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VKU ANSHIKA\VKU ALL PROJECTS\VKU GS PROJECT\GS_ISSUED PROJECTS For verification\2024\VKU.VER.34.24_GS_7533\Completeness check\TR approved Pack sent to PC_7533\TR approved Pack sent to PC_7533\"/>
    </mc:Choice>
  </mc:AlternateContent>
  <xr:revisionPtr revIDLastSave="0" documentId="13_ncr:1_{8619D2DB-56B6-4F32-AE98-8A46F182CAF3}" xr6:coauthVersionLast="47" xr6:coauthVersionMax="47" xr10:uidLastSave="{00000000-0000-0000-0000-000000000000}"/>
  <bookViews>
    <workbookView xWindow="2232" yWindow="2232" windowWidth="17280" windowHeight="888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s>
  <externalReferences>
    <externalReference r:id="rId10"/>
    <externalReference r:id="rId11"/>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Table5[[#Headers],[Climate change mitigation]:[Other]]</definedName>
    <definedName name="SAGR" localSheetId="1">Table791013[#Headers]</definedName>
    <definedName name="SAGR" localSheetId="0">[1]!Table791013[#Headers]</definedName>
    <definedName name="SAGR">Table791013[#Headers]</definedName>
    <definedName name="SAGRI" localSheetId="1">Table791013[]</definedName>
    <definedName name="SAGRI" localSheetId="0">[1]!Table791013[#Data]</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Table79[#Headers]</definedName>
    <definedName name="SCSAI" localSheetId="1">Table79[]</definedName>
    <definedName name="SCSAI" localSheetId="0">[1]!Table79[#Data]</definedName>
    <definedName name="SCSAI">Table79[]</definedName>
    <definedName name="SF" localSheetId="1">Table7910[#Headers]</definedName>
    <definedName name="SF" localSheetId="0">[1]!Table7910[#Headers]</definedName>
    <definedName name="SF">Table7910[#Headers]</definedName>
    <definedName name="SFI" localSheetId="1">Table7910[]</definedName>
    <definedName name="SFI" localSheetId="0">[1]!Table7910[#Data]</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Table791016[]</definedName>
    <definedName name="SWMI" localSheetId="1">Table791016[#Headers]</definedName>
    <definedName name="SWMI" localSheetId="0">[1]!Table791016[#Headers]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5" i="12" l="1"/>
  <c r="M65" i="12" s="1"/>
  <c r="M66" i="12" s="1"/>
  <c r="M60" i="12"/>
  <c r="M61" i="12"/>
  <c r="M62" i="12"/>
  <c r="M63" i="12"/>
  <c r="M64" i="12"/>
  <c r="I60" i="12"/>
  <c r="I61" i="12"/>
  <c r="I62" i="12"/>
  <c r="I63" i="12"/>
  <c r="I64" i="12"/>
  <c r="M59" i="12"/>
  <c r="H65" i="12"/>
  <c r="H66" i="12" s="1"/>
  <c r="I59" i="12"/>
  <c r="D66" i="12"/>
  <c r="C65" i="12"/>
  <c r="C66" i="12" s="1"/>
  <c r="L66" i="12" l="1"/>
  <c r="E65" i="12"/>
  <c r="E66" i="12" s="1"/>
  <c r="E59" i="12"/>
  <c r="I65" i="12"/>
  <c r="I66" i="12" s="1"/>
  <c r="N308" i="6" l="1"/>
  <c r="N307" i="6"/>
  <c r="N305" i="6"/>
  <c r="N306" i="6"/>
  <c r="N304" i="6"/>
  <c r="N303" i="6"/>
  <c r="N302" i="6"/>
  <c r="N301" i="6" l="1"/>
  <c r="N300" i="6"/>
  <c r="P138" i="6"/>
  <c r="AA274" i="8"/>
  <c r="AB272" i="8" s="1"/>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7" i="12"/>
  <c r="AD27" i="12" s="1"/>
  <c r="B28" i="12"/>
  <c r="B37" i="12"/>
  <c r="B25" i="12"/>
  <c r="Z25" i="12" s="1"/>
  <c r="B24" i="12"/>
  <c r="AH24" i="12" s="1"/>
  <c r="XFD20" i="12" a="1"/>
  <c r="XFD20" i="12" s="1"/>
  <c r="P298" i="6"/>
  <c r="N298" i="6"/>
  <c r="A272" i="8"/>
  <c r="L4" i="6"/>
  <c r="P57" i="6"/>
  <c r="S30" i="5" s="1" a="1"/>
  <c r="S30" i="5" s="1"/>
  <c r="P58" i="6"/>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N136" i="6"/>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AH24" i="5" s="1"/>
  <c r="B27" i="5"/>
  <c r="AH27" i="5" s="1"/>
  <c r="B26" i="5"/>
  <c r="AL26" i="5" s="1"/>
  <c r="B23" i="5"/>
  <c r="Z23" i="5" s="1"/>
  <c r="AH26" i="5"/>
  <c r="V26" i="5"/>
  <c r="AD26" i="5"/>
  <c r="Z26" i="5"/>
  <c r="AH23" i="5"/>
  <c r="J23" i="5"/>
  <c r="N26" i="5"/>
  <c r="J27" i="5"/>
  <c r="F26"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B53" i="8" s="1"/>
  <c r="AB61" i="8" s="1" a="1"/>
  <c r="AB61" i="8" s="1"/>
  <c r="AA109" i="8"/>
  <c r="AB107" i="8" s="1"/>
  <c r="AB112" i="8" s="1" a="1"/>
  <c r="AB112" i="8" s="1"/>
  <c r="AF112" i="8" s="1"/>
  <c r="N57" i="6"/>
  <c r="A6" i="6"/>
  <c r="A4" i="6"/>
  <c r="AA219" i="8"/>
  <c r="AB217" i="8" s="1"/>
  <c r="AB255" i="8" s="1" a="1"/>
  <c r="AB255" i="8" s="1"/>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B162" i="8" s="1"/>
  <c r="AB181" i="8" s="1" a="1"/>
  <c r="AB181" i="8" s="1"/>
  <c r="AE181" i="8" s="1"/>
  <c r="A162" i="8"/>
  <c r="AA3" i="8"/>
  <c r="A1" i="8" s="1"/>
  <c r="A109" i="8"/>
  <c r="A110" i="8"/>
  <c r="A111" i="8"/>
  <c r="A112" i="8"/>
  <c r="A113" i="8"/>
  <c r="A114" i="8"/>
  <c r="A115" i="8"/>
  <c r="A116" i="8"/>
  <c r="A117" i="8"/>
  <c r="A118" i="8"/>
  <c r="A119" i="8"/>
  <c r="A120" i="8"/>
  <c r="A121" i="8"/>
  <c r="A122" i="8"/>
  <c r="A123" i="8"/>
  <c r="A124" i="8"/>
  <c r="A125" i="8"/>
  <c r="A126" i="8"/>
  <c r="A3" i="8"/>
  <c r="A4" i="8"/>
  <c r="A5" i="8"/>
  <c r="A6" i="8"/>
  <c r="A7" i="8"/>
  <c r="A8" i="8"/>
  <c r="A9" i="8"/>
  <c r="A10" i="8"/>
  <c r="A11" i="8"/>
  <c r="A12" i="8"/>
  <c r="A13" i="8"/>
  <c r="A14" i="8"/>
  <c r="A15" i="8"/>
  <c r="A16" i="8"/>
  <c r="A17" i="8"/>
  <c r="A18" i="8"/>
  <c r="A19" i="8"/>
  <c r="A20" i="8"/>
  <c r="AD24" i="5" l="1"/>
  <c r="R27" i="5"/>
  <c r="F24" i="5"/>
  <c r="R24" i="5"/>
  <c r="AL24" i="5"/>
  <c r="K30" i="5" a="1"/>
  <c r="K30" i="5" s="1"/>
  <c r="K39" i="5" s="1"/>
  <c r="Z24" i="5"/>
  <c r="AI50" i="5" a="1"/>
  <c r="AI50" i="5" s="1"/>
  <c r="A107" i="8"/>
  <c r="J26" i="5"/>
  <c r="K50" i="5" s="1" a="1"/>
  <c r="K50" i="5" s="1"/>
  <c r="AL23" i="5"/>
  <c r="R26" i="5"/>
  <c r="S50" i="5" s="1" a="1"/>
  <c r="S50" i="5" s="1"/>
  <c r="J24" i="5"/>
  <c r="Z27" i="5"/>
  <c r="AA50" i="5" s="1" a="1"/>
  <c r="AA50" i="5" s="1"/>
  <c r="AL27" i="5"/>
  <c r="AM50" i="5" s="1" a="1"/>
  <c r="AM50" i="5" s="1"/>
  <c r="V23" i="5"/>
  <c r="A53" i="8"/>
  <c r="F23" i="5"/>
  <c r="N23" i="5"/>
  <c r="R23" i="5"/>
  <c r="AD23" i="5"/>
  <c r="AD27" i="5"/>
  <c r="AE50" i="5" s="1" a="1"/>
  <c r="AE50" i="5" s="1"/>
  <c r="N27" i="5"/>
  <c r="O50" i="5" s="1" a="1"/>
  <c r="O50" i="5" s="1"/>
  <c r="C50" i="5" a="1"/>
  <c r="C50" i="5" s="1"/>
  <c r="J24" i="12"/>
  <c r="F27" i="5"/>
  <c r="G50" i="5" s="1" a="1"/>
  <c r="G50" i="5" s="1"/>
  <c r="N24" i="5"/>
  <c r="V24" i="5"/>
  <c r="V27" i="5"/>
  <c r="W50" i="5" s="1" a="1"/>
  <c r="W50" i="5" s="1"/>
  <c r="AB1" i="8"/>
  <c r="AB3" i="8" s="1" a="1"/>
  <c r="AB3" i="8" s="1"/>
  <c r="AC3" i="8" s="1"/>
  <c r="C30" i="5" a="1"/>
  <c r="C30" i="5" s="1"/>
  <c r="W31" i="12" a="1"/>
  <c r="W31" i="12" s="1"/>
  <c r="W43" i="12" s="1"/>
  <c r="F24" i="12"/>
  <c r="AE31" i="12" a="1"/>
  <c r="AE31" i="12" s="1"/>
  <c r="AE34" i="12" s="1"/>
  <c r="C31" i="12" a="1"/>
  <c r="C31" i="12" s="1"/>
  <c r="C40" i="12" s="1"/>
  <c r="AI31" i="12" a="1"/>
  <c r="AI31" i="12" s="1"/>
  <c r="AI39" i="12" s="1"/>
  <c r="W30" i="5" a="1"/>
  <c r="W30" i="5" s="1"/>
  <c r="W38" i="5" s="1"/>
  <c r="AE30" i="5" a="1"/>
  <c r="AE30" i="5" s="1"/>
  <c r="AE37" i="5" s="1"/>
  <c r="G31" i="12" a="1"/>
  <c r="G31" i="12" s="1"/>
  <c r="AM31" i="12" a="1"/>
  <c r="AM31" i="12" s="1"/>
  <c r="AM39" i="12" s="1"/>
  <c r="K31" i="12" a="1"/>
  <c r="K31" i="12" s="1"/>
  <c r="K39" i="12" s="1"/>
  <c r="G30" i="5" a="1"/>
  <c r="G30" i="5" s="1"/>
  <c r="G39" i="5" s="1"/>
  <c r="AI30" i="5" a="1"/>
  <c r="AI30" i="5" s="1"/>
  <c r="O31" i="12" a="1"/>
  <c r="O31" i="12" s="1"/>
  <c r="O33" i="12" s="1"/>
  <c r="O30" i="5" a="1"/>
  <c r="O30" i="5" s="1"/>
  <c r="AA30" i="5" a="1"/>
  <c r="AA30" i="5" s="1"/>
  <c r="AA41" i="5" s="1"/>
  <c r="S31" i="12" a="1"/>
  <c r="S31" i="12" s="1"/>
  <c r="S32" i="12" s="1"/>
  <c r="AA31" i="12" a="1"/>
  <c r="AA31" i="12" s="1"/>
  <c r="AA43" i="12" s="1"/>
  <c r="AM30" i="5" a="1"/>
  <c r="AM30" i="5" s="1"/>
  <c r="AM41" i="5"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G3" i="8"/>
  <c r="AB38" i="8" a="1"/>
  <c r="AB38" i="8" s="1"/>
  <c r="AF38" i="8" s="1"/>
  <c r="AB171" i="8" a="1"/>
  <c r="AB171" i="8" s="1"/>
  <c r="AC171" i="8" s="1"/>
  <c r="AB98" i="8" a="1"/>
  <c r="AB98" i="8" s="1"/>
  <c r="AD98" i="8" s="1"/>
  <c r="AB70" i="8" a="1"/>
  <c r="AB70" i="8" s="1"/>
  <c r="AD70" i="8" s="1"/>
  <c r="AB263" i="8" a="1"/>
  <c r="AB263" i="8" s="1"/>
  <c r="AE263" i="8" s="1"/>
  <c r="AB378" i="8" a="1"/>
  <c r="AB378" i="8" s="1"/>
  <c r="AF378" i="8" s="1"/>
  <c r="AB76" i="8" a="1"/>
  <c r="AB76" i="8" s="1"/>
  <c r="AC76" i="8" s="1"/>
  <c r="AB92" i="8" a="1"/>
  <c r="AB92" i="8" s="1"/>
  <c r="AE92" i="8" s="1"/>
  <c r="AB68" i="8" a="1"/>
  <c r="AB68" i="8" s="1"/>
  <c r="AF68" i="8" s="1"/>
  <c r="AB246" i="8" a="1"/>
  <c r="AB246" i="8" s="1"/>
  <c r="AE246"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B198" i="8" a="1"/>
  <c r="AB198" i="8" s="1"/>
  <c r="AF198" i="8" s="1"/>
  <c r="AB90" i="8" a="1"/>
  <c r="AB90" i="8" s="1"/>
  <c r="AF90" i="8" s="1"/>
  <c r="AB60" i="8" a="1"/>
  <c r="AB60" i="8" s="1"/>
  <c r="AC60" i="8" s="1"/>
  <c r="AB228" i="8" a="1"/>
  <c r="AB228" i="8" s="1"/>
  <c r="AC228" i="8" s="1"/>
  <c r="AB358" i="8" a="1"/>
  <c r="AB358" i="8" s="1"/>
  <c r="AD358" i="8" s="1"/>
  <c r="W39" i="12"/>
  <c r="AI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C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D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C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5" i="12"/>
  <c r="AD25" i="12"/>
  <c r="AH25" i="12"/>
  <c r="AL25" i="12"/>
  <c r="AL24" i="12"/>
  <c r="F25" i="12"/>
  <c r="N27" i="12"/>
  <c r="AH27" i="12"/>
  <c r="C51" i="12" a="1"/>
  <c r="C51" i="12" s="1"/>
  <c r="F27" i="12"/>
  <c r="J27" i="12"/>
  <c r="AL27" i="12"/>
  <c r="R27" i="12"/>
  <c r="V27" i="12"/>
  <c r="Z27" i="12"/>
  <c r="N24" i="12"/>
  <c r="R24" i="12"/>
  <c r="V24" i="12"/>
  <c r="N25" i="12"/>
  <c r="Z24" i="12"/>
  <c r="R25" i="12"/>
  <c r="AD24" i="12"/>
  <c r="V25" i="12"/>
  <c r="F28" i="12"/>
  <c r="N28" i="12"/>
  <c r="O51" i="12" s="1" a="1"/>
  <c r="O51" i="12" s="1"/>
  <c r="V28" i="12"/>
  <c r="AD28" i="12"/>
  <c r="AE51" i="12" s="1" a="1"/>
  <c r="AE51" i="12" s="1"/>
  <c r="AL28" i="12"/>
  <c r="J28" i="12"/>
  <c r="R28" i="12"/>
  <c r="Z28" i="12"/>
  <c r="AA51" i="12" s="1" a="1"/>
  <c r="AA51" i="12" s="1"/>
  <c r="AH28" i="12"/>
  <c r="AI51" i="12" s="1" a="1"/>
  <c r="AI51" i="12" s="1"/>
  <c r="AF184" i="8"/>
  <c r="AE184" i="8"/>
  <c r="AD184" i="8"/>
  <c r="AC184" i="8"/>
  <c r="AD76" i="8"/>
  <c r="AF76" i="8"/>
  <c r="AC188" i="8"/>
  <c r="AD188" i="8"/>
  <c r="AD210" i="8"/>
  <c r="AF210" i="8"/>
  <c r="AE210" i="8"/>
  <c r="AC210" i="8"/>
  <c r="S31" i="5"/>
  <c r="S42" i="5"/>
  <c r="S37" i="5"/>
  <c r="S38" i="5"/>
  <c r="S39" i="5"/>
  <c r="S34" i="5"/>
  <c r="S36" i="5"/>
  <c r="AI38" i="5"/>
  <c r="AI40" i="5"/>
  <c r="AI41" i="5"/>
  <c r="AF94" i="8"/>
  <c r="AC238" i="8"/>
  <c r="AE238" i="8"/>
  <c r="AD238" i="8"/>
  <c r="AF92" i="8"/>
  <c r="AE68" i="8"/>
  <c r="AC68" i="8"/>
  <c r="AD68" i="8"/>
  <c r="C31" i="5"/>
  <c r="C41" i="5"/>
  <c r="G35" i="5"/>
  <c r="G36" i="5"/>
  <c r="AC226" i="8"/>
  <c r="AI35" i="12"/>
  <c r="G37" i="5"/>
  <c r="G42" i="5"/>
  <c r="AD242" i="8"/>
  <c r="AC242" i="8"/>
  <c r="G41" i="5"/>
  <c r="AD230" i="8"/>
  <c r="AC230" i="8"/>
  <c r="AC349" i="8"/>
  <c r="AC358" i="8"/>
  <c r="AF197" i="8"/>
  <c r="AC197" i="8"/>
  <c r="AD197" i="8"/>
  <c r="AE197" i="8"/>
  <c r="AD205" i="8"/>
  <c r="AE205" i="8"/>
  <c r="AD91" i="8"/>
  <c r="AE91" i="8"/>
  <c r="AF91" i="8"/>
  <c r="AC91" i="8"/>
  <c r="AF166" i="8"/>
  <c r="AD166" i="8"/>
  <c r="AE166" i="8"/>
  <c r="AC166" i="8"/>
  <c r="AF205" i="8"/>
  <c r="AD171" i="8"/>
  <c r="AE171" i="8"/>
  <c r="AF171" i="8"/>
  <c r="AC185" i="8"/>
  <c r="AD185" i="8"/>
  <c r="AF185" i="8"/>
  <c r="AC181" i="8"/>
  <c r="AD181" i="8"/>
  <c r="AF181" i="8"/>
  <c r="AC165" i="8"/>
  <c r="AD198" i="8"/>
  <c r="AE42" i="5"/>
  <c r="AE36" i="5"/>
  <c r="AC90" i="8"/>
  <c r="AD90" i="8"/>
  <c r="AE90" i="8"/>
  <c r="AA35" i="5"/>
  <c r="K38" i="5"/>
  <c r="K35" i="5"/>
  <c r="K33" i="5"/>
  <c r="K37" i="5"/>
  <c r="K42" i="5"/>
  <c r="K32" i="5"/>
  <c r="K36" i="5"/>
  <c r="K40" i="5"/>
  <c r="K31" i="5"/>
  <c r="AF196" i="8"/>
  <c r="K41" i="5"/>
  <c r="AA40" i="5"/>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AD64" i="8"/>
  <c r="AD99" i="8"/>
  <c r="AE99" i="8"/>
  <c r="AC95" i="8"/>
  <c r="AF266" i="8"/>
  <c r="AD266" i="8"/>
  <c r="AC265" i="8"/>
  <c r="AF265" i="8"/>
  <c r="AD265" i="8"/>
  <c r="AF261" i="8"/>
  <c r="AD261" i="8"/>
  <c r="AD255" i="8"/>
  <c r="AC255" i="8"/>
  <c r="AD239" i="8"/>
  <c r="AC239" i="8"/>
  <c r="AD228" i="8"/>
  <c r="AF228" i="8"/>
  <c r="AD222" i="8"/>
  <c r="AD75" i="8"/>
  <c r="AC75" i="8"/>
  <c r="AE227" i="8"/>
  <c r="S41" i="5"/>
  <c r="C32" i="5"/>
  <c r="C42" i="5"/>
  <c r="C39" i="5"/>
  <c r="C38" i="5"/>
  <c r="C36" i="5"/>
  <c r="AD263" i="8"/>
  <c r="AC263" i="8"/>
  <c r="AF263" i="8"/>
  <c r="AD247" i="8"/>
  <c r="AC241" i="8"/>
  <c r="AD241" i="8"/>
  <c r="AC78" i="8"/>
  <c r="C34" i="5"/>
  <c r="S40" i="5"/>
  <c r="S33" i="5"/>
  <c r="S32" i="5"/>
  <c r="S35" i="5"/>
  <c r="AD95" i="8"/>
  <c r="AD114" i="8"/>
  <c r="AE114" i="8"/>
  <c r="AE40" i="12"/>
  <c r="AE36" i="12"/>
  <c r="AE32" i="12"/>
  <c r="AE41" i="12"/>
  <c r="AE37" i="12"/>
  <c r="AE42" i="12"/>
  <c r="AE35" i="12"/>
  <c r="AE39" i="12"/>
  <c r="AE43" i="12"/>
  <c r="AE38" i="12"/>
  <c r="AE33" i="12"/>
  <c r="S34" i="12"/>
  <c r="S43" i="12"/>
  <c r="S39" i="12"/>
  <c r="S38" i="12"/>
  <c r="S33" i="12"/>
  <c r="S42" i="12"/>
  <c r="S40" i="12"/>
  <c r="AI36" i="12"/>
  <c r="AI43" i="12"/>
  <c r="AI37" i="12"/>
  <c r="AI41" i="12"/>
  <c r="W41" i="12"/>
  <c r="W37" i="12"/>
  <c r="W33" i="12"/>
  <c r="W42" i="12"/>
  <c r="W38" i="12"/>
  <c r="W35" i="12"/>
  <c r="W36" i="12"/>
  <c r="W40" i="12"/>
  <c r="W34" i="12"/>
  <c r="AE3" i="8" l="1"/>
  <c r="AB45" i="8" a="1"/>
  <c r="AB45" i="8" s="1"/>
  <c r="AG45" i="8" s="1"/>
  <c r="AB14" i="8" a="1"/>
  <c r="AB14" i="8" s="1"/>
  <c r="AC14" i="8" s="1"/>
  <c r="AP3" i="8"/>
  <c r="AK3" i="8"/>
  <c r="AH3" i="8"/>
  <c r="AO3" i="8"/>
  <c r="AL3" i="8"/>
  <c r="AB29" i="8" a="1"/>
  <c r="AB29" i="8" s="1"/>
  <c r="AO29" i="8" s="1"/>
  <c r="AB47" i="8" a="1"/>
  <c r="AB47" i="8" s="1"/>
  <c r="AE47" i="8" s="1"/>
  <c r="AM3" i="8"/>
  <c r="AN3" i="8"/>
  <c r="AD3" i="8"/>
  <c r="AB21" i="8" a="1"/>
  <c r="AB21" i="8" s="1"/>
  <c r="AO21" i="8" s="1"/>
  <c r="AB27" i="8" a="1"/>
  <c r="AB27" i="8" s="1"/>
  <c r="AC27" i="8" s="1"/>
  <c r="AB5" i="8" a="1"/>
  <c r="AB5" i="8" s="1"/>
  <c r="AC5" i="8" s="1"/>
  <c r="AD364" i="8"/>
  <c r="AF3" i="8"/>
  <c r="AB13" i="8" a="1"/>
  <c r="AB13" i="8" s="1"/>
  <c r="AD13" i="8" s="1"/>
  <c r="AJ3" i="8"/>
  <c r="AB40" i="8" a="1"/>
  <c r="AB40" i="8" s="1"/>
  <c r="AC40" i="8" s="1"/>
  <c r="AF259" i="8"/>
  <c r="AC152" i="8"/>
  <c r="AF114" i="8"/>
  <c r="AE222" i="8"/>
  <c r="AF145" i="8"/>
  <c r="AC281" i="8"/>
  <c r="W32" i="12"/>
  <c r="AI32" i="12"/>
  <c r="AI38" i="12"/>
  <c r="AI34" i="12"/>
  <c r="AI42" i="12"/>
  <c r="AI40" i="12"/>
  <c r="AI33" i="12"/>
  <c r="AM36" i="12"/>
  <c r="S35" i="12"/>
  <c r="S37" i="12"/>
  <c r="S41" i="12"/>
  <c r="AM41" i="12"/>
  <c r="AM33" i="12"/>
  <c r="AM37" i="12"/>
  <c r="AM38" i="12"/>
  <c r="AM32" i="12"/>
  <c r="AM40" i="12"/>
  <c r="AM43" i="12"/>
  <c r="AM42" i="12"/>
  <c r="AM35" i="12"/>
  <c r="AM34" i="12"/>
  <c r="G37" i="12"/>
  <c r="G43" i="12"/>
  <c r="O42" i="12"/>
  <c r="K51" i="12" a="1"/>
  <c r="K51" i="12" s="1"/>
  <c r="K43" i="12"/>
  <c r="K32" i="12"/>
  <c r="K36" i="12"/>
  <c r="K38" i="12"/>
  <c r="K35" i="12"/>
  <c r="K34" i="12"/>
  <c r="K42" i="12"/>
  <c r="K33" i="12"/>
  <c r="K40" i="12"/>
  <c r="K37" i="12"/>
  <c r="C39" i="12"/>
  <c r="C42" i="12"/>
  <c r="C37" i="12"/>
  <c r="C33" i="12"/>
  <c r="C35" i="12"/>
  <c r="C43" i="12"/>
  <c r="C38" i="12"/>
  <c r="C32" i="12"/>
  <c r="C41" i="12"/>
  <c r="C36" i="12"/>
  <c r="C34" i="12"/>
  <c r="AC200" i="8"/>
  <c r="AC101" i="8"/>
  <c r="AF200" i="8"/>
  <c r="AD374" i="8"/>
  <c r="AD257" i="8"/>
  <c r="AD69" i="8"/>
  <c r="AE69" i="8"/>
  <c r="AD101" i="8"/>
  <c r="AE101" i="8"/>
  <c r="AF150" i="8"/>
  <c r="AD89" i="8"/>
  <c r="AE70" i="8"/>
  <c r="AF245" i="8"/>
  <c r="AF168" i="8"/>
  <c r="AD309" i="8"/>
  <c r="AF349" i="8"/>
  <c r="AC347" i="8"/>
  <c r="AD349" i="8"/>
  <c r="AE228" i="8"/>
  <c r="AF180" i="8"/>
  <c r="AC209" i="8"/>
  <c r="AC172" i="8"/>
  <c r="AE209" i="8"/>
  <c r="AF202" i="8"/>
  <c r="AD209" i="8"/>
  <c r="AC119" i="8"/>
  <c r="AD252" i="8"/>
  <c r="AD259" i="8"/>
  <c r="AE373" i="8"/>
  <c r="AD100" i="8"/>
  <c r="AF373" i="8"/>
  <c r="AC191" i="8"/>
  <c r="AD66" i="8"/>
  <c r="AE190" i="8"/>
  <c r="AC373" i="8"/>
  <c r="AD191" i="8"/>
  <c r="AF191" i="8"/>
  <c r="AE66" i="8"/>
  <c r="AE259" i="8"/>
  <c r="AC89" i="8"/>
  <c r="AE89" i="8"/>
  <c r="AC70" i="8"/>
  <c r="O34" i="12"/>
  <c r="O38" i="12"/>
  <c r="AM40" i="5"/>
  <c r="AE41" i="5"/>
  <c r="AA38" i="12"/>
  <c r="AM38" i="5"/>
  <c r="AA41" i="12"/>
  <c r="AM34" i="5"/>
  <c r="AE35" i="5"/>
  <c r="AE31" i="5"/>
  <c r="AE32" i="5"/>
  <c r="O37" i="12"/>
  <c r="AA35" i="12"/>
  <c r="AA39" i="12"/>
  <c r="O32" i="12"/>
  <c r="AA34" i="12"/>
  <c r="AA37" i="12"/>
  <c r="AA40" i="12"/>
  <c r="O35" i="12"/>
  <c r="AM36" i="5"/>
  <c r="AE34" i="5"/>
  <c r="AM37" i="5"/>
  <c r="O36" i="12"/>
  <c r="AE39" i="5"/>
  <c r="AA36" i="12"/>
  <c r="O43" i="12"/>
  <c r="AM32" i="5"/>
  <c r="AE33" i="5"/>
  <c r="O41" i="12"/>
  <c r="AE38" i="5"/>
  <c r="AM31" i="5"/>
  <c r="AA33" i="12"/>
  <c r="AA32" i="12"/>
  <c r="AM39" i="5"/>
  <c r="AE40" i="5"/>
  <c r="AM33" i="5"/>
  <c r="O40" i="12"/>
  <c r="O39" i="12"/>
  <c r="AE194" i="8"/>
  <c r="AF195" i="8"/>
  <c r="G39" i="12"/>
  <c r="G42" i="12"/>
  <c r="G35" i="12"/>
  <c r="G38" i="12"/>
  <c r="G34" i="12"/>
  <c r="G40" i="12"/>
  <c r="AF343" i="8"/>
  <c r="AF187" i="8"/>
  <c r="AC115" i="8"/>
  <c r="AD102" i="8"/>
  <c r="AD93" i="8"/>
  <c r="AF116" i="8"/>
  <c r="AD152" i="8"/>
  <c r="AD343" i="8"/>
  <c r="AC343" i="8"/>
  <c r="AE340" i="8"/>
  <c r="G36" i="12"/>
  <c r="G33" i="12"/>
  <c r="S36" i="12"/>
  <c r="G41" i="12"/>
  <c r="G32" i="12"/>
  <c r="K41" i="12"/>
  <c r="O36" i="5"/>
  <c r="O40" i="5"/>
  <c r="O34" i="5"/>
  <c r="O42" i="5"/>
  <c r="O38" i="5"/>
  <c r="O32" i="5"/>
  <c r="O39" i="5"/>
  <c r="O35" i="5"/>
  <c r="O33" i="5"/>
  <c r="O31" i="5"/>
  <c r="O37" i="5"/>
  <c r="O41" i="5"/>
  <c r="AF131" i="8"/>
  <c r="AC131" i="8"/>
  <c r="AA42"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47" i="8"/>
  <c r="AL13" i="8"/>
  <c r="AG47" i="8"/>
  <c r="AH13" i="8"/>
  <c r="AM47" i="8"/>
  <c r="AI47" i="8"/>
  <c r="AJ47" i="8"/>
  <c r="AD29" i="8"/>
  <c r="AJ14" i="8"/>
  <c r="AH45" i="8"/>
  <c r="AJ29" i="8"/>
  <c r="AF14" i="8"/>
  <c r="AM45" i="8"/>
  <c r="AC45" i="8"/>
  <c r="AJ13" i="8"/>
  <c r="AH5" i="8"/>
  <c r="AF45" i="8"/>
  <c r="AN14" i="8"/>
  <c r="AI45" i="8"/>
  <c r="AH38" i="8"/>
  <c r="AF5" i="8"/>
  <c r="AL14" i="8"/>
  <c r="AH14" i="8"/>
  <c r="AD14" i="8"/>
  <c r="AP14" i="8"/>
  <c r="AI14" i="8"/>
  <c r="AO45" i="8"/>
  <c r="AO14" i="8"/>
  <c r="AF29" i="8"/>
  <c r="AP5" i="8"/>
  <c r="AI13" i="8"/>
  <c r="AG29" i="8"/>
  <c r="AL5" i="8"/>
  <c r="AN5" i="8"/>
  <c r="AJ5" i="8"/>
  <c r="AM14" i="8"/>
  <c r="AE13" i="8"/>
  <c r="AK29" i="8"/>
  <c r="AN13" i="8"/>
  <c r="AM13" i="8"/>
  <c r="AP45" i="8"/>
  <c r="AN45" i="8"/>
  <c r="AD45" i="8"/>
  <c r="AK45" i="8"/>
  <c r="AO5" i="8"/>
  <c r="AH29" i="8"/>
  <c r="AC47" i="8"/>
  <c r="AH47" i="8"/>
  <c r="AP47" i="8"/>
  <c r="AK47" i="8"/>
  <c r="AL47" i="8"/>
  <c r="AD47" i="8"/>
  <c r="AF47" i="8"/>
  <c r="AN47" i="8"/>
  <c r="AL45" i="8"/>
  <c r="AE45" i="8"/>
  <c r="AF13" i="8"/>
  <c r="AE5" i="8"/>
  <c r="AD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M21" i="8"/>
  <c r="AE21" i="8"/>
  <c r="AI21" i="8"/>
  <c r="AH21" i="8"/>
  <c r="AD21" i="8"/>
  <c r="AJ21" i="8"/>
  <c r="AF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G27" i="8"/>
  <c r="AM27" i="8"/>
  <c r="AN27" i="8"/>
  <c r="AH27" i="8"/>
  <c r="AK27" i="8"/>
  <c r="AP27" i="8"/>
  <c r="AE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1" i="12" a="1"/>
  <c r="G51" i="12" s="1"/>
  <c r="AM51" i="12" a="1"/>
  <c r="AM51" i="12" s="1"/>
  <c r="W51" i="12" a="1"/>
  <c r="W51" i="12" s="1"/>
  <c r="S51" i="12" a="1"/>
  <c r="S51" i="12" s="1"/>
  <c r="AI27" i="8" l="1"/>
  <c r="AL27" i="8"/>
  <c r="AL21" i="8"/>
  <c r="AG5" i="8"/>
  <c r="AE14" i="8"/>
  <c r="AC13" i="8"/>
  <c r="J1" i="8" s="1"/>
  <c r="AG14" i="8"/>
  <c r="AM5" i="8"/>
  <c r="AO13" i="8"/>
  <c r="AK5" i="8"/>
  <c r="AP13" i="8"/>
  <c r="AK13" i="8"/>
  <c r="AJ27" i="8"/>
  <c r="AI5" i="8"/>
  <c r="BC53" i="8"/>
  <c r="BK53" i="8"/>
  <c r="BA334" i="8"/>
  <c r="BH272" i="8"/>
  <c r="BK217" i="8"/>
  <c r="BH162" i="8"/>
  <c r="BH186" i="8" s="1" a="1"/>
  <c r="BH186" i="8" s="1"/>
  <c r="BM162" i="8"/>
  <c r="BM170" i="8" s="1" a="1"/>
  <c r="BM170" i="8" s="1"/>
  <c r="BA217" i="8"/>
  <c r="BA255" i="8" s="1" a="1"/>
  <c r="BA255" i="8" s="1"/>
  <c r="BH53" i="8"/>
  <c r="BH68" i="8" s="1" a="1"/>
  <c r="BH68" i="8" s="1"/>
  <c r="BD162" i="8"/>
  <c r="BD196" i="8" s="1" a="1"/>
  <c r="BD196" i="8" s="1"/>
  <c r="BF162" i="8"/>
  <c r="BF196" i="8" s="1" a="1"/>
  <c r="BF196" i="8" s="1"/>
  <c r="BB217" i="8"/>
  <c r="BB239" i="8" s="1" a="1"/>
  <c r="BB239" i="8" s="1"/>
  <c r="BA162" i="8"/>
  <c r="BE107" i="8"/>
  <c r="BJ107" i="8"/>
  <c r="BJ123" i="8" s="1" a="1"/>
  <c r="BJ123" i="8" s="1"/>
  <c r="BI107" i="8"/>
  <c r="AY162" i="8"/>
  <c r="AY201" i="8" s="1" a="1"/>
  <c r="AY201" i="8" s="1"/>
  <c r="BC162" i="8"/>
  <c r="BL217" i="8"/>
  <c r="BC217" i="8"/>
  <c r="BM217" i="8"/>
  <c r="BL162" i="8"/>
  <c r="BN162" i="8"/>
  <c r="BN186" i="8" s="1" a="1"/>
  <c r="BN186" i="8" s="1"/>
  <c r="BC107" i="8"/>
  <c r="BC127" i="8" s="1" a="1"/>
  <c r="BC127" i="8" s="1"/>
  <c r="BK162" i="8"/>
  <c r="BK184" i="8" s="1" a="1"/>
  <c r="BK184" i="8" s="1"/>
  <c r="BN107" i="8"/>
  <c r="BG162" i="8"/>
  <c r="AZ162" i="8"/>
  <c r="AZ168" i="8" s="1" a="1"/>
  <c r="AZ168" i="8" s="1"/>
  <c r="BI162" i="8"/>
  <c r="BJ162" i="8"/>
  <c r="BE162" i="8"/>
  <c r="BB162" i="8"/>
  <c r="AX162" i="8"/>
  <c r="AX183" i="8" s="1" a="1"/>
  <c r="AX183" i="8" s="1"/>
  <c r="AZ217" i="8"/>
  <c r="AY107" i="8"/>
  <c r="J217" i="8"/>
  <c r="J220" i="8" s="1" a="1"/>
  <c r="J220" i="8" s="1"/>
  <c r="M162" i="8"/>
  <c r="N107" i="8"/>
  <c r="D162" i="8"/>
  <c r="D194" i="8" s="1" a="1"/>
  <c r="D194" i="8" s="1"/>
  <c r="N217" i="8"/>
  <c r="N266" i="8" s="1" a="1"/>
  <c r="N266" i="8" s="1"/>
  <c r="K53" i="8"/>
  <c r="K88" i="8" s="1" a="1"/>
  <c r="K88" i="8" s="1"/>
  <c r="G272" i="8"/>
  <c r="I162" i="8"/>
  <c r="Q217" i="8"/>
  <c r="Q264" i="8" s="1" a="1"/>
  <c r="Q264" i="8" s="1"/>
  <c r="K217" i="8"/>
  <c r="F53" i="8"/>
  <c r="S162" i="8"/>
  <c r="S197" i="8" s="1" a="1"/>
  <c r="S197" i="8" s="1"/>
  <c r="Q53" i="8"/>
  <c r="Q56" i="8" s="1" a="1"/>
  <c r="Q56" i="8" s="1"/>
  <c r="C272" i="8"/>
  <c r="C278" i="8" s="1" a="1"/>
  <c r="C278" i="8" s="1"/>
  <c r="M53" i="8"/>
  <c r="F272" i="8"/>
  <c r="F277" i="8" s="1" a="1"/>
  <c r="F277" i="8" s="1"/>
  <c r="P162" i="8"/>
  <c r="P179" i="8" s="1" a="1"/>
  <c r="P179" i="8" s="1"/>
  <c r="N162" i="8"/>
  <c r="H162" i="8"/>
  <c r="F217" i="8"/>
  <c r="F265" i="8" s="1" a="1"/>
  <c r="F265" i="8" s="1"/>
  <c r="P107" i="8"/>
  <c r="P134" i="8" s="1" a="1"/>
  <c r="P134" i="8" s="1"/>
  <c r="E334" i="8"/>
  <c r="E358" i="8" s="1" a="1"/>
  <c r="E358" i="8" s="1"/>
  <c r="M272" i="8"/>
  <c r="R162" i="8"/>
  <c r="R204" i="8" s="1" a="1"/>
  <c r="R204" i="8" s="1"/>
  <c r="B217" i="8"/>
  <c r="B262" i="8" s="1" a="1"/>
  <c r="B262" i="8" s="1"/>
  <c r="BE53" i="8"/>
  <c r="BE150" i="8" s="1" a="1"/>
  <c r="BE150" i="8" s="1"/>
  <c r="BL53" i="8"/>
  <c r="R53" i="8"/>
  <c r="R74" i="8" s="1" a="1"/>
  <c r="R74" i="8" s="1"/>
  <c r="BB53" i="8"/>
  <c r="BN53" i="8"/>
  <c r="N53" i="8"/>
  <c r="L53" i="8"/>
  <c r="AX53" i="8"/>
  <c r="BA53" i="8"/>
  <c r="BA83" i="8" s="1" a="1"/>
  <c r="BA83" i="8" s="1"/>
  <c r="E53" i="8"/>
  <c r="E92" i="8" s="1" a="1"/>
  <c r="E92" i="8" s="1"/>
  <c r="P53" i="8"/>
  <c r="P82" i="8" s="1" a="1"/>
  <c r="P82" i="8" s="1"/>
  <c r="I53" i="8"/>
  <c r="AY53" i="8"/>
  <c r="BJ53" i="8"/>
  <c r="BM53" i="8"/>
  <c r="D53" i="8"/>
  <c r="D55" i="8" s="1" a="1"/>
  <c r="D55" i="8" s="1"/>
  <c r="C53" i="8"/>
  <c r="BI53" i="8"/>
  <c r="BI100" i="8" s="1" a="1"/>
  <c r="BI100" i="8" s="1"/>
  <c r="AZ53" i="8"/>
  <c r="AZ97" i="8" s="1" a="1"/>
  <c r="AZ97" i="8" s="1"/>
  <c r="BD53" i="8"/>
  <c r="O53" i="8"/>
  <c r="S53" i="8"/>
  <c r="S55" i="8" s="1" a="1"/>
  <c r="S55" i="8" s="1"/>
  <c r="J53" i="8"/>
  <c r="J96" i="8" s="1" a="1"/>
  <c r="J96" i="8" s="1"/>
  <c r="BG53" i="8"/>
  <c r="BG92" i="8" s="1" a="1"/>
  <c r="BG92" i="8" s="1"/>
  <c r="BF53" i="8"/>
  <c r="BF66" i="8" s="1" a="1"/>
  <c r="BF66" i="8" s="1"/>
  <c r="G53" i="8"/>
  <c r="G73" i="8" s="1" a="1"/>
  <c r="G73" i="8" s="1"/>
  <c r="H53" i="8"/>
  <c r="H94" i="8" s="1" a="1"/>
  <c r="H94" i="8" s="1"/>
  <c r="B53" i="8"/>
  <c r="B81" i="8" s="1" a="1"/>
  <c r="B81" i="8" s="1"/>
  <c r="BI334" i="8"/>
  <c r="BE334" i="8"/>
  <c r="S107" i="8"/>
  <c r="J107" i="8"/>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134" i="8" s="1" a="1"/>
  <c r="BD134" i="8" s="1"/>
  <c r="BD217" i="8"/>
  <c r="D334" i="8"/>
  <c r="BK334" i="8"/>
  <c r="BK363" i="8" s="1" a="1"/>
  <c r="BK363" i="8" s="1"/>
  <c r="BF334" i="8"/>
  <c r="BF354" i="8" s="1" a="1"/>
  <c r="BF354" i="8" s="1"/>
  <c r="M107" i="8"/>
  <c r="M147" i="8" s="1" a="1"/>
  <c r="M147" i="8" s="1"/>
  <c r="BF107" i="8"/>
  <c r="I107" i="8"/>
  <c r="O162" i="8"/>
  <c r="O187" i="8" s="1" a="1"/>
  <c r="O187" i="8" s="1"/>
  <c r="F162" i="8"/>
  <c r="O217" i="8"/>
  <c r="R107" i="8"/>
  <c r="BF217" i="8"/>
  <c r="BF251" i="8" s="1" a="1"/>
  <c r="BF251" i="8" s="1"/>
  <c r="BN217" i="8"/>
  <c r="BH70" i="8" a="1"/>
  <c r="BH70" i="8" s="1"/>
  <c r="BC272" i="8"/>
  <c r="BC311" i="8" s="1" a="1"/>
  <c r="BC311" i="8" s="1"/>
  <c r="AY217" i="8"/>
  <c r="E107" i="8"/>
  <c r="E130" i="8" s="1" a="1"/>
  <c r="E130" i="8" s="1"/>
  <c r="I217" i="8"/>
  <c r="I265" i="8" s="1" a="1"/>
  <c r="I265" i="8" s="1"/>
  <c r="AZ334" i="8"/>
  <c r="AZ336" i="8" s="1" a="1"/>
  <c r="AZ336" i="8" s="1"/>
  <c r="L217" i="8"/>
  <c r="L234" i="8" s="1" a="1"/>
  <c r="L234" i="8" s="1"/>
  <c r="C162" i="8"/>
  <c r="C196" i="8" s="1" a="1"/>
  <c r="C196" i="8" s="1"/>
  <c r="BG217" i="8"/>
  <c r="E217" i="8"/>
  <c r="AX217" i="8"/>
  <c r="BH334" i="8"/>
  <c r="BH371" i="8" s="1" a="1"/>
  <c r="BH371" i="8" s="1"/>
  <c r="BM334" i="8"/>
  <c r="BM367" i="8" s="1" a="1"/>
  <c r="BM367" i="8" s="1"/>
  <c r="H217" i="8"/>
  <c r="BL107" i="8"/>
  <c r="BL119" i="8" s="1" a="1"/>
  <c r="BL119" i="8" s="1"/>
  <c r="S217" i="8"/>
  <c r="S235" i="8" s="1" a="1"/>
  <c r="S235" i="8" s="1"/>
  <c r="B162" i="8"/>
  <c r="E162" i="8"/>
  <c r="E205" i="8" s="1" a="1"/>
  <c r="E205" i="8" s="1"/>
  <c r="B107" i="8"/>
  <c r="B148" i="8" s="1" a="1"/>
  <c r="B148" i="8" s="1"/>
  <c r="C217" i="8"/>
  <c r="C252" i="8" s="1" a="1"/>
  <c r="C252" i="8" s="1"/>
  <c r="BE217" i="8"/>
  <c r="BE262" i="8" s="1" a="1"/>
  <c r="BE262" i="8" s="1"/>
  <c r="M217" i="8"/>
  <c r="BJ272" i="8"/>
  <c r="Q162" i="8"/>
  <c r="AZ107" i="8"/>
  <c r="AZ153" i="8" s="1" a="1"/>
  <c r="AZ153" i="8" s="1"/>
  <c r="BA107" i="8"/>
  <c r="BA129" i="8" s="1" a="1"/>
  <c r="BA129" i="8" s="1"/>
  <c r="BB107" i="8"/>
  <c r="D107" i="8"/>
  <c r="K162" i="8"/>
  <c r="K208" i="8" s="1" a="1"/>
  <c r="K208" i="8" s="1"/>
  <c r="G162" i="8"/>
  <c r="G165" i="8" s="1" a="1"/>
  <c r="G165" i="8" s="1"/>
  <c r="F107" i="8"/>
  <c r="BI217" i="8"/>
  <c r="BI261" i="8" s="1" a="1"/>
  <c r="BI261" i="8" s="1"/>
  <c r="R217" i="8"/>
  <c r="BL334" i="8"/>
  <c r="BL344" i="8" s="1" a="1"/>
  <c r="BL344" i="8" s="1"/>
  <c r="K272" i="8"/>
  <c r="K300" i="8" s="1" a="1"/>
  <c r="K300" i="8" s="1"/>
  <c r="AY334" i="8"/>
  <c r="BJ334" i="8"/>
  <c r="BJ358" i="8" s="1" a="1"/>
  <c r="BJ358" i="8" s="1"/>
  <c r="P217" i="8"/>
  <c r="BG107" i="8"/>
  <c r="BG146" i="8" s="1" a="1"/>
  <c r="BG146" i="8" s="1"/>
  <c r="O107" i="8"/>
  <c r="O143" i="8" s="1" a="1"/>
  <c r="O143" i="8" s="1"/>
  <c r="J162" i="8"/>
  <c r="Q107" i="8"/>
  <c r="Q134" i="8" s="1" a="1"/>
  <c r="Q134" i="8" s="1"/>
  <c r="BH217" i="8"/>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B316" i="8" s="1" a="1"/>
  <c r="BB316" i="8" s="1"/>
  <c r="BA272" i="8"/>
  <c r="BI272" i="8"/>
  <c r="BL272" i="8"/>
  <c r="AY272" i="8"/>
  <c r="AY277" i="8" s="1" a="1"/>
  <c r="AY277" i="8" s="1"/>
  <c r="BM272" i="8"/>
  <c r="BM302" i="8" s="1" a="1"/>
  <c r="BM302" i="8" s="1"/>
  <c r="BD272" i="8"/>
  <c r="BD276" i="8" s="1" a="1"/>
  <c r="BD276" i="8" s="1"/>
  <c r="S272" i="8"/>
  <c r="S280" i="8" s="1" a="1"/>
  <c r="S280" i="8" s="1"/>
  <c r="BH107" i="8"/>
  <c r="BH140" i="8" s="1" a="1"/>
  <c r="BH140" i="8" s="1"/>
  <c r="BK107" i="8"/>
  <c r="BK130" i="8" s="1" a="1"/>
  <c r="BK130" i="8" s="1"/>
  <c r="H107" i="8"/>
  <c r="BL373" i="8" a="1"/>
  <c r="BL373" i="8" s="1"/>
  <c r="BF272" i="8"/>
  <c r="BF317" i="8" s="1" a="1"/>
  <c r="BF317" i="8" s="1"/>
  <c r="AX272" i="8"/>
  <c r="I334" i="8"/>
  <c r="M334" i="8"/>
  <c r="BG272" i="8"/>
  <c r="BG282" i="8" s="1" a="1"/>
  <c r="BG282" i="8" s="1"/>
  <c r="N334" i="8"/>
  <c r="I272" i="8"/>
  <c r="D272" i="8"/>
  <c r="D282" i="8" s="1" a="1"/>
  <c r="D282" i="8" s="1"/>
  <c r="N272" i="8"/>
  <c r="N286" i="8" s="1" a="1"/>
  <c r="N286" i="8" s="1"/>
  <c r="J272" i="8"/>
  <c r="O272" i="8"/>
  <c r="H272" i="8"/>
  <c r="H277" i="8" s="1" a="1"/>
  <c r="H277" i="8" s="1"/>
  <c r="O1" i="8"/>
  <c r="D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G304" i="8" a="1"/>
  <c r="G304" i="8" s="1"/>
  <c r="S292" i="8" a="1"/>
  <c r="S292" i="8" s="1"/>
  <c r="S283" i="8" a="1"/>
  <c r="S283" i="8" s="1"/>
  <c r="S319" i="8" a="1"/>
  <c r="S319"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C277" i="8" a="1"/>
  <c r="C277" i="8" s="1"/>
  <c r="C313" i="8" a="1"/>
  <c r="C313" i="8" s="1"/>
  <c r="C315" i="8" a="1"/>
  <c r="C315" i="8" s="1"/>
  <c r="C316" i="8" a="1"/>
  <c r="C316" i="8" s="1"/>
  <c r="C291" i="8" a="1"/>
  <c r="C291" i="8" s="1"/>
  <c r="C276" i="8" a="1"/>
  <c r="C276" i="8" s="1"/>
  <c r="K277" i="8" a="1"/>
  <c r="K277" i="8" s="1"/>
  <c r="BM306" i="8" a="1"/>
  <c r="BM306" i="8" s="1"/>
  <c r="J79" i="8" a="1"/>
  <c r="J79" i="8" s="1"/>
  <c r="J94" i="8" a="1"/>
  <c r="J94" i="8" s="1"/>
  <c r="J65" i="8" a="1"/>
  <c r="J65" i="8" s="1"/>
  <c r="J87" i="8" a="1"/>
  <c r="J87" i="8" s="1"/>
  <c r="J81" i="8" a="1"/>
  <c r="J81" i="8" s="1"/>
  <c r="J98" i="8" a="1"/>
  <c r="J98" i="8" s="1"/>
  <c r="BH69" i="8" a="1"/>
  <c r="BH69" i="8" s="1"/>
  <c r="BF291" i="8" a="1"/>
  <c r="BF291" i="8" s="1"/>
  <c r="BG316" i="8" a="1"/>
  <c r="BG316" i="8" s="1"/>
  <c r="BG319" i="8" a="1"/>
  <c r="BG319" i="8" s="1"/>
  <c r="BG311" i="8" a="1"/>
  <c r="BG311" i="8" s="1"/>
  <c r="BG312" i="8" a="1"/>
  <c r="BG312"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J76" i="8" a="1"/>
  <c r="J76" i="8" s="1"/>
  <c r="J72" i="8" a="1"/>
  <c r="J72" i="8" s="1"/>
  <c r="J92" i="8" a="1"/>
  <c r="J92" i="8" s="1"/>
  <c r="J64" i="8" a="1"/>
  <c r="J64" i="8" s="1"/>
  <c r="J93" i="8" a="1"/>
  <c r="J93" i="8" s="1"/>
  <c r="J83" i="8" a="1"/>
  <c r="J83" i="8" s="1"/>
  <c r="AY279" i="8" a="1"/>
  <c r="AY279" i="8" s="1"/>
  <c r="J84" i="8" a="1"/>
  <c r="J84" i="8" s="1"/>
  <c r="J99" i="8" a="1"/>
  <c r="J99" i="8" s="1"/>
  <c r="J97" i="8" a="1"/>
  <c r="J97" i="8" s="1"/>
  <c r="J95" i="8" a="1"/>
  <c r="J95" i="8" s="1"/>
  <c r="J66" i="8" a="1"/>
  <c r="J66" i="8" s="1"/>
  <c r="BH55" i="8" a="1"/>
  <c r="BH55" i="8" s="1"/>
  <c r="BB286" i="8" a="1"/>
  <c r="BB286" i="8" s="1"/>
  <c r="BB283" i="8" a="1"/>
  <c r="BB283" i="8" s="1"/>
  <c r="BB276" i="8" a="1"/>
  <c r="BB276"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1" i="8" a="1"/>
  <c r="BH121" i="8" s="1"/>
  <c r="BH109" i="8" a="1"/>
  <c r="BH109" i="8" s="1"/>
  <c r="BH110" i="8" a="1"/>
  <c r="BH110" i="8" s="1"/>
  <c r="E164" i="8" a="1"/>
  <c r="E164"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60" i="8" a="1"/>
  <c r="BK60" i="8" s="1"/>
  <c r="BK57" i="8" a="1"/>
  <c r="BK57" i="8" s="1"/>
  <c r="BK83" i="8" a="1"/>
  <c r="BK83" i="8" s="1"/>
  <c r="AY345" i="8" a="1"/>
  <c r="AY345" i="8" s="1"/>
  <c r="BN136" i="8" a="1"/>
  <c r="BN136" i="8" s="1"/>
  <c r="BN156" i="8" a="1"/>
  <c r="BN156"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J170" i="8" a="1"/>
  <c r="J170" i="8" s="1"/>
  <c r="J198" i="8" a="1"/>
  <c r="J198" i="8" s="1"/>
  <c r="N67" i="8" a="1"/>
  <c r="N67" i="8" s="1"/>
  <c r="N73" i="8" a="1"/>
  <c r="N73"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80" i="8" a="1"/>
  <c r="BC180" i="8" s="1"/>
  <c r="BC167" i="8" a="1"/>
  <c r="BC167"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2" i="8" a="1"/>
  <c r="BD132"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82" i="8" a="1"/>
  <c r="BJ82" i="8" s="1"/>
  <c r="BJ101" i="8" a="1"/>
  <c r="BJ101" i="8" s="1"/>
  <c r="BJ68" i="8" a="1"/>
  <c r="BJ68" i="8" s="1"/>
  <c r="BJ58" i="8" a="1"/>
  <c r="BJ58"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4" i="8" a="1"/>
  <c r="BF124" i="8" s="1"/>
  <c r="J235" i="8" a="1"/>
  <c r="J235"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BI232" i="8" a="1"/>
  <c r="BI232" i="8" s="1"/>
  <c r="BI252" i="8" a="1"/>
  <c r="BI252" i="8" s="1"/>
  <c r="BI233" i="8" a="1"/>
  <c r="BI233" i="8" s="1"/>
  <c r="BI234" i="8" a="1"/>
  <c r="BI234" i="8" s="1"/>
  <c r="BI259" i="8" a="1"/>
  <c r="BI259" i="8" s="1"/>
  <c r="BI229" i="8" a="1"/>
  <c r="BI229" i="8" s="1"/>
  <c r="BI258" i="8" a="1"/>
  <c r="BI258" i="8" s="1"/>
  <c r="BI255" i="8" a="1"/>
  <c r="BI255"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49" i="8" a="1"/>
  <c r="BE349" i="8" s="1"/>
  <c r="BE374" i="8" a="1"/>
  <c r="BE374" i="8" s="1"/>
  <c r="BE383" i="8" a="1"/>
  <c r="BE383" i="8" s="1"/>
  <c r="BL135" i="8" a="1"/>
  <c r="BL135" i="8" s="1"/>
  <c r="BL154" i="8" a="1"/>
  <c r="BL154" i="8" s="1"/>
  <c r="BL111" i="8" a="1"/>
  <c r="BL111" i="8" s="1"/>
  <c r="P203" i="8" a="1"/>
  <c r="P203"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23" i="8" a="1"/>
  <c r="AZ223" i="8" s="1"/>
  <c r="AZ246" i="8" a="1"/>
  <c r="AZ246" i="8" s="1"/>
  <c r="AZ242" i="8" a="1"/>
  <c r="AZ242" i="8" s="1"/>
  <c r="AZ260" i="8" a="1"/>
  <c r="AZ260" i="8" s="1"/>
  <c r="AZ224" i="8" a="1"/>
  <c r="AZ224" i="8" s="1"/>
  <c r="AZ235" i="8" a="1"/>
  <c r="AZ235" i="8" s="1"/>
  <c r="AZ226" i="8" a="1"/>
  <c r="AZ226" i="8" s="1"/>
  <c r="AZ245" i="8" a="1"/>
  <c r="AZ245" i="8" s="1"/>
  <c r="AZ247" i="8" a="1"/>
  <c r="AZ247" i="8" s="1"/>
  <c r="AZ230" i="8" a="1"/>
  <c r="AZ230" i="8" s="1"/>
  <c r="AZ234" i="8" a="1"/>
  <c r="AZ234"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30" i="8" a="1"/>
  <c r="Q230" i="8" s="1"/>
  <c r="L139" i="8" a="1"/>
  <c r="L139" i="8" s="1"/>
  <c r="L115" i="8" a="1"/>
  <c r="L115"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73" i="8" a="1"/>
  <c r="BG73"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58" i="8" a="1"/>
  <c r="D58" i="8" s="1"/>
  <c r="D101" i="8" a="1"/>
  <c r="D101" i="8" s="1"/>
  <c r="D84" i="8" a="1"/>
  <c r="D84"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1" i="8" a="1"/>
  <c r="BC231" i="8" s="1"/>
  <c r="BC224" i="8" a="1"/>
  <c r="BC224" i="8" s="1"/>
  <c r="BC246" i="8" a="1"/>
  <c r="BC246" i="8" s="1"/>
  <c r="BC237" i="8" a="1"/>
  <c r="BC237" i="8" s="1"/>
  <c r="BC249" i="8" a="1"/>
  <c r="BC249" i="8" s="1"/>
  <c r="BC227" i="8" a="1"/>
  <c r="BC227"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70" i="8" a="1"/>
  <c r="BD170" i="8" s="1"/>
  <c r="BD186" i="8" a="1"/>
  <c r="BD186" i="8" s="1"/>
  <c r="BD194" i="8" a="1"/>
  <c r="BD194" i="8" s="1"/>
  <c r="BD204" i="8" a="1"/>
  <c r="BD204" i="8" s="1"/>
  <c r="BD191" i="8" a="1"/>
  <c r="BD191" i="8" s="1"/>
  <c r="BD167" i="8" a="1"/>
  <c r="BD167" i="8" s="1"/>
  <c r="BD179" i="8" a="1"/>
  <c r="BD179" i="8" s="1"/>
  <c r="BD208" i="8" a="1"/>
  <c r="BD208" i="8" s="1"/>
  <c r="BD211" i="8" a="1"/>
  <c r="BD211" i="8" s="1"/>
  <c r="BD173" i="8" a="1"/>
  <c r="BD173" i="8" s="1"/>
  <c r="BD178" i="8" a="1"/>
  <c r="BD178" i="8" s="1"/>
  <c r="BD193" i="8" a="1"/>
  <c r="BD193" i="8" s="1"/>
  <c r="BD182" i="8" a="1"/>
  <c r="BD182" i="8" s="1"/>
  <c r="BD168" i="8" a="1"/>
  <c r="BD168" i="8" s="1"/>
  <c r="BD174" i="8" a="1"/>
  <c r="BD174"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64" i="8" a="1"/>
  <c r="L264" i="8" s="1"/>
  <c r="L263" i="8" a="1"/>
  <c r="L263" i="8" s="1"/>
  <c r="L254" i="8" a="1"/>
  <c r="L254" i="8" s="1"/>
  <c r="L256" i="8" a="1"/>
  <c r="L256" i="8" s="1"/>
  <c r="L247" i="8" a="1"/>
  <c r="L247" i="8" s="1"/>
  <c r="L222" i="8" a="1"/>
  <c r="L222" i="8" s="1"/>
  <c r="L262" i="8" a="1"/>
  <c r="L262" i="8" s="1"/>
  <c r="L251" i="8" a="1"/>
  <c r="L251" i="8" s="1"/>
  <c r="L253" i="8" a="1"/>
  <c r="L253" i="8" s="1"/>
  <c r="L252" i="8" a="1"/>
  <c r="L252" i="8" s="1"/>
  <c r="L250" i="8" a="1"/>
  <c r="L250" i="8" s="1"/>
  <c r="L245" i="8" a="1"/>
  <c r="L245" i="8" s="1"/>
  <c r="B80" i="8" a="1"/>
  <c r="B80" i="8" s="1"/>
  <c r="B77" i="8" a="1"/>
  <c r="B77"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72" i="8" a="1"/>
  <c r="BF372" i="8" s="1"/>
  <c r="BF359" i="8" a="1"/>
  <c r="BF359" i="8" s="1"/>
  <c r="BC137" i="8" a="1"/>
  <c r="BC137" i="8" s="1"/>
  <c r="BC126" i="8" a="1"/>
  <c r="BC126" i="8" s="1"/>
  <c r="BC136" i="8" a="1"/>
  <c r="BC136" i="8" s="1"/>
  <c r="BC120" i="8" a="1"/>
  <c r="BC120" i="8" s="1"/>
  <c r="BC148" i="8" a="1"/>
  <c r="BC148"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200" i="8" a="1"/>
  <c r="O200" i="8" s="1"/>
  <c r="O186" i="8" a="1"/>
  <c r="O186" i="8" s="1"/>
  <c r="O185" i="8" a="1"/>
  <c r="O185" i="8" s="1"/>
  <c r="O201" i="8" a="1"/>
  <c r="O201" i="8" s="1"/>
  <c r="O172" i="8" a="1"/>
  <c r="O172" i="8" s="1"/>
  <c r="O168" i="8" a="1"/>
  <c r="O168" i="8" s="1"/>
  <c r="O181" i="8" a="1"/>
  <c r="O181" i="8" s="1"/>
  <c r="O208" i="8" a="1"/>
  <c r="O208" i="8" s="1"/>
  <c r="O176" i="8" a="1"/>
  <c r="O176" i="8" s="1"/>
  <c r="O182" i="8" a="1"/>
  <c r="O182"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0" i="8" a="1"/>
  <c r="P130" i="8" s="1"/>
  <c r="P146" i="8" a="1"/>
  <c r="P146" i="8" s="1"/>
  <c r="P132" i="8" a="1"/>
  <c r="P132" i="8" s="1"/>
  <c r="P152" i="8" a="1"/>
  <c r="P152" i="8" s="1"/>
  <c r="P136" i="8" a="1"/>
  <c r="P136"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93" i="8" a="1"/>
  <c r="S93" i="8" s="1"/>
  <c r="S71" i="8" a="1"/>
  <c r="S71" i="8" s="1"/>
  <c r="S83" i="8" a="1"/>
  <c r="S83" i="8" s="1"/>
  <c r="S62" i="8" a="1"/>
  <c r="S62" i="8" s="1"/>
  <c r="S81" i="8" a="1"/>
  <c r="S81" i="8" s="1"/>
  <c r="S57" i="8" a="1"/>
  <c r="S57" i="8" s="1"/>
  <c r="S80" i="8" a="1"/>
  <c r="S80" i="8" s="1"/>
  <c r="S86" i="8" a="1"/>
  <c r="S86" i="8" s="1"/>
  <c r="S76" i="8" a="1"/>
  <c r="S76" i="8" s="1"/>
  <c r="S64" i="8" a="1"/>
  <c r="S64" i="8" s="1"/>
  <c r="S97" i="8" a="1"/>
  <c r="S97" i="8" s="1"/>
  <c r="S68" i="8" a="1"/>
  <c r="S68" i="8" s="1"/>
  <c r="BB261" i="8" a="1"/>
  <c r="BB261" i="8" s="1"/>
  <c r="BB225" i="8" a="1"/>
  <c r="BB225" i="8" s="1"/>
  <c r="BB243" i="8" a="1"/>
  <c r="BB243" i="8" s="1"/>
  <c r="BB230" i="8" a="1"/>
  <c r="BB230" i="8" s="1"/>
  <c r="BB226" i="8" a="1"/>
  <c r="BB226" i="8" s="1"/>
  <c r="BB224" i="8" a="1"/>
  <c r="BB224" i="8" s="1"/>
  <c r="BB260" i="8" a="1"/>
  <c r="BB260" i="8" s="1"/>
  <c r="BB266" i="8" a="1"/>
  <c r="BB266" i="8" s="1"/>
  <c r="BB245" i="8" a="1"/>
  <c r="BB245" i="8" s="1"/>
  <c r="BB262" i="8" a="1"/>
  <c r="BB262" i="8" s="1"/>
  <c r="BB227" i="8" a="1"/>
  <c r="BB227" i="8" s="1"/>
  <c r="BB228" i="8" a="1"/>
  <c r="BB228"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208" i="8" a="1"/>
  <c r="AZ208" i="8" s="1"/>
  <c r="AZ184" i="8" a="1"/>
  <c r="AZ184" i="8" s="1"/>
  <c r="AZ187" i="8" a="1"/>
  <c r="AZ187" i="8" s="1"/>
  <c r="AZ167" i="8" a="1"/>
  <c r="AZ167" i="8" s="1"/>
  <c r="AZ196" i="8" a="1"/>
  <c r="AZ196" i="8" s="1"/>
  <c r="AZ198" i="8" a="1"/>
  <c r="AZ198" i="8" s="1"/>
  <c r="AZ203" i="8" a="1"/>
  <c r="AZ203" i="8" s="1"/>
  <c r="AZ178" i="8" a="1"/>
  <c r="AZ178" i="8" s="1"/>
  <c r="AZ170" i="8" a="1"/>
  <c r="AZ170" i="8" s="1"/>
  <c r="AZ192" i="8" a="1"/>
  <c r="AZ192" i="8" s="1"/>
  <c r="AZ177" i="8" a="1"/>
  <c r="AZ177" i="8" s="1"/>
  <c r="AZ169" i="8" a="1"/>
  <c r="AZ169"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J171" i="8" l="1" a="1"/>
  <c r="J171" i="8" s="1"/>
  <c r="J209" i="8" a="1"/>
  <c r="J209" i="8" s="1"/>
  <c r="J177" i="8" a="1"/>
  <c r="J177" i="8" s="1"/>
  <c r="J165" i="8" a="1"/>
  <c r="J165" i="8" s="1"/>
  <c r="J202" i="8" a="1"/>
  <c r="J202" i="8" s="1"/>
  <c r="J184" i="8" a="1"/>
  <c r="J184" i="8" s="1"/>
  <c r="J178" i="8" a="1"/>
  <c r="J178" i="8" s="1"/>
  <c r="J182" i="8" a="1"/>
  <c r="J182" i="8" s="1"/>
  <c r="J169" i="8" a="1"/>
  <c r="J169" i="8" s="1"/>
  <c r="J164" i="8" a="1"/>
  <c r="J164" i="8" s="1"/>
  <c r="J187" i="8" a="1"/>
  <c r="J187" i="8" s="1"/>
  <c r="J179" i="8" a="1"/>
  <c r="J179" i="8" s="1"/>
  <c r="J211" i="8" a="1"/>
  <c r="J211" i="8" s="1"/>
  <c r="J210" i="8" a="1"/>
  <c r="J210" i="8" s="1"/>
  <c r="J172" i="8" a="1"/>
  <c r="J172" i="8" s="1"/>
  <c r="J174" i="8" a="1"/>
  <c r="J174" i="8" s="1"/>
  <c r="J200" i="8" a="1"/>
  <c r="J200" i="8" s="1"/>
  <c r="J204" i="8" a="1"/>
  <c r="J204" i="8" s="1"/>
  <c r="J193" i="8" a="1"/>
  <c r="J193" i="8" s="1"/>
  <c r="J194" i="8" a="1"/>
  <c r="J194" i="8" s="1"/>
  <c r="J189" i="8" a="1"/>
  <c r="J189" i="8" s="1"/>
  <c r="J190" i="8" a="1"/>
  <c r="J190" i="8" s="1"/>
  <c r="J203" i="8" a="1"/>
  <c r="J203" i="8" s="1"/>
  <c r="J166" i="8" a="1"/>
  <c r="J166" i="8" s="1"/>
  <c r="J207" i="8" a="1"/>
  <c r="J207" i="8" s="1"/>
  <c r="J201" i="8" a="1"/>
  <c r="J201" i="8" s="1"/>
  <c r="J195" i="8" a="1"/>
  <c r="J195" i="8" s="1"/>
  <c r="J197" i="8" a="1"/>
  <c r="J197" i="8" s="1"/>
  <c r="J192" i="8" a="1"/>
  <c r="J192" i="8" s="1"/>
  <c r="J173" i="8" a="1"/>
  <c r="J173" i="8" s="1"/>
  <c r="J191" i="8" a="1"/>
  <c r="J191" i="8" s="1"/>
  <c r="J206" i="8" a="1"/>
  <c r="J206" i="8" s="1"/>
  <c r="J196" i="8" a="1"/>
  <c r="J196" i="8" s="1"/>
  <c r="J188" i="8" a="1"/>
  <c r="J188" i="8" s="1"/>
  <c r="J199" i="8" a="1"/>
  <c r="J199" i="8" s="1"/>
  <c r="J180" i="8" a="1"/>
  <c r="J180" i="8" s="1"/>
  <c r="R250" i="8" a="1"/>
  <c r="R250" i="8" s="1"/>
  <c r="R238" i="8" a="1"/>
  <c r="R238" i="8" s="1"/>
  <c r="R246" i="8" a="1"/>
  <c r="R246" i="8" s="1"/>
  <c r="R228" i="8" a="1"/>
  <c r="R228" i="8" s="1"/>
  <c r="R221" i="8" a="1"/>
  <c r="R221" i="8" s="1"/>
  <c r="BG248" i="8" a="1"/>
  <c r="BG248" i="8" s="1"/>
  <c r="BG241" i="8" a="1"/>
  <c r="BG241" i="8" s="1"/>
  <c r="BG227" i="8" a="1"/>
  <c r="BG227" i="8" s="1"/>
  <c r="BG251" i="8" a="1"/>
  <c r="BG251" i="8" s="1"/>
  <c r="BG255" i="8" a="1"/>
  <c r="BG255" i="8" s="1"/>
  <c r="BG242" i="8" a="1"/>
  <c r="BG242" i="8" s="1"/>
  <c r="BG223" i="8" a="1"/>
  <c r="BG223" i="8" s="1"/>
  <c r="BG224" i="8" a="1"/>
  <c r="BG224" i="8" s="1"/>
  <c r="BG260" i="8" a="1"/>
  <c r="BG260" i="8" s="1"/>
  <c r="BF131" i="8" a="1"/>
  <c r="BF131" i="8" s="1"/>
  <c r="BF130" i="8" a="1"/>
  <c r="BF130" i="8" s="1"/>
  <c r="BF118" i="8" a="1"/>
  <c r="BF118" i="8" s="1"/>
  <c r="BF142" i="8" a="1"/>
  <c r="BF142" i="8" s="1"/>
  <c r="BF144" i="8" a="1"/>
  <c r="BF144" i="8" s="1"/>
  <c r="BF134" i="8" a="1"/>
  <c r="BF134" i="8" s="1"/>
  <c r="BF121" i="8" a="1"/>
  <c r="BF121" i="8" s="1"/>
  <c r="BF132" i="8" a="1"/>
  <c r="BF132" i="8" s="1"/>
  <c r="BF109" i="8" a="1"/>
  <c r="BF109" i="8" s="1"/>
  <c r="BF116" i="8" a="1"/>
  <c r="BF116" i="8" s="1"/>
  <c r="BF149" i="8" a="1"/>
  <c r="BF149" i="8" s="1"/>
  <c r="BF139" i="8" a="1"/>
  <c r="BF139" i="8" s="1"/>
  <c r="BF138" i="8" a="1"/>
  <c r="BF138" i="8" s="1"/>
  <c r="BF140" i="8" a="1"/>
  <c r="BF140" i="8" s="1"/>
  <c r="BF111" i="8" a="1"/>
  <c r="BF111" i="8" s="1"/>
  <c r="BF120" i="8" a="1"/>
  <c r="BF120" i="8" s="1"/>
  <c r="BF112" i="8" a="1"/>
  <c r="BF112" i="8" s="1"/>
  <c r="BF115" i="8" a="1"/>
  <c r="BF115" i="8" s="1"/>
  <c r="BF127" i="8" a="1"/>
  <c r="BF127" i="8" s="1"/>
  <c r="BF114" i="8" a="1"/>
  <c r="BF114" i="8" s="1"/>
  <c r="BF147" i="8" a="1"/>
  <c r="BF147" i="8" s="1"/>
  <c r="BF113" i="8" a="1"/>
  <c r="BF113" i="8" s="1"/>
  <c r="BF125" i="8" a="1"/>
  <c r="BF125" i="8" s="1"/>
  <c r="BF123" i="8" a="1"/>
  <c r="BF123" i="8" s="1"/>
  <c r="BF122" i="8" a="1"/>
  <c r="BF122" i="8" s="1"/>
  <c r="BF117" i="8" a="1"/>
  <c r="BF117" i="8" s="1"/>
  <c r="BF136" i="8" a="1"/>
  <c r="BF136" i="8" s="1"/>
  <c r="BF152" i="8" a="1"/>
  <c r="BF152" i="8" s="1"/>
  <c r="BF150" i="8" a="1"/>
  <c r="BF150" i="8" s="1"/>
  <c r="BF141" i="8" a="1"/>
  <c r="BF141" i="8" s="1"/>
  <c r="BF151" i="8" a="1"/>
  <c r="BF151" i="8" s="1"/>
  <c r="BF135" i="8" a="1"/>
  <c r="BF135" i="8" s="1"/>
  <c r="BF143" i="8" a="1"/>
  <c r="BF143" i="8" s="1"/>
  <c r="BF155" i="8" a="1"/>
  <c r="BF155" i="8" s="1"/>
  <c r="BF126" i="8" a="1"/>
  <c r="BF126" i="8" s="1"/>
  <c r="BF110" i="8" a="1"/>
  <c r="BF110" i="8" s="1"/>
  <c r="BE336" i="8" a="1"/>
  <c r="BE336" i="8" s="1"/>
  <c r="BE377" i="8" a="1"/>
  <c r="BE377" i="8" s="1"/>
  <c r="BE358" i="8" a="1"/>
  <c r="BE358" i="8" s="1"/>
  <c r="BE380" i="8" a="1"/>
  <c r="BE380" i="8" s="1"/>
  <c r="BE370" i="8" a="1"/>
  <c r="BE370" i="8" s="1"/>
  <c r="BE379" i="8" a="1"/>
  <c r="BE379" i="8" s="1"/>
  <c r="BE340" i="8" a="1"/>
  <c r="BE340" i="8" s="1"/>
  <c r="BE341" i="8" a="1"/>
  <c r="BE341" i="8" s="1"/>
  <c r="BE367" i="8" a="1"/>
  <c r="BE367" i="8" s="1"/>
  <c r="BE337" i="8" a="1"/>
  <c r="BE337" i="8" s="1"/>
  <c r="BE348" i="8" a="1"/>
  <c r="BE348" i="8" s="1"/>
  <c r="BE361" i="8" a="1"/>
  <c r="BE361" i="8" s="1"/>
  <c r="BE344" i="8" a="1"/>
  <c r="BE344" i="8" s="1"/>
  <c r="BE346" i="8" a="1"/>
  <c r="BE346" i="8" s="1"/>
  <c r="BE376" i="8" a="1"/>
  <c r="BE376" i="8" s="1"/>
  <c r="BE352" i="8" a="1"/>
  <c r="BE352" i="8" s="1"/>
  <c r="BE356" i="8" a="1"/>
  <c r="BE356" i="8" s="1"/>
  <c r="BE368" i="8" a="1"/>
  <c r="BE368" i="8" s="1"/>
  <c r="BE339" i="8" a="1"/>
  <c r="BE339" i="8" s="1"/>
  <c r="BE355" i="8" a="1"/>
  <c r="BE355" i="8" s="1"/>
  <c r="BE381" i="8" a="1"/>
  <c r="BE381" i="8" s="1"/>
  <c r="BE360" i="8" a="1"/>
  <c r="BE360" i="8" s="1"/>
  <c r="BE342" i="8" a="1"/>
  <c r="BE342" i="8" s="1"/>
  <c r="BE373" i="8" a="1"/>
  <c r="BE373" i="8" s="1"/>
  <c r="BE345" i="8" a="1"/>
  <c r="BE345" i="8" s="1"/>
  <c r="BE364" i="8" a="1"/>
  <c r="BE364" i="8" s="1"/>
  <c r="BE343" i="8" a="1"/>
  <c r="BE343" i="8" s="1"/>
  <c r="BE382" i="8" a="1"/>
  <c r="BE382" i="8" s="1"/>
  <c r="BE350" i="8" a="1"/>
  <c r="BE350" i="8" s="1"/>
  <c r="BE375" i="8" a="1"/>
  <c r="BE375" i="8" s="1"/>
  <c r="BE363" i="8" a="1"/>
  <c r="BE363" i="8" s="1"/>
  <c r="BE378" i="8" a="1"/>
  <c r="BE378" i="8" s="1"/>
  <c r="BE366" i="8" a="1"/>
  <c r="BE366" i="8" s="1"/>
  <c r="BE347" i="8" a="1"/>
  <c r="BE347" i="8" s="1"/>
  <c r="BE365" i="8" a="1"/>
  <c r="BE365" i="8" s="1"/>
  <c r="BE353" i="8" a="1"/>
  <c r="BE353" i="8" s="1"/>
  <c r="BJ91" i="8" a="1"/>
  <c r="BJ91" i="8" s="1"/>
  <c r="BJ88" i="8" a="1"/>
  <c r="BJ88" i="8" s="1"/>
  <c r="BJ65" i="8" a="1"/>
  <c r="BJ65" i="8" s="1"/>
  <c r="BJ61" i="8" a="1"/>
  <c r="BJ61" i="8" s="1"/>
  <c r="BJ84" i="8" a="1"/>
  <c r="BJ84" i="8" s="1"/>
  <c r="BJ70" i="8" a="1"/>
  <c r="BJ70" i="8" s="1"/>
  <c r="BJ89" i="8" a="1"/>
  <c r="BJ89" i="8" s="1"/>
  <c r="BJ92" i="8" a="1"/>
  <c r="BJ92" i="8" s="1"/>
  <c r="BJ80" i="8" a="1"/>
  <c r="BJ80" i="8" s="1"/>
  <c r="BJ74" i="8" a="1"/>
  <c r="BJ74" i="8" s="1"/>
  <c r="BJ79" i="8" a="1"/>
  <c r="BJ79" i="8" s="1"/>
  <c r="BJ67" i="8" a="1"/>
  <c r="BJ67" i="8" s="1"/>
  <c r="BJ77" i="8" a="1"/>
  <c r="BJ77" i="8" s="1"/>
  <c r="BJ87" i="8" a="1"/>
  <c r="BJ87" i="8" s="1"/>
  <c r="BJ71" i="8" a="1"/>
  <c r="BJ71" i="8" s="1"/>
  <c r="BJ75" i="8" a="1"/>
  <c r="BJ75" i="8" s="1"/>
  <c r="BJ98" i="8" a="1"/>
  <c r="BJ98" i="8" s="1"/>
  <c r="BJ99" i="8" a="1"/>
  <c r="BJ99" i="8" s="1"/>
  <c r="BJ55" i="8" a="1"/>
  <c r="BJ55" i="8" s="1"/>
  <c r="BJ97" i="8" a="1"/>
  <c r="BJ97" i="8" s="1"/>
  <c r="BJ81" i="8" a="1"/>
  <c r="BJ81" i="8" s="1"/>
  <c r="BJ66" i="8" a="1"/>
  <c r="BJ66" i="8" s="1"/>
  <c r="BJ62" i="8" a="1"/>
  <c r="BJ62" i="8" s="1"/>
  <c r="BJ69" i="8" a="1"/>
  <c r="BJ69" i="8" s="1"/>
  <c r="BJ90" i="8" a="1"/>
  <c r="BJ90" i="8" s="1"/>
  <c r="BJ86" i="8" a="1"/>
  <c r="BJ86" i="8" s="1"/>
  <c r="BJ102" i="8" a="1"/>
  <c r="BJ102" i="8" s="1"/>
  <c r="BJ63" i="8" a="1"/>
  <c r="BJ63" i="8" s="1"/>
  <c r="BJ93" i="8" a="1"/>
  <c r="BJ93" i="8" s="1"/>
  <c r="BJ100" i="8" a="1"/>
  <c r="BJ100" i="8" s="1"/>
  <c r="BJ73" i="8" a="1"/>
  <c r="BJ73" i="8" s="1"/>
  <c r="BJ76" i="8" a="1"/>
  <c r="BJ76" i="8" s="1"/>
  <c r="BJ72" i="8" a="1"/>
  <c r="BJ72" i="8" s="1"/>
  <c r="BJ64" i="8" a="1"/>
  <c r="BJ64" i="8" s="1"/>
  <c r="BJ56" i="8" a="1"/>
  <c r="BJ56" i="8" s="1"/>
  <c r="BJ83" i="8" a="1"/>
  <c r="BJ83" i="8" s="1"/>
  <c r="N71" i="8" a="1"/>
  <c r="N71" i="8" s="1"/>
  <c r="N93" i="8" a="1"/>
  <c r="N93" i="8" s="1"/>
  <c r="N94" i="8" a="1"/>
  <c r="N94" i="8" s="1"/>
  <c r="N100" i="8" a="1"/>
  <c r="N100" i="8" s="1"/>
  <c r="N81" i="8" a="1"/>
  <c r="N81" i="8" s="1"/>
  <c r="N89" i="8" a="1"/>
  <c r="N89" i="8" s="1"/>
  <c r="N90" i="8" a="1"/>
  <c r="N90" i="8" s="1"/>
  <c r="N61" i="8" a="1"/>
  <c r="N61" i="8" s="1"/>
  <c r="N79" i="8" a="1"/>
  <c r="N79" i="8" s="1"/>
  <c r="N62" i="8" a="1"/>
  <c r="N62" i="8" s="1"/>
  <c r="N98" i="8" a="1"/>
  <c r="N98" i="8" s="1"/>
  <c r="N95" i="8" a="1"/>
  <c r="N95" i="8" s="1"/>
  <c r="N64" i="8" a="1"/>
  <c r="N64" i="8" s="1"/>
  <c r="N78" i="8" a="1"/>
  <c r="N78" i="8" s="1"/>
  <c r="N83" i="8" a="1"/>
  <c r="N83" i="8" s="1"/>
  <c r="N84" i="8" a="1"/>
  <c r="N84" i="8" s="1"/>
  <c r="N102" i="8" a="1"/>
  <c r="N102" i="8" s="1"/>
  <c r="N58" i="8" a="1"/>
  <c r="N58" i="8" s="1"/>
  <c r="N65" i="8" a="1"/>
  <c r="N65" i="8" s="1"/>
  <c r="N80" i="8" a="1"/>
  <c r="N80" i="8" s="1"/>
  <c r="N88" i="8" a="1"/>
  <c r="N88" i="8" s="1"/>
  <c r="N101" i="8" a="1"/>
  <c r="N101" i="8" s="1"/>
  <c r="N57" i="8" a="1"/>
  <c r="N57" i="8" s="1"/>
  <c r="N56" i="8" a="1"/>
  <c r="N56" i="8" s="1"/>
  <c r="N66" i="8" a="1"/>
  <c r="N66" i="8" s="1"/>
  <c r="N82" i="8" a="1"/>
  <c r="N82" i="8" s="1"/>
  <c r="N68" i="8" a="1"/>
  <c r="N68" i="8" s="1"/>
  <c r="N91" i="8" a="1"/>
  <c r="N91" i="8" s="1"/>
  <c r="N74" i="8" a="1"/>
  <c r="N74" i="8" s="1"/>
  <c r="N77" i="8" a="1"/>
  <c r="N77" i="8" s="1"/>
  <c r="N87" i="8" a="1"/>
  <c r="N87" i="8" s="1"/>
  <c r="N70" i="8" a="1"/>
  <c r="N70" i="8" s="1"/>
  <c r="N96" i="8" a="1"/>
  <c r="N96" i="8" s="1"/>
  <c r="N99" i="8" a="1"/>
  <c r="N99" i="8" s="1"/>
  <c r="N92" i="8" a="1"/>
  <c r="N92" i="8" s="1"/>
  <c r="N55" i="8" a="1"/>
  <c r="N55" i="8" s="1"/>
  <c r="M308" i="8" a="1"/>
  <c r="M308" i="8" s="1"/>
  <c r="M278" i="8" a="1"/>
  <c r="M278" i="8" s="1"/>
  <c r="M285" i="8" a="1"/>
  <c r="M285" i="8" s="1"/>
  <c r="M292" i="8" a="1"/>
  <c r="M292" i="8" s="1"/>
  <c r="M289" i="8" a="1"/>
  <c r="M289" i="8" s="1"/>
  <c r="M290" i="8" a="1"/>
  <c r="M290" i="8" s="1"/>
  <c r="M298" i="8" a="1"/>
  <c r="M298" i="8" s="1"/>
  <c r="M319" i="8" a="1"/>
  <c r="M319" i="8" s="1"/>
  <c r="M287" i="8" a="1"/>
  <c r="M287" i="8" s="1"/>
  <c r="M280" i="8" a="1"/>
  <c r="M280" i="8" s="1"/>
  <c r="M73" i="8" a="1"/>
  <c r="M73" i="8" s="1"/>
  <c r="M96" i="8" a="1"/>
  <c r="M96" i="8" s="1"/>
  <c r="M90" i="8" a="1"/>
  <c r="M90" i="8" s="1"/>
  <c r="M68" i="8" a="1"/>
  <c r="M68" i="8" s="1"/>
  <c r="M58" i="8" a="1"/>
  <c r="M58" i="8" s="1"/>
  <c r="M94" i="8" a="1"/>
  <c r="M94" i="8" s="1"/>
  <c r="M78" i="8" a="1"/>
  <c r="M78" i="8" s="1"/>
  <c r="M80" i="8" a="1"/>
  <c r="M80" i="8" s="1"/>
  <c r="M66" i="8" a="1"/>
  <c r="M66" i="8" s="1"/>
  <c r="M65" i="8" a="1"/>
  <c r="M65" i="8" s="1"/>
  <c r="G300" i="8" a="1"/>
  <c r="G300" i="8" s="1"/>
  <c r="G320" i="8" a="1"/>
  <c r="G320" i="8" s="1"/>
  <c r="G313" i="8" a="1"/>
  <c r="G313" i="8" s="1"/>
  <c r="G289" i="8" a="1"/>
  <c r="G289" i="8" s="1"/>
  <c r="G291" i="8" a="1"/>
  <c r="G291" i="8" s="1"/>
  <c r="G315" i="8" a="1"/>
  <c r="G315" i="8" s="1"/>
  <c r="G290" i="8" a="1"/>
  <c r="G290" i="8" s="1"/>
  <c r="G285" i="8" a="1"/>
  <c r="G285" i="8" s="1"/>
  <c r="G319" i="8" a="1"/>
  <c r="G319" i="8" s="1"/>
  <c r="G280" i="8" a="1"/>
  <c r="G280" i="8" s="1"/>
  <c r="AZ261" i="8" a="1"/>
  <c r="AZ261" i="8" s="1"/>
  <c r="AZ232" i="8" a="1"/>
  <c r="AZ232" i="8" s="1"/>
  <c r="AZ253" i="8" a="1"/>
  <c r="AZ253" i="8" s="1"/>
  <c r="BN116" i="8" a="1"/>
  <c r="BN116" i="8" s="1"/>
  <c r="BN155" i="8" a="1"/>
  <c r="BN155" i="8" s="1"/>
  <c r="BN139" i="8" a="1"/>
  <c r="BN139" i="8" s="1"/>
  <c r="BN115" i="8" a="1"/>
  <c r="BN115" i="8" s="1"/>
  <c r="BN141" i="8" a="1"/>
  <c r="BN141" i="8" s="1"/>
  <c r="BN112" i="8" a="1"/>
  <c r="BN112" i="8" s="1"/>
  <c r="BN132" i="8" a="1"/>
  <c r="BN132" i="8" s="1"/>
  <c r="BN142" i="8" a="1"/>
  <c r="BN142" i="8" s="1"/>
  <c r="BN133" i="8" a="1"/>
  <c r="BN133" i="8" s="1"/>
  <c r="BN153" i="8" a="1"/>
  <c r="BN153" i="8" s="1"/>
  <c r="BN114" i="8" a="1"/>
  <c r="BN114" i="8" s="1"/>
  <c r="BN137" i="8" a="1"/>
  <c r="BN137" i="8" s="1"/>
  <c r="BN148" i="8" a="1"/>
  <c r="BN148" i="8" s="1"/>
  <c r="BN123" i="8" a="1"/>
  <c r="BN123" i="8" s="1"/>
  <c r="BN151" i="8" a="1"/>
  <c r="BN151" i="8" s="1"/>
  <c r="BN110" i="8" a="1"/>
  <c r="BN110" i="8" s="1"/>
  <c r="BN150" i="8" a="1"/>
  <c r="BN150" i="8" s="1"/>
  <c r="BN147" i="8" a="1"/>
  <c r="BN147" i="8" s="1"/>
  <c r="BN130" i="8" a="1"/>
  <c r="BN130" i="8" s="1"/>
  <c r="BN145" i="8" a="1"/>
  <c r="BN145" i="8" s="1"/>
  <c r="BN144" i="8" a="1"/>
  <c r="BN144" i="8" s="1"/>
  <c r="BN109" i="8" a="1"/>
  <c r="BN109" i="8" s="1"/>
  <c r="BN125" i="8" a="1"/>
  <c r="BN125" i="8" s="1"/>
  <c r="BN152" i="8" a="1"/>
  <c r="BN152" i="8" s="1"/>
  <c r="BN143" i="8" a="1"/>
  <c r="BN143" i="8" s="1"/>
  <c r="BN128" i="8" a="1"/>
  <c r="BN128" i="8" s="1"/>
  <c r="BN138" i="8" a="1"/>
  <c r="BN138" i="8" s="1"/>
  <c r="BN118" i="8" a="1"/>
  <c r="BN118" i="8" s="1"/>
  <c r="BN120" i="8" a="1"/>
  <c r="BN120" i="8" s="1"/>
  <c r="BN154" i="8" a="1"/>
  <c r="BN154" i="8" s="1"/>
  <c r="BN124" i="8" a="1"/>
  <c r="BN124" i="8" s="1"/>
  <c r="BN119" i="8" a="1"/>
  <c r="BN119" i="8" s="1"/>
  <c r="BN146" i="8" a="1"/>
  <c r="BN146" i="8" s="1"/>
  <c r="BN149" i="8" a="1"/>
  <c r="BN149" i="8" s="1"/>
  <c r="BN134" i="8" a="1"/>
  <c r="BN134" i="8" s="1"/>
  <c r="BN117" i="8" a="1"/>
  <c r="BN117" i="8" s="1"/>
  <c r="BC209" i="8" a="1"/>
  <c r="BC209" i="8" s="1"/>
  <c r="BC194" i="8" a="1"/>
  <c r="BC194" i="8" s="1"/>
  <c r="BC191" i="8" a="1"/>
  <c r="BC191" i="8" s="1"/>
  <c r="BC164" i="8" a="1"/>
  <c r="BC164" i="8" s="1"/>
  <c r="BC192" i="8" a="1"/>
  <c r="BC192" i="8" s="1"/>
  <c r="BC172" i="8" a="1"/>
  <c r="BC172" i="8" s="1"/>
  <c r="BC200" i="8" a="1"/>
  <c r="BC200" i="8" s="1"/>
  <c r="BC169" i="8" a="1"/>
  <c r="BC169" i="8" s="1"/>
  <c r="BC166" i="8" a="1"/>
  <c r="BC166" i="8" s="1"/>
  <c r="BC175" i="8" a="1"/>
  <c r="BC175" i="8" s="1"/>
  <c r="BC171" i="8" a="1"/>
  <c r="BC171" i="8" s="1"/>
  <c r="BC183" i="8" a="1"/>
  <c r="BC183" i="8" s="1"/>
  <c r="BC176" i="8" a="1"/>
  <c r="BC176" i="8" s="1"/>
  <c r="BC196" i="8" a="1"/>
  <c r="BC196" i="8" s="1"/>
  <c r="BC165" i="8" a="1"/>
  <c r="BC165" i="8" s="1"/>
  <c r="BC197" i="8" a="1"/>
  <c r="BC197" i="8" s="1"/>
  <c r="BC168" i="8" a="1"/>
  <c r="BC168" i="8" s="1"/>
  <c r="BC181" i="8" a="1"/>
  <c r="BC181" i="8" s="1"/>
  <c r="BC179" i="8" a="1"/>
  <c r="BC179" i="8" s="1"/>
  <c r="BC206" i="8" a="1"/>
  <c r="BC206" i="8" s="1"/>
  <c r="BC186" i="8" a="1"/>
  <c r="BC186" i="8" s="1"/>
  <c r="BC185" i="8" a="1"/>
  <c r="BC185" i="8" s="1"/>
  <c r="BC174" i="8" a="1"/>
  <c r="BC174" i="8" s="1"/>
  <c r="BC201" i="8" a="1"/>
  <c r="BC201" i="8" s="1"/>
  <c r="BC207" i="8" a="1"/>
  <c r="BC207" i="8" s="1"/>
  <c r="BC190" i="8" a="1"/>
  <c r="BC190" i="8" s="1"/>
  <c r="BC187" i="8" a="1"/>
  <c r="BC187" i="8" s="1"/>
  <c r="BC198" i="8" a="1"/>
  <c r="BC198" i="8" s="1"/>
  <c r="BC184" i="8" a="1"/>
  <c r="BC184" i="8" s="1"/>
  <c r="BC203" i="8" a="1"/>
  <c r="BC203" i="8" s="1"/>
  <c r="BC208" i="8" a="1"/>
  <c r="BC208" i="8" s="1"/>
  <c r="BC193" i="8" a="1"/>
  <c r="BC193" i="8" s="1"/>
  <c r="BC204" i="8" a="1"/>
  <c r="BC204" i="8" s="1"/>
  <c r="BC210" i="8" a="1"/>
  <c r="BC210" i="8" s="1"/>
  <c r="BC199" i="8" a="1"/>
  <c r="BC199" i="8" s="1"/>
  <c r="BC178" i="8" a="1"/>
  <c r="BC178" i="8" s="1"/>
  <c r="BK78" i="8" a="1"/>
  <c r="BK78" i="8" s="1"/>
  <c r="BK67" i="8" a="1"/>
  <c r="BK67" i="8" s="1"/>
  <c r="BK82" i="8" a="1"/>
  <c r="BK82" i="8" s="1"/>
  <c r="BK55" i="8" a="1"/>
  <c r="BK55" i="8" s="1"/>
  <c r="BK74" i="8" a="1"/>
  <c r="BK74" i="8" s="1"/>
  <c r="BK58" i="8" a="1"/>
  <c r="BK58" i="8" s="1"/>
  <c r="BK75" i="8" a="1"/>
  <c r="BK75" i="8" s="1"/>
  <c r="BK81" i="8" a="1"/>
  <c r="BK81" i="8" s="1"/>
  <c r="BK62" i="8" a="1"/>
  <c r="BK62" i="8" s="1"/>
  <c r="BK92" i="8" a="1"/>
  <c r="BK92" i="8" s="1"/>
  <c r="BK69" i="8" a="1"/>
  <c r="BK69" i="8" s="1"/>
  <c r="BK95" i="8" a="1"/>
  <c r="BK95" i="8" s="1"/>
  <c r="BK73" i="8" a="1"/>
  <c r="BK73" i="8" s="1"/>
  <c r="BK91" i="8" a="1"/>
  <c r="BK91" i="8" s="1"/>
  <c r="BK72" i="8" a="1"/>
  <c r="BK72" i="8" s="1"/>
  <c r="BK93" i="8" a="1"/>
  <c r="BK93" i="8" s="1"/>
  <c r="BK88" i="8" a="1"/>
  <c r="BK88" i="8" s="1"/>
  <c r="BK77" i="8" a="1"/>
  <c r="BK77" i="8" s="1"/>
  <c r="BK84" i="8" a="1"/>
  <c r="BK84" i="8" s="1"/>
  <c r="BK68" i="8" a="1"/>
  <c r="BK68" i="8" s="1"/>
  <c r="BK63" i="8" a="1"/>
  <c r="BK63" i="8" s="1"/>
  <c r="BK101" i="8" a="1"/>
  <c r="BK101" i="8" s="1"/>
  <c r="BK64" i="8" a="1"/>
  <c r="BK64" i="8" s="1"/>
  <c r="BK79" i="8" a="1"/>
  <c r="BK79" i="8" s="1"/>
  <c r="BK86" i="8" a="1"/>
  <c r="BK86" i="8" s="1"/>
  <c r="BK96" i="8" a="1"/>
  <c r="BK96" i="8" s="1"/>
  <c r="BK87" i="8" a="1"/>
  <c r="BK87" i="8" s="1"/>
  <c r="BK76" i="8" a="1"/>
  <c r="BK76" i="8" s="1"/>
  <c r="BK70" i="8" a="1"/>
  <c r="BK70" i="8" s="1"/>
  <c r="BK89" i="8" a="1"/>
  <c r="BK89" i="8" s="1"/>
  <c r="BK56" i="8" a="1"/>
  <c r="BK56" i="8" s="1"/>
  <c r="BK80" i="8" a="1"/>
  <c r="BK80" i="8" s="1"/>
  <c r="BK99" i="8" a="1"/>
  <c r="BK99" i="8" s="1"/>
  <c r="BK90" i="8" a="1"/>
  <c r="BK90" i="8" s="1"/>
  <c r="BK85" i="8" a="1"/>
  <c r="BK85" i="8" s="1"/>
  <c r="BK59" i="8" a="1"/>
  <c r="BK59" i="8" s="1"/>
  <c r="S88" i="8" a="1"/>
  <c r="S88" i="8" s="1"/>
  <c r="S56" i="8" a="1"/>
  <c r="S56" i="8" s="1"/>
  <c r="S100" i="8" a="1"/>
  <c r="S100" i="8" s="1"/>
  <c r="S91" i="8" a="1"/>
  <c r="S91" i="8" s="1"/>
  <c r="S85" i="8" a="1"/>
  <c r="S85" i="8" s="1"/>
  <c r="S61" i="8" a="1"/>
  <c r="S61" i="8" s="1"/>
  <c r="P109" i="8" a="1"/>
  <c r="P109" i="8" s="1"/>
  <c r="P144" i="8" a="1"/>
  <c r="P144" i="8" s="1"/>
  <c r="BC123" i="8" a="1"/>
  <c r="BC123" i="8" s="1"/>
  <c r="BF368" i="8" a="1"/>
  <c r="BF368" i="8" s="1"/>
  <c r="B59" i="8" a="1"/>
  <c r="B59" i="8" s="1"/>
  <c r="L230" i="8" a="1"/>
  <c r="L230" i="8" s="1"/>
  <c r="L248" i="8" a="1"/>
  <c r="L248" i="8" s="1"/>
  <c r="L242" i="8" a="1"/>
  <c r="L242" i="8" s="1"/>
  <c r="L241" i="8" a="1"/>
  <c r="L241" i="8" s="1"/>
  <c r="L243" i="8" a="1"/>
  <c r="L243" i="8" s="1"/>
  <c r="L244" i="8" a="1"/>
  <c r="L244" i="8" s="1"/>
  <c r="BD207" i="8" a="1"/>
  <c r="BD207" i="8" s="1"/>
  <c r="BD166" i="8" a="1"/>
  <c r="BD166" i="8" s="1"/>
  <c r="BD164" i="8" a="1"/>
  <c r="BD164" i="8" s="1"/>
  <c r="BD201" i="8" a="1"/>
  <c r="BD201" i="8" s="1"/>
  <c r="BD176" i="8" a="1"/>
  <c r="BD176" i="8" s="1"/>
  <c r="BD203" i="8" a="1"/>
  <c r="BD203" i="8" s="1"/>
  <c r="L112" i="8" a="1"/>
  <c r="L112" i="8" s="1"/>
  <c r="AZ237" i="8" a="1"/>
  <c r="AZ237" i="8" s="1"/>
  <c r="AZ225" i="8" a="1"/>
  <c r="AZ225" i="8" s="1"/>
  <c r="AZ231" i="8" a="1"/>
  <c r="AZ231" i="8" s="1"/>
  <c r="AZ255" i="8" a="1"/>
  <c r="AZ255" i="8" s="1"/>
  <c r="AZ240" i="8" a="1"/>
  <c r="AZ240" i="8" s="1"/>
  <c r="AZ244" i="8" a="1"/>
  <c r="AZ244" i="8" s="1"/>
  <c r="BL120" i="8" a="1"/>
  <c r="BL120" i="8" s="1"/>
  <c r="BE359" i="8" a="1"/>
  <c r="BE359" i="8" s="1"/>
  <c r="BF146" i="8" a="1"/>
  <c r="BF146" i="8" s="1"/>
  <c r="BJ96" i="8" a="1"/>
  <c r="BJ96" i="8" s="1"/>
  <c r="BJ94" i="8" a="1"/>
  <c r="BJ94" i="8" s="1"/>
  <c r="BC205" i="8" a="1"/>
  <c r="BC205" i="8" s="1"/>
  <c r="N72" i="8" a="1"/>
  <c r="N72" i="8" s="1"/>
  <c r="J167" i="8" a="1"/>
  <c r="J167" i="8" s="1"/>
  <c r="J168" i="8" a="1"/>
  <c r="J168" i="8" s="1"/>
  <c r="BN127" i="8" a="1"/>
  <c r="BN127" i="8" s="1"/>
  <c r="BK102" i="8" a="1"/>
  <c r="BK102" i="8" s="1"/>
  <c r="BK100" i="8" a="1"/>
  <c r="BK100" i="8" s="1"/>
  <c r="BH147" i="8" a="1"/>
  <c r="BH147" i="8" s="1"/>
  <c r="BB274" i="8" a="1"/>
  <c r="BB274" i="8" s="1"/>
  <c r="BG285" i="8" a="1"/>
  <c r="BG285" i="8" s="1"/>
  <c r="G282" i="8" a="1"/>
  <c r="G282" i="8" s="1"/>
  <c r="BF154" i="8" a="1"/>
  <c r="BF154" i="8" s="1"/>
  <c r="J175" i="8" a="1"/>
  <c r="J175" i="8" s="1"/>
  <c r="BH145" i="8" a="1"/>
  <c r="BH145" i="8" s="1"/>
  <c r="BH135" i="8" a="1"/>
  <c r="BH135" i="8" s="1"/>
  <c r="BH115" i="8" a="1"/>
  <c r="BH115" i="8" s="1"/>
  <c r="BH113" i="8" a="1"/>
  <c r="BH113" i="8" s="1"/>
  <c r="BH122" i="8" a="1"/>
  <c r="BH122" i="8" s="1"/>
  <c r="BH155" i="8" a="1"/>
  <c r="BH155" i="8" s="1"/>
  <c r="BH152" i="8" a="1"/>
  <c r="BH152" i="8" s="1"/>
  <c r="BH128" i="8" a="1"/>
  <c r="BH128" i="8" s="1"/>
  <c r="BH118" i="8" a="1"/>
  <c r="BH118" i="8" s="1"/>
  <c r="BH124" i="8" a="1"/>
  <c r="BH124" i="8" s="1"/>
  <c r="BH156" i="8" a="1"/>
  <c r="BH156" i="8" s="1"/>
  <c r="BH131" i="8" a="1"/>
  <c r="BH131" i="8" s="1"/>
  <c r="BH125" i="8" a="1"/>
  <c r="BH125" i="8" s="1"/>
  <c r="BH111" i="8" a="1"/>
  <c r="BH111" i="8" s="1"/>
  <c r="BH117" i="8" a="1"/>
  <c r="BH117" i="8" s="1"/>
  <c r="BH141" i="8" a="1"/>
  <c r="BH141" i="8" s="1"/>
  <c r="BH129" i="8" a="1"/>
  <c r="BH129" i="8" s="1"/>
  <c r="BH119" i="8" a="1"/>
  <c r="BH119" i="8" s="1"/>
  <c r="BH112" i="8" a="1"/>
  <c r="BH112" i="8" s="1"/>
  <c r="BH143" i="8" a="1"/>
  <c r="BH143" i="8" s="1"/>
  <c r="BH116" i="8" a="1"/>
  <c r="BH116" i="8" s="1"/>
  <c r="BH114" i="8" a="1"/>
  <c r="BH114" i="8" s="1"/>
  <c r="BH136" i="8" a="1"/>
  <c r="BH136" i="8" s="1"/>
  <c r="BH146" i="8" a="1"/>
  <c r="BH146" i="8" s="1"/>
  <c r="BH150" i="8" a="1"/>
  <c r="BH150" i="8" s="1"/>
  <c r="BH148" i="8" a="1"/>
  <c r="BH148" i="8" s="1"/>
  <c r="BH142" i="8" a="1"/>
  <c r="BH142" i="8" s="1"/>
  <c r="BH123" i="8" a="1"/>
  <c r="BH123" i="8" s="1"/>
  <c r="BH120" i="8" a="1"/>
  <c r="BH120" i="8" s="1"/>
  <c r="BH138" i="8" a="1"/>
  <c r="BH138" i="8" s="1"/>
  <c r="BH134" i="8" a="1"/>
  <c r="BH134" i="8" s="1"/>
  <c r="BH153" i="8" a="1"/>
  <c r="BH153" i="8" s="1"/>
  <c r="BH132" i="8" a="1"/>
  <c r="BH132" i="8" s="1"/>
  <c r="BH137" i="8" a="1"/>
  <c r="BH137" i="8" s="1"/>
  <c r="BH144" i="8" a="1"/>
  <c r="BH144" i="8" s="1"/>
  <c r="BH154" i="8" a="1"/>
  <c r="BH154" i="8" s="1"/>
  <c r="BB293" i="8" a="1"/>
  <c r="BB293" i="8" s="1"/>
  <c r="BB320" i="8" a="1"/>
  <c r="BB320" i="8" s="1"/>
  <c r="BB278" i="8" a="1"/>
  <c r="BB278" i="8" s="1"/>
  <c r="BB298" i="8" a="1"/>
  <c r="BB298" i="8" s="1"/>
  <c r="BB290" i="8" a="1"/>
  <c r="BB290" i="8" s="1"/>
  <c r="BB319" i="8" a="1"/>
  <c r="BB319" i="8" s="1"/>
  <c r="BB282" i="8" a="1"/>
  <c r="BB282" i="8" s="1"/>
  <c r="BB306" i="8" a="1"/>
  <c r="BB306" i="8" s="1"/>
  <c r="BB275" i="8" a="1"/>
  <c r="BB275" i="8" s="1"/>
  <c r="BB284" i="8" a="1"/>
  <c r="BB284" i="8" s="1"/>
  <c r="BB309" i="8" a="1"/>
  <c r="BB309" i="8" s="1"/>
  <c r="BB303" i="8" a="1"/>
  <c r="BB303" i="8" s="1"/>
  <c r="BB288" i="8" a="1"/>
  <c r="BB288" i="8" s="1"/>
  <c r="BB312" i="8" a="1"/>
  <c r="BB312" i="8" s="1"/>
  <c r="BB281" i="8" a="1"/>
  <c r="BB281" i="8" s="1"/>
  <c r="BB291" i="8" a="1"/>
  <c r="BB291" i="8" s="1"/>
  <c r="BB285" i="8" a="1"/>
  <c r="BB285" i="8" s="1"/>
  <c r="BB277" i="8" a="1"/>
  <c r="BB277" i="8" s="1"/>
  <c r="BB300" i="8" a="1"/>
  <c r="BB300" i="8" s="1"/>
  <c r="BB287" i="8" a="1"/>
  <c r="BB287" i="8" s="1"/>
  <c r="BB289" i="8" a="1"/>
  <c r="BB289" i="8" s="1"/>
  <c r="BB304" i="8" a="1"/>
  <c r="BB304" i="8" s="1"/>
  <c r="BB299" i="8" a="1"/>
  <c r="BB299" i="8" s="1"/>
  <c r="BB315" i="8" a="1"/>
  <c r="BB315" i="8" s="1"/>
  <c r="BB305" i="8" a="1"/>
  <c r="BB305" i="8" s="1"/>
  <c r="BB295" i="8" a="1"/>
  <c r="BB295" i="8" s="1"/>
  <c r="BB296" i="8" a="1"/>
  <c r="BB296" i="8" s="1"/>
  <c r="BB310" i="8" a="1"/>
  <c r="BB310" i="8" s="1"/>
  <c r="BB311" i="8" a="1"/>
  <c r="BB311" i="8" s="1"/>
  <c r="BB292" i="8" a="1"/>
  <c r="BB292" i="8" s="1"/>
  <c r="BB279" i="8" a="1"/>
  <c r="BB279" i="8" s="1"/>
  <c r="BB307" i="8" a="1"/>
  <c r="BB307" i="8" s="1"/>
  <c r="BB314" i="8" a="1"/>
  <c r="BB314" i="8" s="1"/>
  <c r="BB297" i="8" a="1"/>
  <c r="BB297" i="8" s="1"/>
  <c r="BB301" i="8" a="1"/>
  <c r="BB301" i="8" s="1"/>
  <c r="BB280" i="8" a="1"/>
  <c r="BB280" i="8" s="1"/>
  <c r="BL124" i="8" a="1"/>
  <c r="BL124" i="8" s="1"/>
  <c r="BL128" i="8" a="1"/>
  <c r="BL128" i="8" s="1"/>
  <c r="BL153" i="8" a="1"/>
  <c r="BL153" i="8" s="1"/>
  <c r="BL127" i="8" a="1"/>
  <c r="BL127" i="8" s="1"/>
  <c r="BL116" i="8" a="1"/>
  <c r="BL116" i="8" s="1"/>
  <c r="BL112" i="8" a="1"/>
  <c r="BL112" i="8" s="1"/>
  <c r="BL143" i="8" a="1"/>
  <c r="BL143" i="8" s="1"/>
  <c r="BL137" i="8" a="1"/>
  <c r="BL137" i="8" s="1"/>
  <c r="BL155" i="8" a="1"/>
  <c r="BL155" i="8" s="1"/>
  <c r="BL152" i="8" a="1"/>
  <c r="BL152" i="8" s="1"/>
  <c r="BL140" i="8" a="1"/>
  <c r="BL140" i="8" s="1"/>
  <c r="BL118" i="8" a="1"/>
  <c r="BL118" i="8" s="1"/>
  <c r="BL129" i="8" a="1"/>
  <c r="BL129" i="8" s="1"/>
  <c r="BL138" i="8" a="1"/>
  <c r="BL138" i="8" s="1"/>
  <c r="BL117" i="8" a="1"/>
  <c r="BL117" i="8" s="1"/>
  <c r="BL110" i="8" a="1"/>
  <c r="BL110" i="8" s="1"/>
  <c r="BL139" i="8" a="1"/>
  <c r="BL139" i="8" s="1"/>
  <c r="BL113" i="8" a="1"/>
  <c r="BL113" i="8" s="1"/>
  <c r="BL130" i="8" a="1"/>
  <c r="BL130" i="8" s="1"/>
  <c r="BL123" i="8" a="1"/>
  <c r="BL123" i="8" s="1"/>
  <c r="BL156" i="8" a="1"/>
  <c r="BL156" i="8" s="1"/>
  <c r="BL125" i="8" a="1"/>
  <c r="BL125" i="8" s="1"/>
  <c r="BL141" i="8" a="1"/>
  <c r="BL141" i="8" s="1"/>
  <c r="BL126" i="8" a="1"/>
  <c r="BL126" i="8" s="1"/>
  <c r="BL149" i="8" a="1"/>
  <c r="BL149" i="8" s="1"/>
  <c r="BL131" i="8" a="1"/>
  <c r="BL131" i="8" s="1"/>
  <c r="BL144" i="8" a="1"/>
  <c r="BL144" i="8" s="1"/>
  <c r="BL132" i="8" a="1"/>
  <c r="BL132" i="8" s="1"/>
  <c r="BL133" i="8" a="1"/>
  <c r="BL133" i="8" s="1"/>
  <c r="BL121" i="8" a="1"/>
  <c r="BL121" i="8" s="1"/>
  <c r="BL148" i="8" a="1"/>
  <c r="BL148" i="8" s="1"/>
  <c r="BL136" i="8" a="1"/>
  <c r="BL136" i="8" s="1"/>
  <c r="BL146" i="8" a="1"/>
  <c r="BL146" i="8" s="1"/>
  <c r="BL114" i="8" a="1"/>
  <c r="BL114" i="8" s="1"/>
  <c r="BL122" i="8" a="1"/>
  <c r="BL122" i="8" s="1"/>
  <c r="BL147" i="8" a="1"/>
  <c r="BL147" i="8" s="1"/>
  <c r="L1" i="8"/>
  <c r="R1" i="8"/>
  <c r="N1" i="8"/>
  <c r="H1" i="8"/>
  <c r="S1" i="8"/>
  <c r="S34" i="8" s="1" a="1"/>
  <c r="S34" i="8" s="1"/>
  <c r="I1" i="8"/>
  <c r="C1" i="8"/>
  <c r="E1" i="8"/>
  <c r="G1" i="8"/>
  <c r="P1" i="8"/>
  <c r="M1" i="8"/>
  <c r="Q1" i="8"/>
  <c r="B1" i="8"/>
  <c r="B23" i="8" s="1" a="1"/>
  <c r="B23" i="8" s="1"/>
  <c r="J208" i="8" a="1"/>
  <c r="J208" i="8" s="1"/>
  <c r="BG256" i="8" a="1"/>
  <c r="BG256" i="8" s="1"/>
  <c r="BG314" i="8" a="1"/>
  <c r="BG314" i="8" s="1"/>
  <c r="BG305" i="8" a="1"/>
  <c r="BG305" i="8" s="1"/>
  <c r="BG308" i="8" a="1"/>
  <c r="BG308" i="8" s="1"/>
  <c r="BG307" i="8" a="1"/>
  <c r="BG307" i="8" s="1"/>
  <c r="BG298" i="8" a="1"/>
  <c r="BG298" i="8" s="1"/>
  <c r="BG310" i="8" a="1"/>
  <c r="BG310" i="8" s="1"/>
  <c r="BG299" i="8" a="1"/>
  <c r="BG299" i="8" s="1"/>
  <c r="BG286" i="8" a="1"/>
  <c r="BG286" i="8" s="1"/>
  <c r="BG293" i="8" a="1"/>
  <c r="BG293" i="8" s="1"/>
  <c r="BG296" i="8" a="1"/>
  <c r="BG296" i="8" s="1"/>
  <c r="BG315" i="8" a="1"/>
  <c r="BG315" i="8" s="1"/>
  <c r="BG295" i="8" a="1"/>
  <c r="BG295" i="8" s="1"/>
  <c r="BG279" i="8" a="1"/>
  <c r="BG279" i="8" s="1"/>
  <c r="BG318" i="8" a="1"/>
  <c r="BG318" i="8" s="1"/>
  <c r="BG274" i="8" a="1"/>
  <c r="BG274" i="8" s="1"/>
  <c r="BG281" i="8" a="1"/>
  <c r="BG281" i="8" s="1"/>
  <c r="BG321" i="8" a="1"/>
  <c r="BG321" i="8" s="1"/>
  <c r="BG317" i="8" a="1"/>
  <c r="BG317" i="8" s="1"/>
  <c r="BG304" i="8" a="1"/>
  <c r="BG304" i="8" s="1"/>
  <c r="BG303" i="8" a="1"/>
  <c r="BG303" i="8" s="1"/>
  <c r="BG292" i="8" a="1"/>
  <c r="BG292" i="8" s="1"/>
  <c r="BG313" i="8" a="1"/>
  <c r="BG313" i="8" s="1"/>
  <c r="BG291" i="8" a="1"/>
  <c r="BG291" i="8" s="1"/>
  <c r="BG306" i="8" a="1"/>
  <c r="BG306" i="8" s="1"/>
  <c r="BG284" i="8" a="1"/>
  <c r="BG284" i="8" s="1"/>
  <c r="BG302" i="8" a="1"/>
  <c r="BG302" i="8" s="1"/>
  <c r="BG283" i="8" a="1"/>
  <c r="BG283" i="8" s="1"/>
  <c r="BG277" i="8" a="1"/>
  <c r="BG277" i="8" s="1"/>
  <c r="BG294" i="8" a="1"/>
  <c r="BG294" i="8" s="1"/>
  <c r="BG280" i="8" a="1"/>
  <c r="BG280" i="8" s="1"/>
  <c r="BG301" i="8" a="1"/>
  <c r="BG301" i="8" s="1"/>
  <c r="BG288" i="8" a="1"/>
  <c r="BG288" i="8" s="1"/>
  <c r="BG287" i="8" a="1"/>
  <c r="BG287" i="8" s="1"/>
  <c r="BG290" i="8" a="1"/>
  <c r="BG290" i="8" s="1"/>
  <c r="BG300" i="8" a="1"/>
  <c r="BG300" i="8" s="1"/>
  <c r="BG297" i="8" a="1"/>
  <c r="BG297" i="8" s="1"/>
  <c r="S73" i="8" a="1"/>
  <c r="S73" i="8" s="1"/>
  <c r="S92" i="8" a="1"/>
  <c r="S92" i="8" s="1"/>
  <c r="S101" i="8" a="1"/>
  <c r="S101" i="8" s="1"/>
  <c r="S87" i="8" a="1"/>
  <c r="S87" i="8" s="1"/>
  <c r="S94" i="8" a="1"/>
  <c r="S94" i="8" s="1"/>
  <c r="S96" i="8" a="1"/>
  <c r="S96" i="8" s="1"/>
  <c r="P127" i="8" a="1"/>
  <c r="P127" i="8" s="1"/>
  <c r="BC114" i="8" a="1"/>
  <c r="BC114" i="8" s="1"/>
  <c r="BF341" i="8" a="1"/>
  <c r="BF341" i="8" s="1"/>
  <c r="B64" i="8" a="1"/>
  <c r="B64" i="8" s="1"/>
  <c r="L236" i="8" a="1"/>
  <c r="L236" i="8" s="1"/>
  <c r="L258" i="8" a="1"/>
  <c r="L258" i="8" s="1"/>
  <c r="L233" i="8" a="1"/>
  <c r="L233" i="8" s="1"/>
  <c r="L228" i="8" a="1"/>
  <c r="L228" i="8" s="1"/>
  <c r="L231" i="8" a="1"/>
  <c r="L231" i="8" s="1"/>
  <c r="L224" i="8" a="1"/>
  <c r="L224" i="8" s="1"/>
  <c r="BD202" i="8" a="1"/>
  <c r="BD202" i="8" s="1"/>
  <c r="BD181" i="8" a="1"/>
  <c r="BD181" i="8" s="1"/>
  <c r="BD210" i="8" a="1"/>
  <c r="BD210" i="8" s="1"/>
  <c r="BD185" i="8" a="1"/>
  <c r="BD185" i="8" s="1"/>
  <c r="BD190" i="8" a="1"/>
  <c r="BD190" i="8" s="1"/>
  <c r="BD180" i="8" a="1"/>
  <c r="BD180" i="8" s="1"/>
  <c r="L131" i="8" a="1"/>
  <c r="L131" i="8" s="1"/>
  <c r="AZ241" i="8" a="1"/>
  <c r="AZ241" i="8" s="1"/>
  <c r="AZ257" i="8" a="1"/>
  <c r="AZ257" i="8" s="1"/>
  <c r="AZ254" i="8" a="1"/>
  <c r="AZ254" i="8" s="1"/>
  <c r="AZ222" i="8" a="1"/>
  <c r="AZ222" i="8" s="1"/>
  <c r="AZ252" i="8" a="1"/>
  <c r="AZ252" i="8" s="1"/>
  <c r="BL151" i="8" a="1"/>
  <c r="BL151" i="8" s="1"/>
  <c r="BE351" i="8" a="1"/>
  <c r="BE351" i="8" s="1"/>
  <c r="BE369" i="8" a="1"/>
  <c r="BE369" i="8" s="1"/>
  <c r="BF148" i="8" a="1"/>
  <c r="BF148" i="8" s="1"/>
  <c r="BF129" i="8" a="1"/>
  <c r="BF129" i="8" s="1"/>
  <c r="BJ78" i="8" a="1"/>
  <c r="BJ78" i="8" s="1"/>
  <c r="BC177" i="8" a="1"/>
  <c r="BC177" i="8" s="1"/>
  <c r="N63" i="8" a="1"/>
  <c r="N63" i="8" s="1"/>
  <c r="J181" i="8" a="1"/>
  <c r="J181" i="8" s="1"/>
  <c r="J185" i="8" a="1"/>
  <c r="J185" i="8" s="1"/>
  <c r="BG219" i="8" a="1"/>
  <c r="BG219" i="8" s="1"/>
  <c r="BN135" i="8" a="1"/>
  <c r="BN135" i="8" s="1"/>
  <c r="BK94" i="8" a="1"/>
  <c r="BK94" i="8" s="1"/>
  <c r="BK97" i="8" a="1"/>
  <c r="BK97" i="8" s="1"/>
  <c r="BH127" i="8" a="1"/>
  <c r="BH127" i="8" s="1"/>
  <c r="BH151" i="8" a="1"/>
  <c r="BH151" i="8" s="1"/>
  <c r="BB317" i="8" a="1"/>
  <c r="BB317" i="8" s="1"/>
  <c r="BG275" i="8" a="1"/>
  <c r="BG275" i="8" s="1"/>
  <c r="G295" i="8" a="1"/>
  <c r="G295" i="8" s="1"/>
  <c r="L220" i="8" a="1"/>
  <c r="L220" i="8" s="1"/>
  <c r="L221" i="8" a="1"/>
  <c r="L221" i="8" s="1"/>
  <c r="L238" i="8" a="1"/>
  <c r="L238" i="8" s="1"/>
  <c r="L239" i="8" a="1"/>
  <c r="L239" i="8" s="1"/>
  <c r="L229" i="8" a="1"/>
  <c r="L229" i="8" s="1"/>
  <c r="L225" i="8" a="1"/>
  <c r="L225" i="8" s="1"/>
  <c r="BD171" i="8" a="1"/>
  <c r="BD171" i="8" s="1"/>
  <c r="AZ251" i="8" a="1"/>
  <c r="AZ251" i="8" s="1"/>
  <c r="AZ256" i="8" a="1"/>
  <c r="AZ256" i="8" s="1"/>
  <c r="AZ233" i="8" a="1"/>
  <c r="AZ233" i="8" s="1"/>
  <c r="AZ229" i="8" a="1"/>
  <c r="AZ229" i="8" s="1"/>
  <c r="AZ259" i="8" a="1"/>
  <c r="AZ259" i="8" s="1"/>
  <c r="BL142" i="8" a="1"/>
  <c r="BL142" i="8" s="1"/>
  <c r="BE371" i="8" a="1"/>
  <c r="BE371" i="8" s="1"/>
  <c r="BE372" i="8" a="1"/>
  <c r="BE372" i="8" s="1"/>
  <c r="BF145" i="8" a="1"/>
  <c r="BF145" i="8" s="1"/>
  <c r="BF133" i="8" a="1"/>
  <c r="BF133" i="8" s="1"/>
  <c r="BJ60" i="8" a="1"/>
  <c r="BJ60" i="8" s="1"/>
  <c r="R245" i="8" a="1"/>
  <c r="R245" i="8" s="1"/>
  <c r="BC195" i="8" a="1"/>
  <c r="BC195" i="8" s="1"/>
  <c r="BC211" i="8" a="1"/>
  <c r="BC211" i="8" s="1"/>
  <c r="N60" i="8" a="1"/>
  <c r="N60" i="8" s="1"/>
  <c r="N97" i="8" a="1"/>
  <c r="N97" i="8" s="1"/>
  <c r="J186" i="8" a="1"/>
  <c r="J186" i="8" s="1"/>
  <c r="BG261" i="8" a="1"/>
  <c r="BG261" i="8" s="1"/>
  <c r="BN111" i="8" a="1"/>
  <c r="BN111" i="8" s="1"/>
  <c r="BN126" i="8" a="1"/>
  <c r="BN126" i="8" s="1"/>
  <c r="BK98" i="8" a="1"/>
  <c r="BK98" i="8" s="1"/>
  <c r="BK66" i="8" a="1"/>
  <c r="BK66" i="8" s="1"/>
  <c r="BH139" i="8" a="1"/>
  <c r="BH139" i="8" s="1"/>
  <c r="BH126" i="8" a="1"/>
  <c r="BH126" i="8" s="1"/>
  <c r="BB321" i="8" a="1"/>
  <c r="BB321" i="8" s="1"/>
  <c r="BG309" i="8" a="1"/>
  <c r="BG309" i="8" s="1"/>
  <c r="M293" i="8" a="1"/>
  <c r="M293" i="8" s="1"/>
  <c r="S98" i="8" a="1"/>
  <c r="S98" i="8" s="1"/>
  <c r="S74" i="8" a="1"/>
  <c r="S74" i="8" s="1"/>
  <c r="S89" i="8" a="1"/>
  <c r="S89" i="8" s="1"/>
  <c r="S63" i="8" a="1"/>
  <c r="S63" i="8" s="1"/>
  <c r="BF348" i="8" a="1"/>
  <c r="BF348" i="8" s="1"/>
  <c r="B72" i="8" a="1"/>
  <c r="B72" i="8" s="1"/>
  <c r="L226" i="8" a="1"/>
  <c r="L226" i="8" s="1"/>
  <c r="L261" i="8" a="1"/>
  <c r="L261" i="8" s="1"/>
  <c r="L266" i="8" a="1"/>
  <c r="L266" i="8" s="1"/>
  <c r="L257" i="8" a="1"/>
  <c r="L257" i="8" s="1"/>
  <c r="L240" i="8" a="1"/>
  <c r="L240" i="8" s="1"/>
  <c r="L249" i="8" a="1"/>
  <c r="L249" i="8" s="1"/>
  <c r="BD192" i="8" a="1"/>
  <c r="BD192" i="8" s="1"/>
  <c r="BD172" i="8" a="1"/>
  <c r="BD172" i="8" s="1"/>
  <c r="BD197" i="8" a="1"/>
  <c r="BD197" i="8" s="1"/>
  <c r="BD209" i="8" a="1"/>
  <c r="BD209" i="8" s="1"/>
  <c r="BD199" i="8" a="1"/>
  <c r="BD199" i="8" s="1"/>
  <c r="BD198" i="8" a="1"/>
  <c r="BD198" i="8" s="1"/>
  <c r="AZ258" i="8" a="1"/>
  <c r="AZ258" i="8" s="1"/>
  <c r="AZ263" i="8" a="1"/>
  <c r="AZ263" i="8" s="1"/>
  <c r="AZ236" i="8" a="1"/>
  <c r="AZ236" i="8" s="1"/>
  <c r="AZ248" i="8" a="1"/>
  <c r="AZ248" i="8" s="1"/>
  <c r="AZ227" i="8" a="1"/>
  <c r="AZ227" i="8" s="1"/>
  <c r="BL145" i="8" a="1"/>
  <c r="BL145" i="8" s="1"/>
  <c r="BE357" i="8" a="1"/>
  <c r="BE357" i="8" s="1"/>
  <c r="BE354" i="8" a="1"/>
  <c r="BE354" i="8" s="1"/>
  <c r="BF156" i="8" a="1"/>
  <c r="BF156" i="8" s="1"/>
  <c r="BF128" i="8" a="1"/>
  <c r="BF128" i="8" s="1"/>
  <c r="BJ57" i="8" a="1"/>
  <c r="BJ57" i="8" s="1"/>
  <c r="R223" i="8" a="1"/>
  <c r="R223" i="8" s="1"/>
  <c r="BC202" i="8" a="1"/>
  <c r="BC202" i="8" s="1"/>
  <c r="BC173" i="8" a="1"/>
  <c r="BC173" i="8" s="1"/>
  <c r="N59" i="8" a="1"/>
  <c r="N59" i="8" s="1"/>
  <c r="N76" i="8" a="1"/>
  <c r="N76" i="8" s="1"/>
  <c r="J205" i="8" a="1"/>
  <c r="J205" i="8" s="1"/>
  <c r="M81" i="8" a="1"/>
  <c r="M81" i="8" s="1"/>
  <c r="BN122" i="8" a="1"/>
  <c r="BN122" i="8" s="1"/>
  <c r="BN140" i="8" a="1"/>
  <c r="BN140" i="8" s="1"/>
  <c r="BK61" i="8" a="1"/>
  <c r="BK61" i="8" s="1"/>
  <c r="BH133" i="8" a="1"/>
  <c r="BH133" i="8" s="1"/>
  <c r="BB308" i="8" a="1"/>
  <c r="BB308" i="8" s="1"/>
  <c r="BG276" i="8" a="1"/>
  <c r="BG276" i="8" s="1"/>
  <c r="M275" i="8" a="1"/>
  <c r="M275" i="8" s="1"/>
  <c r="S102" i="8" a="1"/>
  <c r="S102" i="8" s="1"/>
  <c r="S79" i="8" a="1"/>
  <c r="S79" i="8" s="1"/>
  <c r="BD165" i="8" a="1"/>
  <c r="BD165" i="8" s="1"/>
  <c r="S90" i="8" a="1"/>
  <c r="S90" i="8" s="1"/>
  <c r="S77" i="8" a="1"/>
  <c r="S77" i="8" s="1"/>
  <c r="S65" i="8" a="1"/>
  <c r="S65" i="8" s="1"/>
  <c r="S75" i="8" a="1"/>
  <c r="S75" i="8" s="1"/>
  <c r="S95" i="8" a="1"/>
  <c r="S95" i="8" s="1"/>
  <c r="S69" i="8" a="1"/>
  <c r="S69" i="8" s="1"/>
  <c r="P131" i="8" a="1"/>
  <c r="P131" i="8" s="1"/>
  <c r="P149" i="8" a="1"/>
  <c r="P149" i="8" s="1"/>
  <c r="BC152" i="8" a="1"/>
  <c r="BC152" i="8" s="1"/>
  <c r="BF373" i="8" a="1"/>
  <c r="BF373" i="8" s="1"/>
  <c r="B100" i="8" a="1"/>
  <c r="B100" i="8" s="1"/>
  <c r="L232" i="8" a="1"/>
  <c r="L232" i="8" s="1"/>
  <c r="L260" i="8" a="1"/>
  <c r="L260" i="8" s="1"/>
  <c r="L227" i="8" a="1"/>
  <c r="L227" i="8" s="1"/>
  <c r="L246" i="8" a="1"/>
  <c r="L246" i="8" s="1"/>
  <c r="L223" i="8" a="1"/>
  <c r="L223" i="8" s="1"/>
  <c r="L235" i="8" a="1"/>
  <c r="L235" i="8" s="1"/>
  <c r="BD205" i="8" a="1"/>
  <c r="BD205" i="8" s="1"/>
  <c r="BD195" i="8" a="1"/>
  <c r="BD195" i="8" s="1"/>
  <c r="BD188" i="8" a="1"/>
  <c r="BD188" i="8" s="1"/>
  <c r="BD189" i="8" a="1"/>
  <c r="BD189" i="8" s="1"/>
  <c r="BD175" i="8" a="1"/>
  <c r="BD175" i="8" s="1"/>
  <c r="BD183" i="8" a="1"/>
  <c r="BD183" i="8" s="1"/>
  <c r="L110" i="8" a="1"/>
  <c r="L110" i="8" s="1"/>
  <c r="AZ266" i="8" a="1"/>
  <c r="AZ266" i="8" s="1"/>
  <c r="AZ243" i="8" a="1"/>
  <c r="AZ243" i="8" s="1"/>
  <c r="AZ238" i="8" a="1"/>
  <c r="AZ238" i="8" s="1"/>
  <c r="AZ265" i="8" a="1"/>
  <c r="AZ265" i="8" s="1"/>
  <c r="AZ221" i="8" a="1"/>
  <c r="AZ221" i="8" s="1"/>
  <c r="AZ239" i="8" a="1"/>
  <c r="AZ239" i="8" s="1"/>
  <c r="BL134" i="8" a="1"/>
  <c r="BL134" i="8" s="1"/>
  <c r="BL150" i="8" a="1"/>
  <c r="BL150" i="8" s="1"/>
  <c r="BE362" i="8" a="1"/>
  <c r="BE362" i="8" s="1"/>
  <c r="BF137" i="8" a="1"/>
  <c r="BF137" i="8" s="1"/>
  <c r="BF153" i="8" a="1"/>
  <c r="BF153" i="8" s="1"/>
  <c r="BJ95" i="8" a="1"/>
  <c r="BJ95" i="8" s="1"/>
  <c r="BC182" i="8" a="1"/>
  <c r="BC182" i="8" s="1"/>
  <c r="BC189" i="8" a="1"/>
  <c r="BC189" i="8" s="1"/>
  <c r="N69" i="8" a="1"/>
  <c r="N69" i="8" s="1"/>
  <c r="N75" i="8" a="1"/>
  <c r="N75" i="8" s="1"/>
  <c r="J183" i="8" a="1"/>
  <c r="J183" i="8" s="1"/>
  <c r="M63" i="8" a="1"/>
  <c r="M63" i="8" s="1"/>
  <c r="BN131" i="8" a="1"/>
  <c r="BN131" i="8" s="1"/>
  <c r="BN129" i="8" a="1"/>
  <c r="BN129" i="8" s="1"/>
  <c r="BK71" i="8" a="1"/>
  <c r="BK71" i="8" s="1"/>
  <c r="BH149" i="8" a="1"/>
  <c r="BH149" i="8" s="1"/>
  <c r="BB294" i="8" a="1"/>
  <c r="BB294" i="8" s="1"/>
  <c r="BB313" i="8" a="1"/>
  <c r="BB313" i="8" s="1"/>
  <c r="BG289" i="8" a="1"/>
  <c r="BG289" i="8" s="1"/>
  <c r="M297" i="8" a="1"/>
  <c r="M297" i="8" s="1"/>
  <c r="K1" i="8"/>
  <c r="K18" i="8" s="1" a="1"/>
  <c r="K18" i="8" s="1"/>
  <c r="S84" i="8" a="1"/>
  <c r="S84" i="8" s="1"/>
  <c r="S58" i="8" a="1"/>
  <c r="S58" i="8" s="1"/>
  <c r="BD177" i="8" a="1"/>
  <c r="BD177" i="8" s="1"/>
  <c r="S59" i="8" a="1"/>
  <c r="S59" i="8" s="1"/>
  <c r="S60" i="8" a="1"/>
  <c r="S60" i="8" s="1"/>
  <c r="S66" i="8" a="1"/>
  <c r="S66" i="8" s="1"/>
  <c r="S78" i="8" a="1"/>
  <c r="S78" i="8" s="1"/>
  <c r="S82" i="8" a="1"/>
  <c r="S82" i="8" s="1"/>
  <c r="S72" i="8" a="1"/>
  <c r="S72" i="8" s="1"/>
  <c r="S99" i="8" a="1"/>
  <c r="S99" i="8" s="1"/>
  <c r="S67" i="8" a="1"/>
  <c r="S67" i="8" s="1"/>
  <c r="S70" i="8" a="1"/>
  <c r="S70" i="8" s="1"/>
  <c r="P122" i="8" a="1"/>
  <c r="P122" i="8" s="1"/>
  <c r="P137" i="8" a="1"/>
  <c r="P137" i="8" s="1"/>
  <c r="BC129" i="8" a="1"/>
  <c r="BC129" i="8" s="1"/>
  <c r="L265" i="8" a="1"/>
  <c r="L265" i="8" s="1"/>
  <c r="L237" i="8" a="1"/>
  <c r="L237" i="8" s="1"/>
  <c r="L259" i="8" a="1"/>
  <c r="L259" i="8" s="1"/>
  <c r="L255" i="8" a="1"/>
  <c r="L255" i="8" s="1"/>
  <c r="L219" i="8" a="1"/>
  <c r="L219" i="8" s="1"/>
  <c r="BD206" i="8" a="1"/>
  <c r="BD206" i="8" s="1"/>
  <c r="BD200" i="8" a="1"/>
  <c r="BD200" i="8" s="1"/>
  <c r="BD169" i="8" a="1"/>
  <c r="BD169" i="8" s="1"/>
  <c r="BD187" i="8" a="1"/>
  <c r="BD187" i="8" s="1"/>
  <c r="BD184" i="8" a="1"/>
  <c r="BD184" i="8" s="1"/>
  <c r="L120" i="8" a="1"/>
  <c r="L120" i="8" s="1"/>
  <c r="AZ250" i="8" a="1"/>
  <c r="AZ250" i="8" s="1"/>
  <c r="AZ264" i="8" a="1"/>
  <c r="AZ264" i="8" s="1"/>
  <c r="AZ219" i="8" a="1"/>
  <c r="AZ219" i="8" s="1"/>
  <c r="AZ262" i="8" a="1"/>
  <c r="AZ262" i="8" s="1"/>
  <c r="AZ228" i="8" a="1"/>
  <c r="AZ228" i="8" s="1"/>
  <c r="AZ249" i="8" a="1"/>
  <c r="AZ249" i="8" s="1"/>
  <c r="BL115" i="8" a="1"/>
  <c r="BL115" i="8" s="1"/>
  <c r="BL109" i="8" a="1"/>
  <c r="BL109" i="8" s="1"/>
  <c r="BE338" i="8" a="1"/>
  <c r="BE338" i="8" s="1"/>
  <c r="BF119" i="8" a="1"/>
  <c r="BF119" i="8" s="1"/>
  <c r="BJ59" i="8" a="1"/>
  <c r="BJ59" i="8" s="1"/>
  <c r="BJ85" i="8" a="1"/>
  <c r="BJ85" i="8" s="1"/>
  <c r="BC188" i="8" a="1"/>
  <c r="BC188" i="8" s="1"/>
  <c r="BC170" i="8" a="1"/>
  <c r="BC170" i="8" s="1"/>
  <c r="N85" i="8" a="1"/>
  <c r="N85" i="8" s="1"/>
  <c r="N86" i="8" a="1"/>
  <c r="N86" i="8" s="1"/>
  <c r="J176" i="8" a="1"/>
  <c r="J176" i="8" s="1"/>
  <c r="M76" i="8" a="1"/>
  <c r="M76" i="8" s="1"/>
  <c r="BN121" i="8" a="1"/>
  <c r="BN121" i="8" s="1"/>
  <c r="BN113" i="8" a="1"/>
  <c r="BN113" i="8" s="1"/>
  <c r="BK65" i="8" a="1"/>
  <c r="BK65" i="8" s="1"/>
  <c r="BH130" i="8" a="1"/>
  <c r="BH130" i="8" s="1"/>
  <c r="BB318" i="8" a="1"/>
  <c r="BB318" i="8" s="1"/>
  <c r="BB302" i="8" a="1"/>
  <c r="BB302" i="8" s="1"/>
  <c r="BG278" i="8" a="1"/>
  <c r="BG278" i="8" s="1"/>
  <c r="BG320" i="8" a="1"/>
  <c r="BG320" i="8" s="1"/>
  <c r="F1" i="8"/>
  <c r="F142" i="8" a="1"/>
  <c r="F142" i="8" s="1"/>
  <c r="F139" i="8" a="1"/>
  <c r="F139" i="8" s="1"/>
  <c r="F120" i="8" a="1"/>
  <c r="F120" i="8" s="1"/>
  <c r="F148" i="8" a="1"/>
  <c r="F148" i="8" s="1"/>
  <c r="F155" i="8" a="1"/>
  <c r="F155" i="8" s="1"/>
  <c r="F125" i="8" a="1"/>
  <c r="F125" i="8" s="1"/>
  <c r="F133" i="8" a="1"/>
  <c r="F133" i="8" s="1"/>
  <c r="F109" i="8" a="1"/>
  <c r="F109" i="8" s="1"/>
  <c r="F134" i="8" a="1"/>
  <c r="F134" i="8" s="1"/>
  <c r="F137" i="8" a="1"/>
  <c r="F137" i="8" s="1"/>
  <c r="F112" i="8" a="1"/>
  <c r="F112" i="8" s="1"/>
  <c r="F153" i="8" a="1"/>
  <c r="F153" i="8" s="1"/>
  <c r="F127" i="8" a="1"/>
  <c r="F127" i="8" s="1"/>
  <c r="F124" i="8" a="1"/>
  <c r="F124" i="8" s="1"/>
  <c r="F141" i="8" a="1"/>
  <c r="F141" i="8" s="1"/>
  <c r="F143" i="8" a="1"/>
  <c r="F143" i="8" s="1"/>
  <c r="F129" i="8" a="1"/>
  <c r="F129" i="8" s="1"/>
  <c r="F146" i="8" a="1"/>
  <c r="F146" i="8" s="1"/>
  <c r="F136" i="8" a="1"/>
  <c r="F136" i="8" s="1"/>
  <c r="F138" i="8" a="1"/>
  <c r="F138" i="8" s="1"/>
  <c r="F117" i="8" a="1"/>
  <c r="F117" i="8" s="1"/>
  <c r="F152" i="8" a="1"/>
  <c r="F152" i="8" s="1"/>
  <c r="F114" i="8" a="1"/>
  <c r="F114" i="8" s="1"/>
  <c r="F156" i="8" a="1"/>
  <c r="F156" i="8" s="1"/>
  <c r="F122" i="8" a="1"/>
  <c r="F122" i="8" s="1"/>
  <c r="F145" i="8" a="1"/>
  <c r="F145" i="8" s="1"/>
  <c r="F131" i="8" a="1"/>
  <c r="F131" i="8" s="1"/>
  <c r="F128" i="8" a="1"/>
  <c r="F128" i="8" s="1"/>
  <c r="F150" i="8" a="1"/>
  <c r="F150" i="8" s="1"/>
  <c r="F147" i="8" a="1"/>
  <c r="F147" i="8" s="1"/>
  <c r="F132" i="8" a="1"/>
  <c r="F132" i="8" s="1"/>
  <c r="F113" i="8" a="1"/>
  <c r="F113" i="8" s="1"/>
  <c r="F116" i="8" a="1"/>
  <c r="F116" i="8" s="1"/>
  <c r="F154" i="8" a="1"/>
  <c r="F154" i="8" s="1"/>
  <c r="F110" i="8" a="1"/>
  <c r="F110" i="8" s="1"/>
  <c r="F119" i="8" a="1"/>
  <c r="F119" i="8" s="1"/>
  <c r="F135" i="8" a="1"/>
  <c r="F135" i="8" s="1"/>
  <c r="F111" i="8" a="1"/>
  <c r="F111" i="8" s="1"/>
  <c r="F115" i="8" a="1"/>
  <c r="F115" i="8" s="1"/>
  <c r="F126" i="8" a="1"/>
  <c r="F126" i="8" s="1"/>
  <c r="F140" i="8" a="1"/>
  <c r="F140" i="8" s="1"/>
  <c r="F118" i="8" a="1"/>
  <c r="F118" i="8" s="1"/>
  <c r="F121" i="8" a="1"/>
  <c r="F121" i="8" s="1"/>
  <c r="F149" i="8" a="1"/>
  <c r="F149" i="8" s="1"/>
  <c r="F123" i="8" a="1"/>
  <c r="F123" i="8" s="1"/>
  <c r="F151" i="8" a="1"/>
  <c r="F151" i="8" s="1"/>
  <c r="F130" i="8" a="1"/>
  <c r="F130" i="8" s="1"/>
  <c r="BJ302" i="8" a="1"/>
  <c r="BJ302" i="8" s="1"/>
  <c r="BJ290" i="8" a="1"/>
  <c r="BJ290" i="8" s="1"/>
  <c r="BJ282" i="8" a="1"/>
  <c r="BJ282" i="8" s="1"/>
  <c r="BJ309" i="8" a="1"/>
  <c r="BJ309" i="8" s="1"/>
  <c r="BJ305" i="8" a="1"/>
  <c r="BJ305" i="8" s="1"/>
  <c r="BJ306" i="8" a="1"/>
  <c r="BJ306" i="8" s="1"/>
  <c r="BJ300" i="8" a="1"/>
  <c r="BJ300" i="8" s="1"/>
  <c r="BJ304" i="8" a="1"/>
  <c r="BJ304" i="8" s="1"/>
  <c r="BJ297" i="8" a="1"/>
  <c r="BJ297" i="8" s="1"/>
  <c r="BJ314" i="8" a="1"/>
  <c r="BJ314" i="8" s="1"/>
  <c r="BJ318" i="8" a="1"/>
  <c r="BJ318" i="8" s="1"/>
  <c r="BJ295" i="8" a="1"/>
  <c r="BJ295" i="8" s="1"/>
  <c r="BJ288" i="8" a="1"/>
  <c r="BJ288" i="8" s="1"/>
  <c r="BJ285" i="8" a="1"/>
  <c r="BJ285" i="8" s="1"/>
  <c r="BJ312" i="8" a="1"/>
  <c r="BJ312" i="8" s="1"/>
  <c r="BJ313" i="8" a="1"/>
  <c r="BJ313" i="8" s="1"/>
  <c r="BJ311" i="8" a="1"/>
  <c r="BJ311" i="8" s="1"/>
  <c r="BJ316" i="8" a="1"/>
  <c r="BJ316" i="8" s="1"/>
  <c r="BJ310" i="8" a="1"/>
  <c r="BJ310" i="8" s="1"/>
  <c r="BJ275" i="8" a="1"/>
  <c r="BJ275" i="8" s="1"/>
  <c r="BJ299" i="8" a="1"/>
  <c r="BJ299" i="8" s="1"/>
  <c r="BJ274" i="8" a="1"/>
  <c r="BJ274" i="8" s="1"/>
  <c r="BJ308" i="8" a="1"/>
  <c r="BJ308" i="8" s="1"/>
  <c r="BJ294" i="8" a="1"/>
  <c r="BJ294" i="8" s="1"/>
  <c r="BJ291" i="8" a="1"/>
  <c r="BJ291" i="8" s="1"/>
  <c r="BJ280" i="8" a="1"/>
  <c r="BJ280" i="8" s="1"/>
  <c r="BJ319" i="8" a="1"/>
  <c r="BJ319" i="8" s="1"/>
  <c r="BJ303" i="8" a="1"/>
  <c r="BJ303" i="8" s="1"/>
  <c r="BJ277" i="8" a="1"/>
  <c r="BJ277" i="8" s="1"/>
  <c r="BJ284" i="8" a="1"/>
  <c r="BJ284" i="8" s="1"/>
  <c r="BJ317" i="8" a="1"/>
  <c r="BJ317" i="8" s="1"/>
  <c r="BJ321" i="8" a="1"/>
  <c r="BJ321" i="8" s="1"/>
  <c r="BJ301" i="8" a="1"/>
  <c r="BJ301" i="8" s="1"/>
  <c r="BJ293" i="8" a="1"/>
  <c r="BJ293" i="8" s="1"/>
  <c r="BJ281" i="8" a="1"/>
  <c r="BJ281" i="8" s="1"/>
  <c r="BJ298" i="8" a="1"/>
  <c r="BJ298" i="8" s="1"/>
  <c r="BJ287" i="8" a="1"/>
  <c r="BJ287" i="8" s="1"/>
  <c r="BJ279" i="8" a="1"/>
  <c r="BJ279" i="8" s="1"/>
  <c r="BJ286" i="8" a="1"/>
  <c r="BJ286" i="8" s="1"/>
  <c r="BJ307" i="8" a="1"/>
  <c r="BJ307" i="8" s="1"/>
  <c r="BJ276" i="8" a="1"/>
  <c r="BJ276" i="8" s="1"/>
  <c r="BJ289" i="8" a="1"/>
  <c r="BJ289" i="8" s="1"/>
  <c r="BJ296" i="8" a="1"/>
  <c r="BJ296" i="8" s="1"/>
  <c r="BF347" i="8" a="1"/>
  <c r="BF347" i="8" s="1"/>
  <c r="BF379" i="8" a="1"/>
  <c r="BF379" i="8" s="1"/>
  <c r="BF362" i="8" a="1"/>
  <c r="BF362" i="8" s="1"/>
  <c r="BF342" i="8" a="1"/>
  <c r="BF342" i="8" s="1"/>
  <c r="BF339" i="8" a="1"/>
  <c r="BF339" i="8" s="1"/>
  <c r="BF382" i="8" a="1"/>
  <c r="BF382" i="8" s="1"/>
  <c r="BF376" i="8" a="1"/>
  <c r="BF376" i="8" s="1"/>
  <c r="BF345" i="8" a="1"/>
  <c r="BF345" i="8" s="1"/>
  <c r="BF381" i="8" a="1"/>
  <c r="BF381" i="8" s="1"/>
  <c r="BF378" i="8" a="1"/>
  <c r="BF378" i="8" s="1"/>
  <c r="BF360" i="8" a="1"/>
  <c r="BF360" i="8" s="1"/>
  <c r="J124" i="8" a="1"/>
  <c r="J124" i="8" s="1"/>
  <c r="J154" i="8" a="1"/>
  <c r="J154" i="8" s="1"/>
  <c r="J117" i="8" a="1"/>
  <c r="J117" i="8" s="1"/>
  <c r="J138" i="8" a="1"/>
  <c r="J138" i="8" s="1"/>
  <c r="J151" i="8" a="1"/>
  <c r="J151" i="8" s="1"/>
  <c r="J123" i="8" a="1"/>
  <c r="J123" i="8" s="1"/>
  <c r="J135" i="8" a="1"/>
  <c r="J135" i="8" s="1"/>
  <c r="BD76" i="8" a="1"/>
  <c r="BD76" i="8" s="1"/>
  <c r="BD60" i="8" a="1"/>
  <c r="BD60" i="8" s="1"/>
  <c r="AX65" i="8" a="1"/>
  <c r="AX65" i="8" s="1"/>
  <c r="AX57" i="8" a="1"/>
  <c r="AX57" i="8" s="1"/>
  <c r="AX98" i="8" a="1"/>
  <c r="AX98" i="8" s="1"/>
  <c r="AX86" i="8" a="1"/>
  <c r="AX86" i="8" s="1"/>
  <c r="AX74" i="8" a="1"/>
  <c r="AX74" i="8" s="1"/>
  <c r="AX56" i="8" a="1"/>
  <c r="AX56" i="8" s="1"/>
  <c r="AX61" i="8" a="1"/>
  <c r="AX61" i="8" s="1"/>
  <c r="AX93" i="8" a="1"/>
  <c r="AX93" i="8" s="1"/>
  <c r="AX73" i="8" a="1"/>
  <c r="AX73" i="8" s="1"/>
  <c r="AX88" i="8" a="1"/>
  <c r="AX88" i="8" s="1"/>
  <c r="AX95" i="8" a="1"/>
  <c r="AX95" i="8" s="1"/>
  <c r="AX76" i="8" a="1"/>
  <c r="AX76" i="8" s="1"/>
  <c r="AX68" i="8" a="1"/>
  <c r="AX68" i="8" s="1"/>
  <c r="AX58" i="8" a="1"/>
  <c r="AX58" i="8" s="1"/>
  <c r="AX75" i="8" a="1"/>
  <c r="AX75" i="8" s="1"/>
  <c r="AX78" i="8" a="1"/>
  <c r="AX78" i="8" s="1"/>
  <c r="AX77" i="8" a="1"/>
  <c r="AX77" i="8" s="1"/>
  <c r="AX96" i="8" a="1"/>
  <c r="AX96" i="8" s="1"/>
  <c r="AX91" i="8" a="1"/>
  <c r="AX91" i="8" s="1"/>
  <c r="AX102" i="8" a="1"/>
  <c r="AX102" i="8" s="1"/>
  <c r="AX63" i="8" a="1"/>
  <c r="AX63" i="8" s="1"/>
  <c r="AX67" i="8" a="1"/>
  <c r="AX67" i="8" s="1"/>
  <c r="AX94" i="8" a="1"/>
  <c r="AX94" i="8" s="1"/>
  <c r="AX83" i="8" a="1"/>
  <c r="AX83" i="8" s="1"/>
  <c r="AX60" i="8" a="1"/>
  <c r="AX60" i="8" s="1"/>
  <c r="AX64" i="8" a="1"/>
  <c r="AX64" i="8" s="1"/>
  <c r="AX84" i="8" a="1"/>
  <c r="AX84" i="8" s="1"/>
  <c r="AX66" i="8" a="1"/>
  <c r="AX66" i="8" s="1"/>
  <c r="AX62" i="8" a="1"/>
  <c r="AX62" i="8" s="1"/>
  <c r="AX89" i="8" a="1"/>
  <c r="AX89" i="8" s="1"/>
  <c r="AX101" i="8" a="1"/>
  <c r="AX101" i="8" s="1"/>
  <c r="AX92" i="8" a="1"/>
  <c r="AX92" i="8" s="1"/>
  <c r="AX90" i="8" a="1"/>
  <c r="AX90" i="8" s="1"/>
  <c r="AX82" i="8" a="1"/>
  <c r="AX82" i="8" s="1"/>
  <c r="BC238" i="8" a="1"/>
  <c r="BC238" i="8" s="1"/>
  <c r="BC221" i="8" a="1"/>
  <c r="BC221" i="8" s="1"/>
  <c r="BC223" i="8" a="1"/>
  <c r="BC223" i="8" s="1"/>
  <c r="BC265" i="8" a="1"/>
  <c r="BC265" i="8" s="1"/>
  <c r="BC244" i="8" a="1"/>
  <c r="BC244" i="8" s="1"/>
  <c r="BC225" i="8" a="1"/>
  <c r="BC225" i="8" s="1"/>
  <c r="BC245" i="8" a="1"/>
  <c r="BC245" i="8" s="1"/>
  <c r="BC226" i="8" a="1"/>
  <c r="BC226" i="8" s="1"/>
  <c r="BC242" i="8" a="1"/>
  <c r="BC242" i="8" s="1"/>
  <c r="BC254" i="8" a="1"/>
  <c r="BC254" i="8" s="1"/>
  <c r="BC263" i="8" a="1"/>
  <c r="BC263" i="8" s="1"/>
  <c r="BC222" i="8" a="1"/>
  <c r="BC222" i="8" s="1"/>
  <c r="BC256" i="8" a="1"/>
  <c r="BC256" i="8" s="1"/>
  <c r="BC236" i="8" a="1"/>
  <c r="BC236" i="8" s="1"/>
  <c r="BC264" i="8" a="1"/>
  <c r="BC264" i="8" s="1"/>
  <c r="BC251" i="8" a="1"/>
  <c r="BC251" i="8" s="1"/>
  <c r="BC239" i="8" a="1"/>
  <c r="BC239" i="8" s="1"/>
  <c r="BC262" i="8" a="1"/>
  <c r="BC262" i="8" s="1"/>
  <c r="BC260" i="8" a="1"/>
  <c r="BC260" i="8" s="1"/>
  <c r="BC261" i="8" a="1"/>
  <c r="BC261" i="8" s="1"/>
  <c r="BC243" i="8" a="1"/>
  <c r="BC243" i="8" s="1"/>
  <c r="BC247" i="8" a="1"/>
  <c r="BC247" i="8" s="1"/>
  <c r="BC220" i="8" a="1"/>
  <c r="BC220" i="8" s="1"/>
  <c r="BC255" i="8" a="1"/>
  <c r="BC255" i="8" s="1"/>
  <c r="BH306" i="8" a="1"/>
  <c r="BH306" i="8" s="1"/>
  <c r="BH287" i="8" a="1"/>
  <c r="BH287" i="8" s="1"/>
  <c r="BH279" i="8" a="1"/>
  <c r="BH279" i="8" s="1"/>
  <c r="BH303" i="8" a="1"/>
  <c r="BH303" i="8" s="1"/>
  <c r="BH291" i="8" a="1"/>
  <c r="BH291" i="8" s="1"/>
  <c r="BH275" i="8" a="1"/>
  <c r="BH275" i="8" s="1"/>
  <c r="BH293" i="8" a="1"/>
  <c r="BH293" i="8" s="1"/>
  <c r="BH308" i="8" a="1"/>
  <c r="BH308" i="8" s="1"/>
  <c r="BH281" i="8" a="1"/>
  <c r="BH281" i="8" s="1"/>
  <c r="BH285" i="8" a="1"/>
  <c r="BH285" i="8" s="1"/>
  <c r="BH284" i="8" a="1"/>
  <c r="BH284" i="8" s="1"/>
  <c r="BH301" i="8" a="1"/>
  <c r="BH301" i="8" s="1"/>
  <c r="BH277" i="8" a="1"/>
  <c r="BH277" i="8" s="1"/>
  <c r="BH274" i="8" a="1"/>
  <c r="BH274" i="8" s="1"/>
  <c r="BH310" i="8" a="1"/>
  <c r="BH310" i="8" s="1"/>
  <c r="BH295" i="8" a="1"/>
  <c r="BH295" i="8" s="1"/>
  <c r="BH319" i="8" a="1"/>
  <c r="BH319" i="8" s="1"/>
  <c r="BH298" i="8" a="1"/>
  <c r="BH298" i="8" s="1"/>
  <c r="BH311" i="8" a="1"/>
  <c r="BH311" i="8" s="1"/>
  <c r="BH296" i="8" a="1"/>
  <c r="BH296" i="8" s="1"/>
  <c r="BH276" i="8" a="1"/>
  <c r="BH276" i="8" s="1"/>
  <c r="BH305" i="8" a="1"/>
  <c r="BH305" i="8" s="1"/>
  <c r="BH292" i="8" a="1"/>
  <c r="BH292" i="8" s="1"/>
  <c r="BH297" i="8" a="1"/>
  <c r="BH297" i="8" s="1"/>
  <c r="BH278" i="8" a="1"/>
  <c r="BH278" i="8" s="1"/>
  <c r="BH299" i="8" a="1"/>
  <c r="BH299" i="8" s="1"/>
  <c r="BH294" i="8" a="1"/>
  <c r="BH294" i="8" s="1"/>
  <c r="BH318" i="8" a="1"/>
  <c r="BH318" i="8" s="1"/>
  <c r="BH282" i="8" a="1"/>
  <c r="BH282" i="8" s="1"/>
  <c r="BH302" i="8" a="1"/>
  <c r="BH302" i="8" s="1"/>
  <c r="BH312" i="8" a="1"/>
  <c r="BH312" i="8" s="1"/>
  <c r="BH309" i="8" a="1"/>
  <c r="BH309" i="8" s="1"/>
  <c r="BH321" i="8" a="1"/>
  <c r="BH321" i="8" s="1"/>
  <c r="BH304" i="8" a="1"/>
  <c r="BH304" i="8" s="1"/>
  <c r="BH288" i="8" a="1"/>
  <c r="BH288" i="8" s="1"/>
  <c r="BH300" i="8" a="1"/>
  <c r="BH300" i="8" s="1"/>
  <c r="BH290" i="8" a="1"/>
  <c r="BH290" i="8" s="1"/>
  <c r="BH286" i="8" a="1"/>
  <c r="BH286" i="8" s="1"/>
  <c r="BH289" i="8" a="1"/>
  <c r="BH289" i="8" s="1"/>
  <c r="BH315" i="8" a="1"/>
  <c r="BH315" i="8" s="1"/>
  <c r="BH307" i="8" a="1"/>
  <c r="BH307" i="8" s="1"/>
  <c r="BH317" i="8" a="1"/>
  <c r="BH317" i="8" s="1"/>
  <c r="BH314" i="8" a="1"/>
  <c r="BH314" i="8" s="1"/>
  <c r="BH280" i="8" a="1"/>
  <c r="BH280" i="8" s="1"/>
  <c r="BH316" i="8" a="1"/>
  <c r="BH316" i="8" s="1"/>
  <c r="BH283" i="8" a="1"/>
  <c r="BH283" i="8" s="1"/>
  <c r="BH320" i="8" a="1"/>
  <c r="BH320" i="8" s="1"/>
  <c r="AZ193" i="8" a="1"/>
  <c r="AZ193" i="8" s="1"/>
  <c r="AZ199" i="8" a="1"/>
  <c r="AZ199" i="8" s="1"/>
  <c r="AZ165" i="8" a="1"/>
  <c r="AZ165" i="8" s="1"/>
  <c r="AZ201" i="8" a="1"/>
  <c r="AZ201" i="8" s="1"/>
  <c r="AZ186" i="8" a="1"/>
  <c r="AZ186" i="8" s="1"/>
  <c r="AZ206" i="8" a="1"/>
  <c r="AZ206" i="8" s="1"/>
  <c r="AZ175" i="8" a="1"/>
  <c r="AZ175" i="8" s="1"/>
  <c r="P118" i="8" a="1"/>
  <c r="P118" i="8" s="1"/>
  <c r="P133" i="8" a="1"/>
  <c r="P133" i="8" s="1"/>
  <c r="P140" i="8" a="1"/>
  <c r="P140" i="8" s="1"/>
  <c r="P113" i="8" a="1"/>
  <c r="P113" i="8" s="1"/>
  <c r="P142" i="8" a="1"/>
  <c r="P142" i="8" s="1"/>
  <c r="P151" i="8" a="1"/>
  <c r="P151" i="8" s="1"/>
  <c r="P128" i="8" a="1"/>
  <c r="P128" i="8" s="1"/>
  <c r="P126" i="8" a="1"/>
  <c r="P126" i="8" s="1"/>
  <c r="P145" i="8" a="1"/>
  <c r="P145" i="8" s="1"/>
  <c r="P123" i="8" a="1"/>
  <c r="P123" i="8" s="1"/>
  <c r="O166" i="8" a="1"/>
  <c r="O166" i="8" s="1"/>
  <c r="O184" i="8" a="1"/>
  <c r="O184" i="8" s="1"/>
  <c r="O204" i="8" a="1"/>
  <c r="O204" i="8" s="1"/>
  <c r="O170" i="8" a="1"/>
  <c r="O170" i="8" s="1"/>
  <c r="O195" i="8" a="1"/>
  <c r="O195" i="8" s="1"/>
  <c r="O180" i="8" a="1"/>
  <c r="O180" i="8" s="1"/>
  <c r="O183" i="8" a="1"/>
  <c r="O183" i="8" s="1"/>
  <c r="O191" i="8" a="1"/>
  <c r="O191" i="8" s="1"/>
  <c r="O175" i="8" a="1"/>
  <c r="O175" i="8" s="1"/>
  <c r="BC116" i="8" a="1"/>
  <c r="BC116" i="8" s="1"/>
  <c r="BC118" i="8" a="1"/>
  <c r="BC118" i="8" s="1"/>
  <c r="BC112" i="8" a="1"/>
  <c r="BC112" i="8" s="1"/>
  <c r="BC117" i="8" a="1"/>
  <c r="BC117" i="8" s="1"/>
  <c r="BC143" i="8" a="1"/>
  <c r="BC143" i="8" s="1"/>
  <c r="BC124" i="8" a="1"/>
  <c r="BC124" i="8" s="1"/>
  <c r="BC125" i="8" a="1"/>
  <c r="BC125" i="8" s="1"/>
  <c r="BF366" i="8" a="1"/>
  <c r="BF366" i="8" s="1"/>
  <c r="BF375" i="8" a="1"/>
  <c r="BF375" i="8" s="1"/>
  <c r="BF364" i="8" a="1"/>
  <c r="BF364" i="8" s="1"/>
  <c r="BF343" i="8" a="1"/>
  <c r="BF343" i="8" s="1"/>
  <c r="BF377" i="8" a="1"/>
  <c r="BF377" i="8" s="1"/>
  <c r="BF363" i="8" a="1"/>
  <c r="BF363" i="8" s="1"/>
  <c r="BF367" i="8" a="1"/>
  <c r="BF367" i="8" s="1"/>
  <c r="BF370" i="8" a="1"/>
  <c r="BF370" i="8" s="1"/>
  <c r="B85" i="8" a="1"/>
  <c r="B85" i="8" s="1"/>
  <c r="B65" i="8" a="1"/>
  <c r="B65" i="8" s="1"/>
  <c r="B95" i="8" a="1"/>
  <c r="B95" i="8" s="1"/>
  <c r="B86" i="8" a="1"/>
  <c r="B86" i="8" s="1"/>
  <c r="B66" i="8" a="1"/>
  <c r="B66" i="8" s="1"/>
  <c r="B55" i="8" a="1"/>
  <c r="B55" i="8" s="1"/>
  <c r="BC253" i="8" a="1"/>
  <c r="BC253" i="8" s="1"/>
  <c r="BC266" i="8" a="1"/>
  <c r="BC266" i="8" s="1"/>
  <c r="BC233" i="8" a="1"/>
  <c r="BC233" i="8" s="1"/>
  <c r="BC240" i="8" a="1"/>
  <c r="BC240" i="8" s="1"/>
  <c r="BC235" i="8" a="1"/>
  <c r="BC235" i="8" s="1"/>
  <c r="BC230" i="8" a="1"/>
  <c r="BC230" i="8" s="1"/>
  <c r="D88" i="8" a="1"/>
  <c r="D88" i="8" s="1"/>
  <c r="D90" i="8" a="1"/>
  <c r="D90" i="8" s="1"/>
  <c r="BG88" i="8" a="1"/>
  <c r="BG88" i="8" s="1"/>
  <c r="BG99" i="8" a="1"/>
  <c r="BG99" i="8" s="1"/>
  <c r="Q252" i="8" a="1"/>
  <c r="Q252" i="8" s="1"/>
  <c r="Q260" i="8" a="1"/>
  <c r="Q260" i="8" s="1"/>
  <c r="P180" i="8" a="1"/>
  <c r="P180" i="8" s="1"/>
  <c r="BH313" i="8" a="1"/>
  <c r="BH313" i="8" s="1"/>
  <c r="BB147" i="8" a="1"/>
  <c r="BB147" i="8" s="1"/>
  <c r="BB134" i="8" a="1"/>
  <c r="BB134" i="8" s="1"/>
  <c r="BB156" i="8" a="1"/>
  <c r="BB156" i="8" s="1"/>
  <c r="BB112" i="8" a="1"/>
  <c r="BB112" i="8" s="1"/>
  <c r="O171" i="8" a="1"/>
  <c r="O171" i="8" s="1"/>
  <c r="O209" i="8" a="1"/>
  <c r="O209" i="8" s="1"/>
  <c r="O196" i="8" a="1"/>
  <c r="O196" i="8" s="1"/>
  <c r="O198" i="8" a="1"/>
  <c r="O198" i="8" s="1"/>
  <c r="O169" i="8" a="1"/>
  <c r="O169" i="8" s="1"/>
  <c r="O164" i="8" a="1"/>
  <c r="O164" i="8" s="1"/>
  <c r="O188" i="8" a="1"/>
  <c r="O188" i="8" s="1"/>
  <c r="O202" i="8" a="1"/>
  <c r="O202" i="8" s="1"/>
  <c r="O167" i="8" a="1"/>
  <c r="O167" i="8" s="1"/>
  <c r="BD109" i="8" a="1"/>
  <c r="BD109" i="8" s="1"/>
  <c r="BD126" i="8" a="1"/>
  <c r="BD126" i="8" s="1"/>
  <c r="BD139" i="8" a="1"/>
  <c r="BD139" i="8" s="1"/>
  <c r="BD110" i="8" a="1"/>
  <c r="BD110" i="8" s="1"/>
  <c r="BD133" i="8" a="1"/>
  <c r="BD133" i="8" s="1"/>
  <c r="BD131" i="8" a="1"/>
  <c r="BD131" i="8" s="1"/>
  <c r="BD136" i="8" a="1"/>
  <c r="BD136" i="8" s="1"/>
  <c r="BD146" i="8" a="1"/>
  <c r="BD146" i="8" s="1"/>
  <c r="BD116" i="8" a="1"/>
  <c r="BD116" i="8" s="1"/>
  <c r="BD137" i="8" a="1"/>
  <c r="BD137" i="8" s="1"/>
  <c r="BD125" i="8" a="1"/>
  <c r="BD125" i="8" s="1"/>
  <c r="BD122" i="8" a="1"/>
  <c r="BD122" i="8" s="1"/>
  <c r="BD124" i="8" a="1"/>
  <c r="BD124" i="8" s="1"/>
  <c r="BD152" i="8" a="1"/>
  <c r="BD152" i="8" s="1"/>
  <c r="BD148" i="8" a="1"/>
  <c r="BD148" i="8" s="1"/>
  <c r="BD142" i="8" a="1"/>
  <c r="BD142" i="8" s="1"/>
  <c r="BD117" i="8" a="1"/>
  <c r="BD117" i="8" s="1"/>
  <c r="BD154" i="8" a="1"/>
  <c r="BD154" i="8" s="1"/>
  <c r="BD121" i="8" a="1"/>
  <c r="BD121" i="8" s="1"/>
  <c r="BD151" i="8" a="1"/>
  <c r="BD151" i="8" s="1"/>
  <c r="BD127" i="8" a="1"/>
  <c r="BD127" i="8" s="1"/>
  <c r="BD153" i="8" a="1"/>
  <c r="BD153" i="8" s="1"/>
  <c r="BD147" i="8" a="1"/>
  <c r="BD147" i="8" s="1"/>
  <c r="BD111" i="8" a="1"/>
  <c r="BD111" i="8" s="1"/>
  <c r="BD112" i="8" a="1"/>
  <c r="BD112" i="8" s="1"/>
  <c r="BD135" i="8" a="1"/>
  <c r="BD135" i="8" s="1"/>
  <c r="BD141" i="8" a="1"/>
  <c r="BD141" i="8" s="1"/>
  <c r="BD144" i="8" a="1"/>
  <c r="BD144" i="8" s="1"/>
  <c r="BD155" i="8" a="1"/>
  <c r="BD155" i="8" s="1"/>
  <c r="BD118" i="8" a="1"/>
  <c r="BD118" i="8" s="1"/>
  <c r="BD156" i="8" a="1"/>
  <c r="BD156" i="8" s="1"/>
  <c r="BD113" i="8" a="1"/>
  <c r="BD113" i="8" s="1"/>
  <c r="BD129" i="8" a="1"/>
  <c r="BD129" i="8" s="1"/>
  <c r="BD128" i="8" a="1"/>
  <c r="BD128" i="8" s="1"/>
  <c r="BD140" i="8" a="1"/>
  <c r="BD140" i="8" s="1"/>
  <c r="BD145" i="8" a="1"/>
  <c r="BD145" i="8" s="1"/>
  <c r="BD115" i="8" a="1"/>
  <c r="BD115" i="8" s="1"/>
  <c r="BD138" i="8" a="1"/>
  <c r="BD138" i="8" s="1"/>
  <c r="BD120" i="8" a="1"/>
  <c r="BD120" i="8" s="1"/>
  <c r="BD119" i="8" a="1"/>
  <c r="BD119" i="8" s="1"/>
  <c r="BD143" i="8" a="1"/>
  <c r="BD143" i="8" s="1"/>
  <c r="BD130" i="8" a="1"/>
  <c r="BD130" i="8" s="1"/>
  <c r="BD114" i="8" a="1"/>
  <c r="BD114" i="8" s="1"/>
  <c r="BD123" i="8" a="1"/>
  <c r="BD123" i="8" s="1"/>
  <c r="BD149" i="8" a="1"/>
  <c r="BD149" i="8" s="1"/>
  <c r="B101" i="8" a="1"/>
  <c r="B101" i="8" s="1"/>
  <c r="B73" i="8" a="1"/>
  <c r="B73" i="8" s="1"/>
  <c r="B57" i="8" a="1"/>
  <c r="B57" i="8" s="1"/>
  <c r="B96" i="8" a="1"/>
  <c r="B96" i="8" s="1"/>
  <c r="B58" i="8" a="1"/>
  <c r="B58" i="8" s="1"/>
  <c r="B61" i="8" a="1"/>
  <c r="B61" i="8" s="1"/>
  <c r="B75" i="8" a="1"/>
  <c r="B75" i="8" s="1"/>
  <c r="B99" i="8" a="1"/>
  <c r="B99" i="8" s="1"/>
  <c r="B79" i="8" a="1"/>
  <c r="B79" i="8" s="1"/>
  <c r="D78" i="8" a="1"/>
  <c r="D78" i="8" s="1"/>
  <c r="D64" i="8" a="1"/>
  <c r="D64" i="8" s="1"/>
  <c r="D56" i="8" a="1"/>
  <c r="D56" i="8" s="1"/>
  <c r="D94" i="8" a="1"/>
  <c r="D94" i="8" s="1"/>
  <c r="D89" i="8" a="1"/>
  <c r="D89" i="8" s="1"/>
  <c r="D95" i="8" a="1"/>
  <c r="D95" i="8" s="1"/>
  <c r="D70" i="8" a="1"/>
  <c r="D70" i="8" s="1"/>
  <c r="D83" i="8" a="1"/>
  <c r="D83" i="8" s="1"/>
  <c r="D92" i="8" a="1"/>
  <c r="D92" i="8" s="1"/>
  <c r="D66" i="8" a="1"/>
  <c r="D66" i="8" s="1"/>
  <c r="D67" i="8" a="1"/>
  <c r="D67" i="8" s="1"/>
  <c r="D57" i="8" a="1"/>
  <c r="D57" i="8" s="1"/>
  <c r="D102" i="8" a="1"/>
  <c r="D102" i="8" s="1"/>
  <c r="D99" i="8" a="1"/>
  <c r="D99" i="8" s="1"/>
  <c r="D98" i="8" a="1"/>
  <c r="D98" i="8" s="1"/>
  <c r="D60" i="8" a="1"/>
  <c r="D60" i="8" s="1"/>
  <c r="D81" i="8" a="1"/>
  <c r="D81" i="8" s="1"/>
  <c r="D96" i="8" a="1"/>
  <c r="D96" i="8" s="1"/>
  <c r="D93" i="8" a="1"/>
  <c r="D93" i="8" s="1"/>
  <c r="D100" i="8" a="1"/>
  <c r="D100" i="8" s="1"/>
  <c r="D65" i="8" a="1"/>
  <c r="D65" i="8" s="1"/>
  <c r="D87" i="8" a="1"/>
  <c r="D87" i="8" s="1"/>
  <c r="D75" i="8" a="1"/>
  <c r="D75" i="8" s="1"/>
  <c r="D68" i="8" a="1"/>
  <c r="D68" i="8" s="1"/>
  <c r="D73" i="8" a="1"/>
  <c r="D73" i="8" s="1"/>
  <c r="D82" i="8" a="1"/>
  <c r="D82" i="8" s="1"/>
  <c r="D85" i="8" a="1"/>
  <c r="D85" i="8" s="1"/>
  <c r="D80" i="8" a="1"/>
  <c r="D80" i="8" s="1"/>
  <c r="D74" i="8" a="1"/>
  <c r="D74" i="8" s="1"/>
  <c r="D62" i="8" a="1"/>
  <c r="D62" i="8" s="1"/>
  <c r="D59" i="8" a="1"/>
  <c r="D59" i="8" s="1"/>
  <c r="D63" i="8" a="1"/>
  <c r="D63" i="8" s="1"/>
  <c r="D71" i="8" a="1"/>
  <c r="D71" i="8" s="1"/>
  <c r="D79" i="8" a="1"/>
  <c r="D79" i="8" s="1"/>
  <c r="D76" i="8" a="1"/>
  <c r="D76" i="8" s="1"/>
  <c r="D86" i="8" a="1"/>
  <c r="D86" i="8" s="1"/>
  <c r="J260" i="8" a="1"/>
  <c r="J260" i="8" s="1"/>
  <c r="J266" i="8" a="1"/>
  <c r="J266" i="8" s="1"/>
  <c r="J244" i="8" a="1"/>
  <c r="J244" i="8" s="1"/>
  <c r="J240" i="8" a="1"/>
  <c r="J240" i="8" s="1"/>
  <c r="J226" i="8" a="1"/>
  <c r="J226" i="8" s="1"/>
  <c r="J225" i="8" a="1"/>
  <c r="J225" i="8" s="1"/>
  <c r="J247" i="8" a="1"/>
  <c r="J247" i="8" s="1"/>
  <c r="J259" i="8" a="1"/>
  <c r="J259" i="8" s="1"/>
  <c r="J227" i="8" a="1"/>
  <c r="J227" i="8" s="1"/>
  <c r="J243" i="8" a="1"/>
  <c r="J243" i="8" s="1"/>
  <c r="J233" i="8" a="1"/>
  <c r="J233" i="8" s="1"/>
  <c r="J221" i="8" a="1"/>
  <c r="J221" i="8" s="1"/>
  <c r="J263" i="8" a="1"/>
  <c r="J263" i="8" s="1"/>
  <c r="J245" i="8" a="1"/>
  <c r="J245" i="8" s="1"/>
  <c r="J230" i="8" a="1"/>
  <c r="J230" i="8" s="1"/>
  <c r="J219" i="8" a="1"/>
  <c r="J219" i="8" s="1"/>
  <c r="J237" i="8" a="1"/>
  <c r="J237" i="8" s="1"/>
  <c r="J252" i="8" a="1"/>
  <c r="J252" i="8" s="1"/>
  <c r="J222" i="8" a="1"/>
  <c r="J222" i="8" s="1"/>
  <c r="J232" i="8" a="1"/>
  <c r="J232" i="8" s="1"/>
  <c r="J254" i="8" a="1"/>
  <c r="J254" i="8" s="1"/>
  <c r="J256" i="8" a="1"/>
  <c r="J256" i="8" s="1"/>
  <c r="J262" i="8" a="1"/>
  <c r="J262" i="8" s="1"/>
  <c r="J241" i="8" a="1"/>
  <c r="J241" i="8" s="1"/>
  <c r="J261" i="8" a="1"/>
  <c r="J261" i="8" s="1"/>
  <c r="J265" i="8" a="1"/>
  <c r="J265" i="8" s="1"/>
  <c r="J255" i="8" a="1"/>
  <c r="J255" i="8" s="1"/>
  <c r="J253" i="8" a="1"/>
  <c r="J253" i="8" s="1"/>
  <c r="J228" i="8" a="1"/>
  <c r="J228" i="8" s="1"/>
  <c r="J234" i="8" a="1"/>
  <c r="J234" i="8" s="1"/>
  <c r="J250" i="8" a="1"/>
  <c r="J250" i="8" s="1"/>
  <c r="J246" i="8" a="1"/>
  <c r="J246" i="8" s="1"/>
  <c r="J239" i="8" a="1"/>
  <c r="J239" i="8" s="1"/>
  <c r="J231" i="8" a="1"/>
  <c r="J231" i="8" s="1"/>
  <c r="J223" i="8" a="1"/>
  <c r="J223" i="8" s="1"/>
  <c r="J248" i="8" a="1"/>
  <c r="J248" i="8" s="1"/>
  <c r="J229" i="8" a="1"/>
  <c r="J229" i="8" s="1"/>
  <c r="J258" i="8" a="1"/>
  <c r="J258" i="8" s="1"/>
  <c r="J242" i="8" a="1"/>
  <c r="J242" i="8" s="1"/>
  <c r="J238" i="8" a="1"/>
  <c r="J238" i="8" s="1"/>
  <c r="J251" i="8" a="1"/>
  <c r="J251" i="8" s="1"/>
  <c r="J236" i="8" a="1"/>
  <c r="J236" i="8" s="1"/>
  <c r="J264" i="8" a="1"/>
  <c r="J264" i="8" s="1"/>
  <c r="J257" i="8" a="1"/>
  <c r="J257" i="8" s="1"/>
  <c r="J249" i="8" a="1"/>
  <c r="J249" i="8" s="1"/>
  <c r="BC141" i="8" a="1"/>
  <c r="BC141" i="8" s="1"/>
  <c r="BC147" i="8" a="1"/>
  <c r="BC147" i="8" s="1"/>
  <c r="BC135" i="8" a="1"/>
  <c r="BC135" i="8" s="1"/>
  <c r="BC133" i="8" a="1"/>
  <c r="BC133" i="8" s="1"/>
  <c r="BC113" i="8" a="1"/>
  <c r="BC113" i="8" s="1"/>
  <c r="BC109" i="8" a="1"/>
  <c r="BC109" i="8" s="1"/>
  <c r="BC121" i="8" a="1"/>
  <c r="BC121" i="8" s="1"/>
  <c r="BC122" i="8" a="1"/>
  <c r="BC122" i="8" s="1"/>
  <c r="BC130" i="8" a="1"/>
  <c r="BC130" i="8" s="1"/>
  <c r="BC134" i="8" a="1"/>
  <c r="BC134" i="8" s="1"/>
  <c r="BC128" i="8" a="1"/>
  <c r="BC128" i="8" s="1"/>
  <c r="BI129" i="8" a="1"/>
  <c r="BI129" i="8" s="1"/>
  <c r="BI133" i="8" a="1"/>
  <c r="BI133" i="8" s="1"/>
  <c r="AZ200" i="8" a="1"/>
  <c r="AZ200" i="8" s="1"/>
  <c r="AZ182" i="8" a="1"/>
  <c r="AZ182" i="8" s="1"/>
  <c r="AZ166" i="8" a="1"/>
  <c r="AZ166" i="8" s="1"/>
  <c r="AZ180" i="8" a="1"/>
  <c r="AZ180" i="8" s="1"/>
  <c r="AZ183" i="8" a="1"/>
  <c r="AZ183" i="8" s="1"/>
  <c r="BB233" i="8" a="1"/>
  <c r="BB233" i="8" s="1"/>
  <c r="BB248" i="8" a="1"/>
  <c r="BB248" i="8" s="1"/>
  <c r="BB252" i="8" a="1"/>
  <c r="BB252" i="8" s="1"/>
  <c r="BB222" i="8" a="1"/>
  <c r="BB222" i="8" s="1"/>
  <c r="BB221" i="8" a="1"/>
  <c r="BB221" i="8" s="1"/>
  <c r="BB242" i="8" a="1"/>
  <c r="BB242" i="8" s="1"/>
  <c r="BB251" i="8" a="1"/>
  <c r="BB251" i="8" s="1"/>
  <c r="BB231" i="8" a="1"/>
  <c r="BB231" i="8" s="1"/>
  <c r="BB237" i="8" a="1"/>
  <c r="BB237" i="8" s="1"/>
  <c r="BB265" i="8" a="1"/>
  <c r="BB265" i="8" s="1"/>
  <c r="BB235" i="8" a="1"/>
  <c r="BB235" i="8" s="1"/>
  <c r="BB236" i="8" a="1"/>
  <c r="BB236" i="8" s="1"/>
  <c r="P143" i="8" a="1"/>
  <c r="P143" i="8" s="1"/>
  <c r="P115" i="8" a="1"/>
  <c r="P115" i="8" s="1"/>
  <c r="AZ189" i="8" a="1"/>
  <c r="AZ189" i="8" s="1"/>
  <c r="AZ194" i="8" a="1"/>
  <c r="AZ194" i="8" s="1"/>
  <c r="AZ210" i="8" a="1"/>
  <c r="AZ210" i="8" s="1"/>
  <c r="AZ188" i="8" a="1"/>
  <c r="AZ188" i="8" s="1"/>
  <c r="AZ164" i="8" a="1"/>
  <c r="AZ164" i="8" s="1"/>
  <c r="AZ176" i="8" a="1"/>
  <c r="AZ176" i="8" s="1"/>
  <c r="AZ185" i="8" a="1"/>
  <c r="AZ185" i="8" s="1"/>
  <c r="AZ173" i="8" a="1"/>
  <c r="AZ173" i="8" s="1"/>
  <c r="AZ171" i="8" a="1"/>
  <c r="AZ171" i="8" s="1"/>
  <c r="AZ209" i="8" a="1"/>
  <c r="AZ209" i="8" s="1"/>
  <c r="AZ202" i="8" a="1"/>
  <c r="AZ202" i="8" s="1"/>
  <c r="AZ181" i="8" a="1"/>
  <c r="AZ181" i="8" s="1"/>
  <c r="BB219" i="8" a="1"/>
  <c r="BB219" i="8" s="1"/>
  <c r="BB229" i="8" a="1"/>
  <c r="BB229" i="8" s="1"/>
  <c r="BB234" i="8" a="1"/>
  <c r="BB234" i="8" s="1"/>
  <c r="BB246" i="8" a="1"/>
  <c r="BB246" i="8" s="1"/>
  <c r="BB259" i="8" a="1"/>
  <c r="BB259" i="8" s="1"/>
  <c r="BB249" i="8" a="1"/>
  <c r="BB249" i="8" s="1"/>
  <c r="BB241" i="8" a="1"/>
  <c r="BB241" i="8" s="1"/>
  <c r="BB238" i="8" a="1"/>
  <c r="BB238" i="8" s="1"/>
  <c r="BB244" i="8" a="1"/>
  <c r="BB244" i="8" s="1"/>
  <c r="BB256" i="8" a="1"/>
  <c r="BB256" i="8" s="1"/>
  <c r="BB264" i="8" a="1"/>
  <c r="BB264" i="8" s="1"/>
  <c r="BB250" i="8" a="1"/>
  <c r="BB250" i="8" s="1"/>
  <c r="P117" i="8" a="1"/>
  <c r="P117" i="8" s="1"/>
  <c r="P110" i="8" a="1"/>
  <c r="P110" i="8" s="1"/>
  <c r="P148" i="8" a="1"/>
  <c r="P148" i="8" s="1"/>
  <c r="P156" i="8" a="1"/>
  <c r="P156" i="8" s="1"/>
  <c r="P112" i="8" a="1"/>
  <c r="P112" i="8" s="1"/>
  <c r="P139" i="8" a="1"/>
  <c r="P139" i="8" s="1"/>
  <c r="P147" i="8" a="1"/>
  <c r="P147" i="8" s="1"/>
  <c r="P129" i="8" a="1"/>
  <c r="P129" i="8" s="1"/>
  <c r="P154" i="8" a="1"/>
  <c r="P154" i="8" s="1"/>
  <c r="P141" i="8" a="1"/>
  <c r="P141" i="8" s="1"/>
  <c r="P124" i="8" a="1"/>
  <c r="P124" i="8" s="1"/>
  <c r="P138" i="8" a="1"/>
  <c r="P138" i="8" s="1"/>
  <c r="O193" i="8" a="1"/>
  <c r="O193" i="8" s="1"/>
  <c r="O177" i="8" a="1"/>
  <c r="O177" i="8" s="1"/>
  <c r="O192" i="8" a="1"/>
  <c r="O192" i="8" s="1"/>
  <c r="O207" i="8" a="1"/>
  <c r="O207" i="8" s="1"/>
  <c r="O179" i="8" a="1"/>
  <c r="O179" i="8" s="1"/>
  <c r="O199" i="8" a="1"/>
  <c r="O199" i="8" s="1"/>
  <c r="O173" i="8" a="1"/>
  <c r="O173" i="8" s="1"/>
  <c r="O206" i="8" a="1"/>
  <c r="O206" i="8" s="1"/>
  <c r="O189" i="8" a="1"/>
  <c r="O189" i="8" s="1"/>
  <c r="BC146" i="8" a="1"/>
  <c r="BC146" i="8" s="1"/>
  <c r="BC151" i="8" a="1"/>
  <c r="BC151" i="8" s="1"/>
  <c r="BC111" i="8" a="1"/>
  <c r="BC111" i="8" s="1"/>
  <c r="BC142" i="8" a="1"/>
  <c r="BC142" i="8" s="1"/>
  <c r="BC144" i="8" a="1"/>
  <c r="BC144" i="8" s="1"/>
  <c r="BC115" i="8" a="1"/>
  <c r="BC115" i="8" s="1"/>
  <c r="BC132" i="8" a="1"/>
  <c r="BC132" i="8" s="1"/>
  <c r="BC154" i="8" a="1"/>
  <c r="BC154" i="8" s="1"/>
  <c r="BC153" i="8" a="1"/>
  <c r="BC153" i="8" s="1"/>
  <c r="BF352" i="8" a="1"/>
  <c r="BF352" i="8" s="1"/>
  <c r="BF365" i="8" a="1"/>
  <c r="BF365" i="8" s="1"/>
  <c r="BF355" i="8" a="1"/>
  <c r="BF355" i="8" s="1"/>
  <c r="BF369" i="8" a="1"/>
  <c r="BF369" i="8" s="1"/>
  <c r="BF340" i="8" a="1"/>
  <c r="BF340" i="8" s="1"/>
  <c r="BF353" i="8" a="1"/>
  <c r="BF353" i="8" s="1"/>
  <c r="BF357" i="8" a="1"/>
  <c r="BF357" i="8" s="1"/>
  <c r="BF361" i="8" a="1"/>
  <c r="BF361" i="8" s="1"/>
  <c r="B76" i="8" a="1"/>
  <c r="B76" i="8" s="1"/>
  <c r="B98" i="8" a="1"/>
  <c r="B98" i="8" s="1"/>
  <c r="B93" i="8" a="1"/>
  <c r="B93" i="8" s="1"/>
  <c r="B69" i="8" a="1"/>
  <c r="B69" i="8" s="1"/>
  <c r="B83" i="8" a="1"/>
  <c r="B83" i="8" s="1"/>
  <c r="B91" i="8" a="1"/>
  <c r="B91" i="8" s="1"/>
  <c r="B90" i="8" a="1"/>
  <c r="B90" i="8" s="1"/>
  <c r="BC241" i="8" a="1"/>
  <c r="BC241" i="8" s="1"/>
  <c r="BC250" i="8" a="1"/>
  <c r="BC250" i="8" s="1"/>
  <c r="BC219" i="8" a="1"/>
  <c r="BC219" i="8" s="1"/>
  <c r="BC252" i="8" a="1"/>
  <c r="BC252" i="8" s="1"/>
  <c r="BC258" i="8" a="1"/>
  <c r="BC258" i="8" s="1"/>
  <c r="BC229" i="8" a="1"/>
  <c r="BC229" i="8" s="1"/>
  <c r="D91" i="8" a="1"/>
  <c r="D91" i="8" s="1"/>
  <c r="D77" i="8" a="1"/>
  <c r="D77" i="8" s="1"/>
  <c r="D61" i="8" a="1"/>
  <c r="D61" i="8" s="1"/>
  <c r="BB128" i="8" a="1"/>
  <c r="BB128" i="8" s="1"/>
  <c r="BG56" i="8" a="1"/>
  <c r="BG56" i="8" s="1"/>
  <c r="Q245" i="8" a="1"/>
  <c r="Q245" i="8" s="1"/>
  <c r="P176" i="8" a="1"/>
  <c r="P176" i="8" s="1"/>
  <c r="J224" i="8" a="1"/>
  <c r="J224" i="8" s="1"/>
  <c r="BM121" i="8" a="1"/>
  <c r="BM121" i="8" s="1"/>
  <c r="BM118" i="8" a="1"/>
  <c r="BM118" i="8" s="1"/>
  <c r="BM112" i="8" a="1"/>
  <c r="BM112" i="8" s="1"/>
  <c r="BM128" i="8" a="1"/>
  <c r="BM128" i="8" s="1"/>
  <c r="BM115" i="8" a="1"/>
  <c r="BM115" i="8" s="1"/>
  <c r="BM116" i="8" a="1"/>
  <c r="BM116" i="8" s="1"/>
  <c r="BM133" i="8" a="1"/>
  <c r="BM133" i="8" s="1"/>
  <c r="BM142" i="8" a="1"/>
  <c r="BM142" i="8" s="1"/>
  <c r="BM129" i="8" a="1"/>
  <c r="BM129" i="8" s="1"/>
  <c r="BM111" i="8" a="1"/>
  <c r="BM111" i="8" s="1"/>
  <c r="BM126" i="8" a="1"/>
  <c r="BM126" i="8" s="1"/>
  <c r="BM130" i="8" a="1"/>
  <c r="BM130" i="8" s="1"/>
  <c r="BM152" i="8" a="1"/>
  <c r="BM152" i="8" s="1"/>
  <c r="BM114" i="8" a="1"/>
  <c r="BM114" i="8" s="1"/>
  <c r="BM143" i="8" a="1"/>
  <c r="BM143" i="8" s="1"/>
  <c r="BM117" i="8" a="1"/>
  <c r="BM117" i="8" s="1"/>
  <c r="BM154" i="8" a="1"/>
  <c r="BM154" i="8" s="1"/>
  <c r="BM155" i="8" a="1"/>
  <c r="BM155" i="8" s="1"/>
  <c r="BM145" i="8" a="1"/>
  <c r="BM145" i="8" s="1"/>
  <c r="BM146" i="8" a="1"/>
  <c r="BM146" i="8" s="1"/>
  <c r="BM123" i="8" a="1"/>
  <c r="BM123" i="8" s="1"/>
  <c r="BM139" i="8" a="1"/>
  <c r="BM139" i="8" s="1"/>
  <c r="BM144" i="8" a="1"/>
  <c r="BM144" i="8" s="1"/>
  <c r="BM124" i="8" a="1"/>
  <c r="BM124" i="8" s="1"/>
  <c r="BM138" i="8" a="1"/>
  <c r="BM138" i="8" s="1"/>
  <c r="BM153" i="8" a="1"/>
  <c r="BM153" i="8" s="1"/>
  <c r="BM149" i="8" a="1"/>
  <c r="BM149" i="8" s="1"/>
  <c r="BM119" i="8" a="1"/>
  <c r="BM119" i="8" s="1"/>
  <c r="BM127" i="8" a="1"/>
  <c r="BM127" i="8" s="1"/>
  <c r="BM150" i="8" a="1"/>
  <c r="BM150" i="8" s="1"/>
  <c r="BM147" i="8" a="1"/>
  <c r="BM147" i="8" s="1"/>
  <c r="BM156" i="8" a="1"/>
  <c r="BM156" i="8" s="1"/>
  <c r="BM131" i="8" a="1"/>
  <c r="BM131" i="8" s="1"/>
  <c r="BM109" i="8" a="1"/>
  <c r="BM109" i="8" s="1"/>
  <c r="BM137" i="8" a="1"/>
  <c r="BM137" i="8" s="1"/>
  <c r="BM141" i="8" a="1"/>
  <c r="BM141" i="8" s="1"/>
  <c r="BM132" i="8" a="1"/>
  <c r="BM132" i="8" s="1"/>
  <c r="BM136" i="8" a="1"/>
  <c r="BM136" i="8" s="1"/>
  <c r="BM151" i="8" a="1"/>
  <c r="BM151" i="8" s="1"/>
  <c r="BM148" i="8" a="1"/>
  <c r="BM148" i="8" s="1"/>
  <c r="BM140" i="8" a="1"/>
  <c r="BM140" i="8" s="1"/>
  <c r="BM135" i="8" a="1"/>
  <c r="BM135" i="8" s="1"/>
  <c r="BM134" i="8" a="1"/>
  <c r="BM134" i="8" s="1"/>
  <c r="BM110" i="8" a="1"/>
  <c r="BM110" i="8" s="1"/>
  <c r="BM120" i="8" a="1"/>
  <c r="BM120" i="8" s="1"/>
  <c r="BM113" i="8" a="1"/>
  <c r="BM113" i="8" s="1"/>
  <c r="BM122" i="8" a="1"/>
  <c r="BM122" i="8" s="1"/>
  <c r="BM125" i="8" a="1"/>
  <c r="BM125" i="8" s="1"/>
  <c r="BG86" i="8" a="1"/>
  <c r="BG86" i="8" s="1"/>
  <c r="BG64" i="8" a="1"/>
  <c r="BG64" i="8" s="1"/>
  <c r="BG72" i="8" a="1"/>
  <c r="BG72" i="8" s="1"/>
  <c r="BG90" i="8" a="1"/>
  <c r="BG90" i="8" s="1"/>
  <c r="BG59" i="8" a="1"/>
  <c r="BG59" i="8" s="1"/>
  <c r="BG61" i="8" a="1"/>
  <c r="BG61" i="8" s="1"/>
  <c r="BG65" i="8" a="1"/>
  <c r="BG65" i="8" s="1"/>
  <c r="BG55" i="8" a="1"/>
  <c r="BG55" i="8" s="1"/>
  <c r="BG74" i="8" a="1"/>
  <c r="BG74" i="8" s="1"/>
  <c r="BG85" i="8" a="1"/>
  <c r="BG85" i="8" s="1"/>
  <c r="BG84" i="8" a="1"/>
  <c r="BG84" i="8" s="1"/>
  <c r="BG95" i="8" a="1"/>
  <c r="BG95" i="8" s="1"/>
  <c r="BG98" i="8" a="1"/>
  <c r="BG98" i="8" s="1"/>
  <c r="BG67" i="8" a="1"/>
  <c r="BG67" i="8" s="1"/>
  <c r="BG101" i="8" a="1"/>
  <c r="BG101" i="8" s="1"/>
  <c r="BG70" i="8" a="1"/>
  <c r="BG70" i="8" s="1"/>
  <c r="BG71" i="8" a="1"/>
  <c r="BG71" i="8" s="1"/>
  <c r="BG100" i="8" a="1"/>
  <c r="BG100" i="8" s="1"/>
  <c r="BG77" i="8" a="1"/>
  <c r="BG77" i="8" s="1"/>
  <c r="BG94" i="8" a="1"/>
  <c r="BG94" i="8" s="1"/>
  <c r="BG57" i="8" a="1"/>
  <c r="BG57" i="8" s="1"/>
  <c r="BG81" i="8" a="1"/>
  <c r="BG81" i="8" s="1"/>
  <c r="BG75" i="8" a="1"/>
  <c r="BG75" i="8" s="1"/>
  <c r="BG91" i="8" a="1"/>
  <c r="BG91" i="8" s="1"/>
  <c r="BG83" i="8" a="1"/>
  <c r="BG83" i="8" s="1"/>
  <c r="BG82" i="8" a="1"/>
  <c r="BG82" i="8" s="1"/>
  <c r="BG80" i="8" a="1"/>
  <c r="BG80" i="8" s="1"/>
  <c r="BG78" i="8" a="1"/>
  <c r="BG78" i="8" s="1"/>
  <c r="BG68" i="8" a="1"/>
  <c r="BG68" i="8" s="1"/>
  <c r="BG58" i="8" a="1"/>
  <c r="BG58" i="8" s="1"/>
  <c r="BG60" i="8" a="1"/>
  <c r="BG60" i="8" s="1"/>
  <c r="BG63" i="8" a="1"/>
  <c r="BG63" i="8" s="1"/>
  <c r="BG69" i="8" a="1"/>
  <c r="BG69" i="8" s="1"/>
  <c r="BG93" i="8" a="1"/>
  <c r="BG93" i="8" s="1"/>
  <c r="BG87" i="8" a="1"/>
  <c r="BG87" i="8" s="1"/>
  <c r="BG66" i="8" a="1"/>
  <c r="BG66" i="8" s="1"/>
  <c r="BG79" i="8" a="1"/>
  <c r="BG79" i="8" s="1"/>
  <c r="BG97" i="8" a="1"/>
  <c r="BG97" i="8" s="1"/>
  <c r="BG89" i="8" a="1"/>
  <c r="BG89" i="8" s="1"/>
  <c r="BG62" i="8" a="1"/>
  <c r="BG62" i="8" s="1"/>
  <c r="BG102" i="8" a="1"/>
  <c r="BG102" i="8" s="1"/>
  <c r="BG76" i="8" a="1"/>
  <c r="BG76" i="8" s="1"/>
  <c r="I59" i="8" a="1"/>
  <c r="I59" i="8" s="1"/>
  <c r="I99" i="8" a="1"/>
  <c r="I99" i="8" s="1"/>
  <c r="P200" i="8" a="1"/>
  <c r="P200" i="8" s="1"/>
  <c r="P199" i="8" a="1"/>
  <c r="P199" i="8" s="1"/>
  <c r="P189" i="8" a="1"/>
  <c r="P189" i="8" s="1"/>
  <c r="P207" i="8" a="1"/>
  <c r="P207" i="8" s="1"/>
  <c r="P196" i="8" a="1"/>
  <c r="P196" i="8" s="1"/>
  <c r="P197" i="8" a="1"/>
  <c r="P197" i="8" s="1"/>
  <c r="P171" i="8" a="1"/>
  <c r="P171" i="8" s="1"/>
  <c r="P175" i="8" a="1"/>
  <c r="P175" i="8" s="1"/>
  <c r="P185" i="8" a="1"/>
  <c r="P185" i="8" s="1"/>
  <c r="P202" i="8" a="1"/>
  <c r="P202" i="8" s="1"/>
  <c r="P192" i="8" a="1"/>
  <c r="P192" i="8" s="1"/>
  <c r="P195" i="8" a="1"/>
  <c r="P195" i="8" s="1"/>
  <c r="P182" i="8" a="1"/>
  <c r="P182" i="8" s="1"/>
  <c r="P205" i="8" a="1"/>
  <c r="P205" i="8" s="1"/>
  <c r="P186" i="8" a="1"/>
  <c r="P186" i="8" s="1"/>
  <c r="P178" i="8" a="1"/>
  <c r="P178" i="8" s="1"/>
  <c r="P208" i="8" a="1"/>
  <c r="P208" i="8" s="1"/>
  <c r="P174" i="8" a="1"/>
  <c r="P174" i="8" s="1"/>
  <c r="P211" i="8" a="1"/>
  <c r="P211" i="8" s="1"/>
  <c r="P172" i="8" a="1"/>
  <c r="P172" i="8" s="1"/>
  <c r="P164" i="8" a="1"/>
  <c r="P164" i="8" s="1"/>
  <c r="P184" i="8" a="1"/>
  <c r="P184" i="8" s="1"/>
  <c r="P191" i="8" a="1"/>
  <c r="P191" i="8" s="1"/>
  <c r="P166" i="8" a="1"/>
  <c r="P166" i="8" s="1"/>
  <c r="P165" i="8" a="1"/>
  <c r="P165" i="8" s="1"/>
  <c r="P181" i="8" a="1"/>
  <c r="P181" i="8" s="1"/>
  <c r="P169" i="8" a="1"/>
  <c r="P169" i="8" s="1"/>
  <c r="P190" i="8" a="1"/>
  <c r="P190" i="8" s="1"/>
  <c r="P177" i="8" a="1"/>
  <c r="P177" i="8" s="1"/>
  <c r="P170" i="8" a="1"/>
  <c r="P170" i="8" s="1"/>
  <c r="P173" i="8" a="1"/>
  <c r="P173" i="8" s="1"/>
  <c r="P193" i="8" a="1"/>
  <c r="P193" i="8" s="1"/>
  <c r="P209" i="8" a="1"/>
  <c r="P209" i="8" s="1"/>
  <c r="P187" i="8" a="1"/>
  <c r="P187" i="8" s="1"/>
  <c r="P194" i="8" a="1"/>
  <c r="P194" i="8" s="1"/>
  <c r="P188" i="8" a="1"/>
  <c r="P188" i="8" s="1"/>
  <c r="P198" i="8" a="1"/>
  <c r="P198" i="8" s="1"/>
  <c r="P206" i="8" a="1"/>
  <c r="P206" i="8" s="1"/>
  <c r="P204" i="8" a="1"/>
  <c r="P204" i="8" s="1"/>
  <c r="P167" i="8" a="1"/>
  <c r="P167" i="8" s="1"/>
  <c r="P168" i="8" a="1"/>
  <c r="P168" i="8" s="1"/>
  <c r="P210" i="8" a="1"/>
  <c r="P210" i="8" s="1"/>
  <c r="Q220" i="8" a="1"/>
  <c r="Q220" i="8" s="1"/>
  <c r="Q223" i="8" a="1"/>
  <c r="Q223" i="8" s="1"/>
  <c r="Q224" i="8" a="1"/>
  <c r="Q224" i="8" s="1"/>
  <c r="Q256" i="8" a="1"/>
  <c r="Q256" i="8" s="1"/>
  <c r="Q233" i="8" a="1"/>
  <c r="Q233" i="8" s="1"/>
  <c r="Q225" i="8" a="1"/>
  <c r="Q225" i="8" s="1"/>
  <c r="Q228" i="8" a="1"/>
  <c r="Q228" i="8" s="1"/>
  <c r="Q254" i="8" a="1"/>
  <c r="Q254" i="8" s="1"/>
  <c r="Q239" i="8" a="1"/>
  <c r="Q239" i="8" s="1"/>
  <c r="Q227" i="8" a="1"/>
  <c r="Q227" i="8" s="1"/>
  <c r="Q237" i="8" a="1"/>
  <c r="Q237" i="8" s="1"/>
  <c r="Q229" i="8" a="1"/>
  <c r="Q229" i="8" s="1"/>
  <c r="Q221" i="8" a="1"/>
  <c r="Q221" i="8" s="1"/>
  <c r="Q265" i="8" a="1"/>
  <c r="Q265" i="8" s="1"/>
  <c r="Q253" i="8" a="1"/>
  <c r="Q253" i="8" s="1"/>
  <c r="Q234" i="8" a="1"/>
  <c r="Q234" i="8" s="1"/>
  <c r="Q226" i="8" a="1"/>
  <c r="Q226" i="8" s="1"/>
  <c r="Q247" i="8" a="1"/>
  <c r="Q247" i="8" s="1"/>
  <c r="Q248" i="8" a="1"/>
  <c r="Q248" i="8" s="1"/>
  <c r="Q235" i="8" a="1"/>
  <c r="Q235" i="8" s="1"/>
  <c r="Q261" i="8" a="1"/>
  <c r="Q261" i="8" s="1"/>
  <c r="Q266" i="8" a="1"/>
  <c r="Q266" i="8" s="1"/>
  <c r="Q243" i="8" a="1"/>
  <c r="Q243" i="8" s="1"/>
  <c r="Q242" i="8" a="1"/>
  <c r="Q242" i="8" s="1"/>
  <c r="Q258" i="8" a="1"/>
  <c r="Q258" i="8" s="1"/>
  <c r="Q232" i="8" a="1"/>
  <c r="Q232" i="8" s="1"/>
  <c r="Q262" i="8" a="1"/>
  <c r="Q262" i="8" s="1"/>
  <c r="Q250" i="8" a="1"/>
  <c r="Q250" i="8" s="1"/>
  <c r="Q246" i="8" a="1"/>
  <c r="Q246" i="8" s="1"/>
  <c r="Q249" i="8" a="1"/>
  <c r="Q249" i="8" s="1"/>
  <c r="Q244" i="8" a="1"/>
  <c r="Q244" i="8" s="1"/>
  <c r="Q238" i="8" a="1"/>
  <c r="Q238" i="8" s="1"/>
  <c r="Q255" i="8" a="1"/>
  <c r="Q255" i="8" s="1"/>
  <c r="Q222" i="8" a="1"/>
  <c r="Q222" i="8" s="1"/>
  <c r="Q236" i="8" a="1"/>
  <c r="Q236" i="8" s="1"/>
  <c r="Q219" i="8" a="1"/>
  <c r="Q219" i="8" s="1"/>
  <c r="Q241" i="8" a="1"/>
  <c r="Q241" i="8" s="1"/>
  <c r="Q231" i="8" a="1"/>
  <c r="Q231" i="8" s="1"/>
  <c r="Q257" i="8" a="1"/>
  <c r="Q257" i="8" s="1"/>
  <c r="Q240" i="8" a="1"/>
  <c r="Q240" i="8" s="1"/>
  <c r="Q263" i="8" a="1"/>
  <c r="Q263" i="8" s="1"/>
  <c r="Q251" i="8" a="1"/>
  <c r="Q251" i="8" s="1"/>
  <c r="AZ191" i="8" a="1"/>
  <c r="AZ191" i="8" s="1"/>
  <c r="AZ174" i="8" a="1"/>
  <c r="AZ174" i="8" s="1"/>
  <c r="AZ190" i="8" a="1"/>
  <c r="AZ190" i="8" s="1"/>
  <c r="AZ179" i="8" a="1"/>
  <c r="AZ179" i="8" s="1"/>
  <c r="AZ205" i="8" a="1"/>
  <c r="AZ205" i="8" s="1"/>
  <c r="AZ204" i="8" a="1"/>
  <c r="AZ204" i="8" s="1"/>
  <c r="AZ172" i="8" a="1"/>
  <c r="AZ172" i="8" s="1"/>
  <c r="AZ207" i="8" a="1"/>
  <c r="AZ207" i="8" s="1"/>
  <c r="AZ195" i="8" a="1"/>
  <c r="AZ195" i="8" s="1"/>
  <c r="AZ197" i="8" a="1"/>
  <c r="AZ197" i="8" s="1"/>
  <c r="AZ211" i="8" a="1"/>
  <c r="AZ211" i="8" s="1"/>
  <c r="BB253" i="8" a="1"/>
  <c r="BB253" i="8" s="1"/>
  <c r="BB254" i="8" a="1"/>
  <c r="BB254" i="8" s="1"/>
  <c r="BB232" i="8" a="1"/>
  <c r="BB232" i="8" s="1"/>
  <c r="BB240" i="8" a="1"/>
  <c r="BB240" i="8" s="1"/>
  <c r="BB223" i="8" a="1"/>
  <c r="BB223" i="8" s="1"/>
  <c r="BB255" i="8" a="1"/>
  <c r="BB255" i="8" s="1"/>
  <c r="BB247" i="8" a="1"/>
  <c r="BB247" i="8" s="1"/>
  <c r="BB257" i="8" a="1"/>
  <c r="BB257" i="8" s="1"/>
  <c r="BB220" i="8" a="1"/>
  <c r="BB220" i="8" s="1"/>
  <c r="BB258" i="8" a="1"/>
  <c r="BB258" i="8" s="1"/>
  <c r="BB263" i="8" a="1"/>
  <c r="BB263" i="8" s="1"/>
  <c r="P114" i="8" a="1"/>
  <c r="P114" i="8" s="1"/>
  <c r="P121" i="8" a="1"/>
  <c r="P121" i="8" s="1"/>
  <c r="P155" i="8" a="1"/>
  <c r="P155" i="8" s="1"/>
  <c r="P135" i="8" a="1"/>
  <c r="P135" i="8" s="1"/>
  <c r="P119" i="8" a="1"/>
  <c r="P119" i="8" s="1"/>
  <c r="P116" i="8" a="1"/>
  <c r="P116" i="8" s="1"/>
  <c r="P153" i="8" a="1"/>
  <c r="P153" i="8" s="1"/>
  <c r="P125" i="8" a="1"/>
  <c r="P125" i="8" s="1"/>
  <c r="P150" i="8" a="1"/>
  <c r="P150" i="8" s="1"/>
  <c r="P111" i="8" a="1"/>
  <c r="P111" i="8" s="1"/>
  <c r="P120" i="8" a="1"/>
  <c r="P120" i="8" s="1"/>
  <c r="O174" i="8" a="1"/>
  <c r="O174" i="8" s="1"/>
  <c r="O210" i="8" a="1"/>
  <c r="O210" i="8" s="1"/>
  <c r="O197" i="8" a="1"/>
  <c r="O197" i="8" s="1"/>
  <c r="O203" i="8" a="1"/>
  <c r="O203" i="8" s="1"/>
  <c r="O190" i="8" a="1"/>
  <c r="O190" i="8" s="1"/>
  <c r="O165" i="8" a="1"/>
  <c r="O165" i="8" s="1"/>
  <c r="O205" i="8" a="1"/>
  <c r="O205" i="8" s="1"/>
  <c r="O178" i="8" a="1"/>
  <c r="O178" i="8" s="1"/>
  <c r="O211" i="8" a="1"/>
  <c r="O211" i="8" s="1"/>
  <c r="O194" i="8" a="1"/>
  <c r="O194" i="8" s="1"/>
  <c r="BC139" i="8" a="1"/>
  <c r="BC139" i="8" s="1"/>
  <c r="BC155" i="8" a="1"/>
  <c r="BC155" i="8" s="1"/>
  <c r="BC145" i="8" a="1"/>
  <c r="BC145" i="8" s="1"/>
  <c r="BC156" i="8" a="1"/>
  <c r="BC156" i="8" s="1"/>
  <c r="BC110" i="8" a="1"/>
  <c r="BC110" i="8" s="1"/>
  <c r="BC140" i="8" a="1"/>
  <c r="BC140" i="8" s="1"/>
  <c r="BC149" i="8" a="1"/>
  <c r="BC149" i="8" s="1"/>
  <c r="BC131" i="8" a="1"/>
  <c r="BC131" i="8" s="1"/>
  <c r="BC138" i="8" a="1"/>
  <c r="BC138" i="8" s="1"/>
  <c r="BF383" i="8" a="1"/>
  <c r="BF383" i="8" s="1"/>
  <c r="BF336" i="8" a="1"/>
  <c r="BF336" i="8" s="1"/>
  <c r="BF371" i="8" a="1"/>
  <c r="BF371" i="8" s="1"/>
  <c r="BF350" i="8" a="1"/>
  <c r="BF350" i="8" s="1"/>
  <c r="BF344" i="8" a="1"/>
  <c r="BF344" i="8" s="1"/>
  <c r="BF337" i="8" a="1"/>
  <c r="BF337" i="8" s="1"/>
  <c r="BF346" i="8" a="1"/>
  <c r="BF346" i="8" s="1"/>
  <c r="BF356" i="8" a="1"/>
  <c r="BF356" i="8" s="1"/>
  <c r="B97" i="8" a="1"/>
  <c r="B97" i="8" s="1"/>
  <c r="B94" i="8" a="1"/>
  <c r="B94" i="8" s="1"/>
  <c r="B78" i="8" a="1"/>
  <c r="B78" i="8" s="1"/>
  <c r="B82" i="8" a="1"/>
  <c r="B82" i="8" s="1"/>
  <c r="B60" i="8" a="1"/>
  <c r="B60" i="8" s="1"/>
  <c r="B68" i="8" a="1"/>
  <c r="B68" i="8" s="1"/>
  <c r="BC228" i="8" a="1"/>
  <c r="BC228" i="8" s="1"/>
  <c r="BC259" i="8" a="1"/>
  <c r="BC259" i="8" s="1"/>
  <c r="BC248" i="8" a="1"/>
  <c r="BC248" i="8" s="1"/>
  <c r="BC232" i="8" a="1"/>
  <c r="BC232" i="8" s="1"/>
  <c r="BC257" i="8" a="1"/>
  <c r="BC257" i="8" s="1"/>
  <c r="BC234" i="8" a="1"/>
  <c r="BC234" i="8" s="1"/>
  <c r="D69" i="8" a="1"/>
  <c r="D69" i="8" s="1"/>
  <c r="D97" i="8" a="1"/>
  <c r="D97" i="8" s="1"/>
  <c r="D72" i="8" a="1"/>
  <c r="D72" i="8" s="1"/>
  <c r="BG96" i="8" a="1"/>
  <c r="BG96" i="8" s="1"/>
  <c r="Q259" i="8" a="1"/>
  <c r="Q259" i="8" s="1"/>
  <c r="P183" i="8" a="1"/>
  <c r="P183" i="8" s="1"/>
  <c r="P201" i="8" a="1"/>
  <c r="P201" i="8" s="1"/>
  <c r="BD150" i="8" a="1"/>
  <c r="BD150" i="8" s="1"/>
  <c r="F144" i="8" a="1"/>
  <c r="F144" i="8" s="1"/>
  <c r="O277" i="8" a="1"/>
  <c r="O277" i="8" s="1"/>
  <c r="O311" i="8" a="1"/>
  <c r="O311" i="8" s="1"/>
  <c r="O307" i="8" a="1"/>
  <c r="O307" i="8" s="1"/>
  <c r="O313" i="8" a="1"/>
  <c r="O313" i="8" s="1"/>
  <c r="O317" i="8" a="1"/>
  <c r="O317" i="8" s="1"/>
  <c r="O304" i="8" a="1"/>
  <c r="O304" i="8" s="1"/>
  <c r="O319" i="8" a="1"/>
  <c r="O319" i="8" s="1"/>
  <c r="I299" i="8" a="1"/>
  <c r="I299" i="8" s="1"/>
  <c r="I275" i="8" a="1"/>
  <c r="I275" i="8" s="1"/>
  <c r="I301" i="8" a="1"/>
  <c r="I301" i="8" s="1"/>
  <c r="H132" i="8" a="1"/>
  <c r="H132" i="8" s="1"/>
  <c r="H119" i="8" a="1"/>
  <c r="H119" i="8" s="1"/>
  <c r="H152" i="8" a="1"/>
  <c r="H152" i="8" s="1"/>
  <c r="BI302" i="8" a="1"/>
  <c r="BI302" i="8" s="1"/>
  <c r="BI282" i="8" a="1"/>
  <c r="BI282" i="8" s="1"/>
  <c r="BI307" i="8" a="1"/>
  <c r="BI307" i="8" s="1"/>
  <c r="AY369" i="8" a="1"/>
  <c r="AY369" i="8" s="1"/>
  <c r="AY365" i="8" a="1"/>
  <c r="AY365" i="8" s="1"/>
  <c r="AY337" i="8" a="1"/>
  <c r="AY337" i="8" s="1"/>
  <c r="AY362" i="8" a="1"/>
  <c r="AY362" i="8" s="1"/>
  <c r="AY353" i="8" a="1"/>
  <c r="AY353" i="8" s="1"/>
  <c r="AY356" i="8" a="1"/>
  <c r="AY356" i="8" s="1"/>
  <c r="B176" i="8" a="1"/>
  <c r="B176" i="8" s="1"/>
  <c r="B206" i="8" a="1"/>
  <c r="B206" i="8" s="1"/>
  <c r="B171" i="8" a="1"/>
  <c r="B171" i="8" s="1"/>
  <c r="BG246" i="8" a="1"/>
  <c r="BG246" i="8" s="1"/>
  <c r="BG233" i="8" a="1"/>
  <c r="BG233" i="8" s="1"/>
  <c r="BG259" i="8" a="1"/>
  <c r="BG259" i="8" s="1"/>
  <c r="BG226" i="8" a="1"/>
  <c r="BG226" i="8" s="1"/>
  <c r="BG235" i="8" a="1"/>
  <c r="BG235" i="8" s="1"/>
  <c r="BG221" i="8" a="1"/>
  <c r="BG221" i="8" s="1"/>
  <c r="BG228" i="8" a="1"/>
  <c r="BG228" i="8" s="1"/>
  <c r="BG264" i="8" a="1"/>
  <c r="BG264" i="8" s="1"/>
  <c r="BG258" i="8" a="1"/>
  <c r="BG258" i="8" s="1"/>
  <c r="BG245" i="8" a="1"/>
  <c r="BG245" i="8" s="1"/>
  <c r="BG247" i="8" a="1"/>
  <c r="BG247" i="8" s="1"/>
  <c r="BG240" i="8" a="1"/>
  <c r="BG240" i="8" s="1"/>
  <c r="BG244" i="8" a="1"/>
  <c r="BG244" i="8" s="1"/>
  <c r="BG231" i="8" a="1"/>
  <c r="BG231" i="8" s="1"/>
  <c r="BG265" i="8" a="1"/>
  <c r="BG265" i="8" s="1"/>
  <c r="BG252" i="8" a="1"/>
  <c r="BG252" i="8" s="1"/>
  <c r="BG243" i="8" a="1"/>
  <c r="BG243" i="8" s="1"/>
  <c r="BG220" i="8" a="1"/>
  <c r="BG220" i="8" s="1"/>
  <c r="BG222" i="8" a="1"/>
  <c r="BG222" i="8" s="1"/>
  <c r="BG232" i="8" a="1"/>
  <c r="BG232" i="8" s="1"/>
  <c r="BG266" i="8" a="1"/>
  <c r="BG266" i="8" s="1"/>
  <c r="BG237" i="8" a="1"/>
  <c r="BG237" i="8" s="1"/>
  <c r="BG253" i="8" a="1"/>
  <c r="BG253" i="8" s="1"/>
  <c r="BG249" i="8" a="1"/>
  <c r="BG249" i="8" s="1"/>
  <c r="BG229" i="8" a="1"/>
  <c r="BG229" i="8" s="1"/>
  <c r="BG263" i="8" a="1"/>
  <c r="BG263" i="8" s="1"/>
  <c r="BG250" i="8" a="1"/>
  <c r="BG250" i="8" s="1"/>
  <c r="BG230" i="8" a="1"/>
  <c r="BG230" i="8" s="1"/>
  <c r="BG236" i="8" a="1"/>
  <c r="BG236" i="8" s="1"/>
  <c r="BG262" i="8" a="1"/>
  <c r="BG262" i="8" s="1"/>
  <c r="BG225" i="8" a="1"/>
  <c r="BG225" i="8" s="1"/>
  <c r="BG234" i="8" a="1"/>
  <c r="BG234" i="8" s="1"/>
  <c r="BG254" i="8" a="1"/>
  <c r="BG254" i="8" s="1"/>
  <c r="BG239" i="8" a="1"/>
  <c r="BG239" i="8" s="1"/>
  <c r="BG257" i="8" a="1"/>
  <c r="BG257" i="8" s="1"/>
  <c r="BG238" i="8" a="1"/>
  <c r="BG238" i="8" s="1"/>
  <c r="K313" i="8" a="1"/>
  <c r="K313" i="8" s="1"/>
  <c r="K318" i="8" a="1"/>
  <c r="K318" i="8" s="1"/>
  <c r="BN292" i="8" a="1"/>
  <c r="BN292"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B13" i="8" a="1"/>
  <c r="B13" i="8" s="1"/>
  <c r="AA372" i="8" a="1"/>
  <c r="AA372" i="8" s="1"/>
  <c r="B47" i="8" a="1"/>
  <c r="B47" i="8" s="1"/>
  <c r="B19" i="8" a="1"/>
  <c r="B19" i="8" s="1"/>
  <c r="B14" i="8" a="1"/>
  <c r="B14" i="8" s="1"/>
  <c r="AA90" i="8" a="1"/>
  <c r="AA90" i="8" s="1"/>
  <c r="B12" i="8" a="1"/>
  <c r="B12" i="8" s="1"/>
  <c r="AA94" i="8" a="1"/>
  <c r="AA94" i="8" s="1"/>
  <c r="AA321" i="8" a="1"/>
  <c r="AA321" i="8" s="1"/>
  <c r="B10" i="8" a="1"/>
  <c r="B10" i="8" s="1"/>
  <c r="AA95" i="8" a="1"/>
  <c r="AA95"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22" i="8" a="1"/>
  <c r="K22" i="8" s="1"/>
  <c r="K44" i="8" a="1"/>
  <c r="K44" i="8" s="1"/>
  <c r="K8" i="8" a="1"/>
  <c r="K8" i="8" s="1"/>
  <c r="K50" i="8" a="1"/>
  <c r="K50" i="8" s="1"/>
  <c r="K48" i="8" a="1"/>
  <c r="K48"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6" i="8" a="1"/>
  <c r="S6" i="8" s="1"/>
  <c r="S13" i="8" a="1"/>
  <c r="S13" i="8" s="1"/>
  <c r="S8" i="8" a="1"/>
  <c r="S8" i="8" s="1"/>
  <c r="S29" i="8" a="1"/>
  <c r="S29" i="8" s="1"/>
  <c r="S15" i="8" a="1"/>
  <c r="S15"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 r="S10" i="8" l="1" a="1"/>
  <c r="S10" i="8" s="1"/>
  <c r="S47" i="8" a="1"/>
  <c r="S47" i="8" s="1"/>
  <c r="S32" i="8" a="1"/>
  <c r="S32" i="8" s="1"/>
  <c r="S12" i="8" a="1"/>
  <c r="S12" i="8" s="1"/>
  <c r="S24" i="8" a="1"/>
  <c r="S24" i="8" s="1"/>
  <c r="S19" i="8" a="1"/>
  <c r="S19" i="8" s="1"/>
  <c r="K6" i="8" a="1"/>
  <c r="K6" i="8" s="1"/>
  <c r="K15" i="8" a="1"/>
  <c r="K15" i="8" s="1"/>
  <c r="K49" i="8" a="1"/>
  <c r="K49" i="8" s="1"/>
  <c r="K39" i="8" a="1"/>
  <c r="K39" i="8" s="1"/>
  <c r="K41" i="8" a="1"/>
  <c r="K41" i="8" s="1"/>
  <c r="K32" i="8" a="1"/>
  <c r="K32" i="8" s="1"/>
  <c r="AA92" i="8" a="1"/>
  <c r="AA92" i="8" s="1"/>
  <c r="AA382" i="8" a="1"/>
  <c r="AA382" i="8" s="1"/>
  <c r="B44" i="8" a="1"/>
  <c r="B44" i="8" s="1"/>
  <c r="B6" i="8" a="1"/>
  <c r="B6" i="8" s="1"/>
  <c r="B29" i="8" a="1"/>
  <c r="B29" i="8" s="1"/>
  <c r="B37" i="8" a="1"/>
  <c r="B37" i="8" s="1"/>
  <c r="AA319" i="8" a="1"/>
  <c r="AA319" i="8" s="1"/>
  <c r="AA309" i="8" a="1"/>
  <c r="AA309" i="8" s="1"/>
  <c r="B16" i="8" a="1"/>
  <c r="B16" i="8" s="1"/>
  <c r="AA375" i="8" a="1"/>
  <c r="AA375" i="8" s="1"/>
  <c r="AA314" i="8" a="1"/>
  <c r="AA314" i="8" s="1"/>
  <c r="AA98" i="8" a="1"/>
  <c r="AA98" i="8" s="1"/>
  <c r="S45" i="8" a="1"/>
  <c r="S45" i="8" s="1"/>
  <c r="S20" i="8" a="1"/>
  <c r="S20" i="8" s="1"/>
  <c r="S48" i="8" a="1"/>
  <c r="S48" i="8" s="1"/>
  <c r="S37" i="8" a="1"/>
  <c r="S37" i="8" s="1"/>
  <c r="S11" i="8" a="1"/>
  <c r="S11" i="8" s="1"/>
  <c r="S38" i="8" a="1"/>
  <c r="S38" i="8" s="1"/>
  <c r="K7" i="8" a="1"/>
  <c r="K7" i="8" s="1"/>
  <c r="K12" i="8" a="1"/>
  <c r="K12" i="8" s="1"/>
  <c r="K31" i="8" a="1"/>
  <c r="K31" i="8" s="1"/>
  <c r="K28" i="8" a="1"/>
  <c r="K28" i="8" s="1"/>
  <c r="K37" i="8" a="1"/>
  <c r="K37" i="8" s="1"/>
  <c r="K27" i="8" a="1"/>
  <c r="K27" i="8" s="1"/>
  <c r="B27" i="8" a="1"/>
  <c r="B27" i="8" s="1"/>
  <c r="B9" i="8" a="1"/>
  <c r="B9" i="8" s="1"/>
  <c r="B24" i="8" a="1"/>
  <c r="B24" i="8" s="1"/>
  <c r="B49" i="8" a="1"/>
  <c r="B49" i="8" s="1"/>
  <c r="AA373" i="8" a="1"/>
  <c r="AA373" i="8" s="1"/>
  <c r="AA379" i="8" a="1"/>
  <c r="AA379" i="8" s="1"/>
  <c r="AA374" i="8" a="1"/>
  <c r="AA374" i="8" s="1"/>
  <c r="B41" i="8" a="1"/>
  <c r="B41" i="8" s="1"/>
  <c r="AA380" i="8" a="1"/>
  <c r="AA380" i="8" s="1"/>
  <c r="B3" i="8" a="1"/>
  <c r="B3" i="8" s="1"/>
  <c r="B42" i="8" a="1"/>
  <c r="B42" i="8" s="1"/>
  <c r="S3" i="8" a="1"/>
  <c r="S3" i="8" s="1"/>
  <c r="S5" i="8" a="1"/>
  <c r="S5" i="8" s="1"/>
  <c r="B36" i="8" a="1"/>
  <c r="B36" i="8" s="1"/>
  <c r="B35" i="8" a="1"/>
  <c r="B35" i="8" s="1"/>
  <c r="AA383" i="8" a="1"/>
  <c r="AA383" i="8" s="1"/>
  <c r="AA91" i="8" a="1"/>
  <c r="AA91" i="8" s="1"/>
  <c r="AA311" i="8" a="1"/>
  <c r="AA311" i="8" s="1"/>
  <c r="AA102" i="8" a="1"/>
  <c r="AA102" i="8" s="1"/>
  <c r="B34" i="8" a="1"/>
  <c r="B34" i="8" s="1"/>
  <c r="AA370" i="8" a="1"/>
  <c r="AA370" i="8" s="1"/>
  <c r="AA100" i="8" a="1"/>
  <c r="AA100" i="8" s="1"/>
  <c r="AA308" i="8" a="1"/>
  <c r="AA308" i="8" s="1"/>
  <c r="B22" i="8" a="1"/>
  <c r="B22" i="8" s="1"/>
  <c r="S26" i="8" a="1"/>
  <c r="S26" i="8" s="1"/>
  <c r="S46" i="8" a="1"/>
  <c r="S46" i="8" s="1"/>
  <c r="S22" i="8" a="1"/>
  <c r="S22" i="8" s="1"/>
  <c r="K42" i="8" a="1"/>
  <c r="K42" i="8" s="1"/>
  <c r="K43" i="8" a="1"/>
  <c r="K43" i="8" s="1"/>
  <c r="K21" i="8" a="1"/>
  <c r="K21" i="8" s="1"/>
  <c r="K10" i="8" a="1"/>
  <c r="K10" i="8" s="1"/>
  <c r="K38" i="8" a="1"/>
  <c r="K38" i="8" s="1"/>
  <c r="K24" i="8" a="1"/>
  <c r="K24" i="8" s="1"/>
  <c r="S43" i="8" a="1"/>
  <c r="S43" i="8" s="1"/>
  <c r="S49" i="8" a="1"/>
  <c r="S49" i="8" s="1"/>
  <c r="S21" i="8" a="1"/>
  <c r="S21" i="8" s="1"/>
  <c r="S28" i="8" a="1"/>
  <c r="S28" i="8" s="1"/>
  <c r="S27" i="8" a="1"/>
  <c r="S27" i="8" s="1"/>
  <c r="S30" i="8" a="1"/>
  <c r="S30" i="8" s="1"/>
  <c r="K29" i="8" a="1"/>
  <c r="K29" i="8" s="1"/>
  <c r="K16" i="8" a="1"/>
  <c r="K16" i="8" s="1"/>
  <c r="K13" i="8" a="1"/>
  <c r="K13" i="8" s="1"/>
  <c r="K20" i="8" a="1"/>
  <c r="K20" i="8" s="1"/>
  <c r="K25" i="8" a="1"/>
  <c r="K25" i="8" s="1"/>
  <c r="K26" i="8" a="1"/>
  <c r="K26" i="8" s="1"/>
  <c r="B20" i="8" a="1"/>
  <c r="B20" i="8" s="1"/>
  <c r="B43" i="8" a="1"/>
  <c r="B43" i="8" s="1"/>
  <c r="B11" i="8" a="1"/>
  <c r="B11" i="8" s="1"/>
  <c r="B28" i="8" a="1"/>
  <c r="B28" i="8" s="1"/>
  <c r="AA97" i="8" a="1"/>
  <c r="AA97" i="8" s="1"/>
  <c r="B18" i="8" a="1"/>
  <c r="B18" i="8" s="1"/>
  <c r="AA96" i="8" a="1"/>
  <c r="AA96" i="8" s="1"/>
  <c r="AA317" i="8" a="1"/>
  <c r="AA317" i="8" s="1"/>
  <c r="B33" i="8" a="1"/>
  <c r="B33" i="8" s="1"/>
  <c r="AA99" i="8" a="1"/>
  <c r="AA99" i="8" s="1"/>
  <c r="B50" i="8" a="1"/>
  <c r="B50" i="8" s="1"/>
  <c r="S44" i="8" a="1"/>
  <c r="S44" i="8" s="1"/>
  <c r="S41" i="8" a="1"/>
  <c r="S41" i="8" s="1"/>
  <c r="S35" i="8" a="1"/>
  <c r="S35" i="8" s="1"/>
  <c r="S16" i="8" a="1"/>
  <c r="S16" i="8" s="1"/>
  <c r="S31" i="8" a="1"/>
  <c r="S31" i="8" s="1"/>
  <c r="S42" i="8" a="1"/>
  <c r="S42" i="8" s="1"/>
  <c r="K19" i="8" a="1"/>
  <c r="K19" i="8" s="1"/>
  <c r="K40" i="8" a="1"/>
  <c r="K40" i="8" s="1"/>
  <c r="K46" i="8" a="1"/>
  <c r="K46" i="8" s="1"/>
  <c r="K3" i="8" a="1"/>
  <c r="K3" i="8" s="1"/>
  <c r="K17" i="8" a="1"/>
  <c r="K17" i="8" s="1"/>
  <c r="K45" i="8" a="1"/>
  <c r="K45" i="8" s="1"/>
  <c r="B4" i="8" a="1"/>
  <c r="B4" i="8" s="1"/>
  <c r="AA312" i="8" a="1"/>
  <c r="AA312" i="8" s="1"/>
  <c r="B38" i="8" a="1"/>
  <c r="B38" i="8" s="1"/>
  <c r="B5" i="8" a="1"/>
  <c r="B5" i="8" s="1"/>
  <c r="AA315" i="8" a="1"/>
  <c r="AA315" i="8" s="1"/>
  <c r="B40" i="8" a="1"/>
  <c r="B40" i="8" s="1"/>
  <c r="AA377" i="8" a="1"/>
  <c r="AA377" i="8" s="1"/>
  <c r="AA381" i="8" a="1"/>
  <c r="AA381" i="8" s="1"/>
  <c r="B31" i="8" a="1"/>
  <c r="B31" i="8" s="1"/>
  <c r="AA313" i="8" a="1"/>
  <c r="AA313" i="8" s="1"/>
  <c r="AA320" i="8" a="1"/>
  <c r="AA320" i="8" s="1"/>
  <c r="S4" i="8" a="1"/>
  <c r="S4" i="8" s="1"/>
  <c r="S23" i="8" a="1"/>
  <c r="S23" i="8" s="1"/>
  <c r="S18" i="8" a="1"/>
  <c r="S18" i="8" s="1"/>
  <c r="S7" i="8" a="1"/>
  <c r="S7" i="8" s="1"/>
  <c r="S39" i="8" a="1"/>
  <c r="S39" i="8" s="1"/>
  <c r="S25" i="8" a="1"/>
  <c r="S25" i="8" s="1"/>
  <c r="S33" i="8" a="1"/>
  <c r="S33" i="8" s="1"/>
  <c r="K34" i="8" a="1"/>
  <c r="K34" i="8" s="1"/>
  <c r="K4" i="8" a="1"/>
  <c r="K4" i="8" s="1"/>
  <c r="K47" i="8" a="1"/>
  <c r="K47" i="8" s="1"/>
  <c r="K30" i="8" a="1"/>
  <c r="K30" i="8" s="1"/>
  <c r="K14" i="8" a="1"/>
  <c r="K14" i="8" s="1"/>
  <c r="K36" i="8" a="1"/>
  <c r="K36" i="8" s="1"/>
  <c r="B32" i="8" a="1"/>
  <c r="B32" i="8" s="1"/>
  <c r="B7" i="8" a="1"/>
  <c r="B7" i="8" s="1"/>
  <c r="B39" i="8" a="1"/>
  <c r="B39" i="8" s="1"/>
  <c r="B48" i="8" a="1"/>
  <c r="B48" i="8" s="1"/>
  <c r="B21" i="8" a="1"/>
  <c r="B21" i="8" s="1"/>
  <c r="B15" i="8" a="1"/>
  <c r="B15" i="8" s="1"/>
  <c r="AA310" i="8" a="1"/>
  <c r="AA310" i="8" s="1"/>
  <c r="AA318" i="8" a="1"/>
  <c r="AA318" i="8" s="1"/>
  <c r="B46" i="8" a="1"/>
  <c r="B46" i="8" s="1"/>
  <c r="AA89" i="8" a="1"/>
  <c r="AA89" i="8" s="1"/>
  <c r="B17" i="8" a="1"/>
  <c r="B17" i="8" s="1"/>
  <c r="S50" i="8" a="1"/>
  <c r="S50" i="8" s="1"/>
  <c r="S17" i="8" a="1"/>
  <c r="S17" i="8" s="1"/>
  <c r="S9" i="8" a="1"/>
  <c r="S9" i="8" s="1"/>
  <c r="S36" i="8" a="1"/>
  <c r="S36" i="8" s="1"/>
  <c r="S14" i="8" a="1"/>
  <c r="S14" i="8" s="1"/>
  <c r="K5" i="8" a="1"/>
  <c r="K5" i="8" s="1"/>
  <c r="K35" i="8" a="1"/>
  <c r="K35" i="8" s="1"/>
  <c r="K33" i="8" a="1"/>
  <c r="K33" i="8" s="1"/>
  <c r="K9" i="8" a="1"/>
  <c r="K9" i="8" s="1"/>
  <c r="K11" i="8" a="1"/>
  <c r="K11" i="8" s="1"/>
  <c r="AA378" i="8" a="1"/>
  <c r="AA378" i="8" s="1"/>
  <c r="AA376" i="8" a="1"/>
  <c r="AA376" i="8" s="1"/>
  <c r="AA93" i="8" a="1"/>
  <c r="AA93" i="8" s="1"/>
  <c r="AA316" i="8" a="1"/>
  <c r="AA316" i="8" s="1"/>
  <c r="B26" i="8" a="1"/>
  <c r="B26" i="8" s="1"/>
  <c r="B8" i="8" a="1"/>
  <c r="B8" i="8" s="1"/>
  <c r="AA371" i="8" a="1"/>
  <c r="AA371" i="8" s="1"/>
  <c r="B25" i="8" a="1"/>
  <c r="B25" i="8" s="1"/>
  <c r="B45" i="8" a="1"/>
  <c r="B45" i="8" s="1"/>
  <c r="B30" i="8" a="1"/>
  <c r="B30"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<sst xmlns="http://schemas.openxmlformats.org/spreadsheetml/2006/main" count="3509" uniqueCount="1398">
  <si>
    <r>
      <t xml:space="preserve">VERSION  </t>
    </r>
    <r>
      <rPr>
        <b/>
        <sz val="11"/>
        <rFont val="Verdana"/>
        <family val="2"/>
      </rPr>
      <t>v.1.3</t>
    </r>
  </si>
  <si>
    <r>
      <t xml:space="preserve">PUBLICATION DATE  </t>
    </r>
    <r>
      <rPr>
        <b/>
        <sz val="11"/>
        <rFont val="Verdana"/>
        <family val="2"/>
      </rPr>
      <t>05/10/2023</t>
    </r>
  </si>
  <si>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</si>
  <si>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</si>
  <si>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</si>
  <si>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</si>
  <si>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</si>
  <si>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</si>
  <si>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</si>
  <si>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</si>
  <si>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</si>
  <si>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</si>
  <si>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</si>
  <si>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</si>
  <si>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</si>
  <si>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Version History</t>
  </si>
  <si>
    <t>V 1.0</t>
  </si>
  <si>
    <t>Initial adoption </t>
  </si>
  <si>
    <t>V 1.1</t>
  </si>
  <si>
    <t>CSA, access to finance indicators updates</t>
  </si>
  <si>
    <t>V 1.2</t>
  </si>
  <si>
    <t>Addition of new indicators</t>
  </si>
  <si>
    <t>V 1.3</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</si>
  <si>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</si>
  <si>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</si>
  <si>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</si>
  <si>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</si>
  <si>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</si>
  <si>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</si>
  <si>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</si>
  <si>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</si>
  <si>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</si>
  <si>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</si>
  <si>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</si>
  <si>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Certified project</t>
  </si>
  <si>
    <t>Crediting period</t>
  </si>
  <si>
    <t>Start Date</t>
  </si>
  <si>
    <t>End Date</t>
  </si>
  <si>
    <t>&gt;&gt;new &amp; listed projects should use expected dates</t>
  </si>
  <si>
    <t>Monitoring period</t>
  </si>
  <si>
    <t>Monitorin period no - 1</t>
  </si>
  <si>
    <t xml:space="preserve">&gt;&gt; only needed if the project is design certified. </t>
  </si>
  <si>
    <t>Monitorin period no - 2</t>
  </si>
  <si>
    <t>Monitorin period no - 3</t>
  </si>
  <si>
    <t>Monitorin period no - 4</t>
  </si>
  <si>
    <t>Monitorin period no - 5</t>
  </si>
  <si>
    <t>Monitorin period no - 6</t>
  </si>
  <si>
    <t>Monitorin period no - 7</t>
  </si>
  <si>
    <t>Select the project type &gt;&gt;</t>
  </si>
  <si>
    <t>Waste Management</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</si>
  <si>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</si>
  <si>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</si>
  <si>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</si>
  <si>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</si>
  <si>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</si>
  <si>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</si>
  <si>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</si>
  <si>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13. Climate action</t>
  </si>
  <si>
    <t>8. Decent work and economic growth</t>
  </si>
  <si>
    <t xml:space="preserve">7. Affordable and clean energy </t>
  </si>
  <si>
    <t>Amount of GHGs emissions avoided or sequestered</t>
  </si>
  <si>
    <t>Total number of jobs</t>
  </si>
  <si>
    <t>Total electricity produced: Renewable</t>
  </si>
  <si>
    <t>&gt;&gt; List of all monitoring indicators</t>
  </si>
  <si>
    <r>
      <t xml:space="preserve">If </t>
    </r>
    <r>
      <rPr>
        <b/>
        <i/>
        <u/>
        <sz val="8"/>
        <color theme="1"/>
        <rFont val="Verdana"/>
        <family val="2"/>
      </rPr>
      <t>no</t>
    </r>
    <r>
      <rPr>
        <i/>
        <sz val="8"/>
        <color theme="1"/>
        <rFont val="Verdana"/>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</si>
  <si>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</si>
  <si>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</si>
  <si>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</si>
  <si>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</si>
  <si>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</si>
  <si>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</si>
  <si>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</si>
  <si>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</si>
  <si>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</si>
  <si>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</si>
  <si>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</si>
  <si>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</si>
  <si>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</si>
  <si>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</si>
  <si>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</si>
  <si>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</si>
  <si>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</si>
  <si>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</si>
  <si>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</si>
  <si>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number of employees</t>
  </si>
  <si>
    <t>MWh</t>
  </si>
  <si>
    <t>User input</t>
  </si>
  <si>
    <t>Not applicable</t>
  </si>
  <si>
    <t>QA/QC procedures, if any</t>
  </si>
  <si>
    <t>Cross check with invoices</t>
  </si>
  <si>
    <t>Any comment</t>
  </si>
  <si>
    <t>-</t>
  </si>
  <si>
    <t>Data will be archived electronically for a period of 2 years beyond the end of crediting period.</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</si>
  <si>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</si>
  <si>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</si>
  <si>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</si>
  <si>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</si>
  <si>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</si>
  <si>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</si>
  <si>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</si>
  <si>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</si>
  <si>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</si>
  <si>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</si>
  <si>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</si>
  <si>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</si>
  <si>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</si>
  <si>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</si>
  <si>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</si>
  <si>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</si>
  <si>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</si>
  <si>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</si>
  <si>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</si>
  <si>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</si>
  <si>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</si>
  <si>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</si>
  <si>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</si>
  <si>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</si>
  <si>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</si>
  <si>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</si>
  <si>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</si>
  <si>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</si>
  <si>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</si>
  <si>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</si>
  <si>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</si>
  <si>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</si>
  <si>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</si>
  <si>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</si>
  <si>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</si>
  <si>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</si>
  <si>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</si>
  <si>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</si>
  <si>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</si>
  <si>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</si>
  <si>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</si>
  <si>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</si>
  <si>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</si>
  <si>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</si>
  <si>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</si>
  <si>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</si>
  <si>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</si>
  <si>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</si>
  <si>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</si>
  <si>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</si>
  <si>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</si>
  <si>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</si>
  <si>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</si>
  <si>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</si>
  <si>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9. Industry, innovation and infrastructure</t>
  </si>
  <si>
    <t>10. Reduced inequalities</t>
  </si>
  <si>
    <t xml:space="preserve">11. Sustainable cities and communities </t>
  </si>
  <si>
    <t xml:space="preserve">12. Responsible consumption and production </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</si>
  <si>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</si>
  <si>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</si>
  <si>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</si>
  <si>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</si>
  <si>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</si>
  <si>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</si>
  <si>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</si>
  <si>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</si>
  <si>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</si>
  <si>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</si>
  <si>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</si>
  <si>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</si>
  <si>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</si>
  <si>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</si>
  <si>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</si>
  <si>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</si>
  <si>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</si>
  <si>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</si>
  <si>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</si>
  <si>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</si>
  <si>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</si>
  <si>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</si>
  <si>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</si>
  <si>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</si>
  <si>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</si>
  <si>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</si>
  <si>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</si>
  <si>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</si>
  <si>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</si>
  <si>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</si>
  <si>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</si>
  <si>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</si>
  <si>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</si>
  <si>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</si>
  <si>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</si>
  <si>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</si>
  <si>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</si>
  <si>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</si>
  <si>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</si>
  <si>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</si>
  <si>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</si>
  <si>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</si>
  <si>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</si>
  <si>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Wastewater treatment</t>
  </si>
  <si>
    <t>GSDM-I7.2.1</t>
  </si>
  <si>
    <t>7.2 By 2030, increase substantially the share of renewable energy in the global energy mix</t>
  </si>
  <si>
    <t>Renewable energy generation</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</si>
  <si>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</si>
  <si>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</si>
  <si>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</si>
  <si>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</si>
  <si>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</si>
  <si>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</si>
  <si>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</si>
  <si>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</si>
  <si>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</si>
  <si>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</si>
  <si>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</si>
  <si>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</si>
  <si>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</si>
  <si>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</si>
  <si>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</si>
  <si>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</si>
  <si>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</si>
  <si>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</si>
  <si>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</si>
  <si>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</si>
  <si>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</si>
  <si>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</si>
  <si>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</si>
  <si>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</si>
  <si>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</si>
  <si>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</si>
  <si>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</si>
  <si>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</si>
  <si>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</si>
  <si>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</si>
  <si>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</si>
  <si>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</si>
  <si>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</si>
  <si>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</si>
  <si>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</si>
  <si>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</si>
  <si>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</si>
  <si>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</si>
  <si>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</si>
  <si>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</si>
  <si>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</si>
  <si>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</si>
  <si>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</si>
  <si>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</si>
  <si>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</si>
  <si>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</si>
  <si>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</si>
  <si>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</si>
  <si>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</si>
  <si>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</si>
  <si>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</si>
  <si>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</si>
  <si>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</si>
  <si>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</si>
  <si>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</si>
  <si>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</si>
  <si>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</si>
  <si>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</si>
  <si>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</si>
  <si>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</si>
  <si>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</si>
  <si>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PM 2.5 micro-gram/m3 and CO (mg per m3) or %</t>
  </si>
  <si>
    <t>Measure indoor pollution in kitchens among a representative group of households participating in the project. 
Samp;e survey (For stove rated Tier 3 or above only)</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</si>
  <si>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</si>
  <si>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</si>
  <si>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</si>
  <si>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</si>
  <si>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</si>
  <si>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</si>
  <si>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</si>
  <si>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</si>
  <si>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</si>
  <si>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</si>
  <si>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</si>
  <si>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</si>
  <si>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</si>
  <si>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</si>
  <si>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</si>
  <si>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</si>
  <si>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</si>
  <si>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</si>
  <si>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</si>
  <si>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</si>
  <si>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</si>
  <si>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</si>
  <si>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</si>
  <si>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</si>
  <si>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</si>
  <si>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</si>
  <si>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</si>
  <si>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</si>
  <si>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</si>
  <si>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</si>
  <si>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</si>
  <si>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</si>
  <si>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</si>
  <si>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</si>
  <si>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</si>
  <si>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</si>
  <si>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</si>
  <si>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</si>
  <si>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</si>
  <si>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</si>
  <si>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</si>
  <si>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</si>
  <si>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</si>
  <si>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</si>
  <si>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</si>
  <si>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</si>
  <si>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</si>
  <si>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</si>
  <si>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</si>
  <si>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</si>
  <si>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</si>
  <si>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</si>
  <si>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</si>
  <si>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</si>
  <si>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</si>
  <si>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</si>
  <si>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</si>
  <si>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</si>
  <si>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</si>
  <si>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</si>
  <si>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</si>
  <si>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</si>
  <si>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</si>
  <si>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</si>
  <si>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</si>
  <si>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</si>
  <si>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</si>
  <si>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</si>
  <si>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</si>
  <si>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</si>
  <si>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</si>
  <si>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</si>
  <si>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</si>
  <si>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</si>
  <si>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</si>
  <si>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</si>
  <si>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</si>
  <si>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</si>
  <si>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</si>
  <si>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</si>
  <si>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</si>
  <si>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</si>
  <si>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</si>
  <si>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</si>
  <si>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</si>
  <si>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</si>
  <si>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</si>
  <si>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</si>
  <si>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</si>
  <si>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</si>
  <si>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</si>
  <si>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</si>
  <si>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</si>
  <si>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</si>
  <si>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</si>
  <si>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</si>
  <si>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</si>
  <si>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</si>
  <si>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</si>
  <si>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</si>
  <si>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</si>
  <si>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</si>
  <si>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</si>
  <si>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</si>
  <si>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</si>
  <si>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</si>
  <si>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</si>
  <si>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</si>
  <si>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</si>
  <si>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</si>
  <si>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</si>
  <si>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</si>
  <si>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</si>
  <si>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</si>
  <si>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</si>
  <si>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</si>
  <si>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</si>
  <si>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</si>
  <si>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</si>
  <si>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</si>
  <si>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</si>
  <si>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</si>
  <si>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</si>
  <si>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</si>
  <si>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</si>
  <si>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</si>
  <si>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</si>
  <si>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</si>
  <si>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</si>
  <si>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</si>
  <si>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</si>
  <si>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</si>
  <si>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</si>
  <si>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</si>
  <si>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</si>
  <si>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</si>
  <si>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</si>
  <si>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</si>
  <si>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</si>
  <si>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</si>
  <si>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</si>
  <si>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</si>
  <si>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</si>
  <si>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</si>
  <si>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</si>
  <si>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</si>
  <si>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</si>
  <si>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</si>
  <si>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</si>
  <si>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</si>
  <si>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</si>
  <si>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</si>
  <si>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</si>
  <si>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</si>
  <si>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</si>
  <si>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</si>
  <si>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</si>
  <si>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</si>
  <si>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</si>
  <si>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</si>
  <si>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</si>
  <si>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</si>
  <si>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</si>
  <si>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</si>
  <si>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</si>
  <si>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</si>
  <si>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</si>
  <si>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</si>
  <si>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</si>
  <si>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</si>
  <si>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</si>
  <si>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</si>
  <si>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</si>
  <si>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</si>
  <si>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</si>
  <si>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</si>
  <si>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</si>
  <si>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</si>
  <si>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</si>
  <si>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</si>
  <si>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</si>
  <si>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</si>
  <si>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</si>
  <si>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</si>
  <si>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</si>
  <si>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</si>
  <si>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</si>
  <si>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</si>
  <si>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</si>
  <si>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</si>
  <si>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</si>
  <si>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</si>
  <si>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</si>
  <si>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</si>
  <si>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</si>
  <si>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</si>
  <si>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</si>
  <si>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</si>
  <si>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</si>
  <si>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</si>
  <si>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</si>
  <si>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</si>
  <si>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</si>
  <si>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</si>
  <si>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</si>
  <si>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</si>
  <si>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</si>
  <si>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</si>
  <si>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</si>
  <si>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</si>
  <si>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</si>
  <si>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</si>
  <si>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</si>
  <si>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</si>
  <si>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</si>
  <si>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</si>
  <si>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</si>
  <si>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</si>
  <si>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</si>
  <si>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</si>
  <si>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</si>
  <si>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</si>
  <si>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</si>
  <si>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</si>
  <si>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</si>
  <si>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</si>
  <si>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</si>
  <si>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</si>
  <si>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</si>
  <si>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</si>
  <si>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</si>
  <si>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</si>
  <si>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</si>
  <si>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</si>
  <si>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</si>
  <si>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</si>
  <si>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</si>
  <si>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</si>
  <si>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</si>
  <si>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</si>
  <si>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</si>
  <si>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</si>
  <si>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</si>
  <si>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</si>
  <si>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</si>
  <si>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</si>
  <si>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</si>
  <si>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</si>
  <si>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</si>
  <si>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</si>
  <si>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</si>
  <si>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</si>
  <si>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</si>
  <si>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</si>
  <si>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</si>
  <si>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</si>
  <si>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</si>
  <si>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</si>
  <si>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</si>
  <si>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</si>
  <si>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</si>
  <si>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</si>
  <si>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</si>
  <si>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 and and indigenous status</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</si>
  <si>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</si>
  <si>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</si>
  <si>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</si>
  <si>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</si>
  <si>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</si>
  <si>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</si>
  <si>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</si>
  <si>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</si>
  <si>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</si>
  <si>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</si>
  <si>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</si>
  <si>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</si>
  <si>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</si>
  <si>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</si>
  <si>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</si>
  <si>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</si>
  <si>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</si>
  <si>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</si>
  <si>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</si>
  <si>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</si>
  <si>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</si>
  <si>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</si>
  <si>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</si>
  <si>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</si>
  <si>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</si>
  <si>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</si>
  <si>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</si>
  <si>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</si>
  <si>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</si>
  <si>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</si>
  <si>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</si>
  <si>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</si>
  <si>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</si>
  <si>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</si>
  <si>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</si>
  <si>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</si>
  <si>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</si>
  <si>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</si>
  <si>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</si>
  <si>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</si>
  <si>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</si>
  <si>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</si>
  <si>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</si>
  <si>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</si>
  <si>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</si>
  <si>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</si>
  <si>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</si>
  <si>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</si>
  <si>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</si>
  <si>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</si>
  <si>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</si>
  <si>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</si>
  <si>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</si>
  <si>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</si>
  <si>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</si>
  <si>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</si>
  <si>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</si>
  <si>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</si>
  <si>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</si>
  <si>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</si>
  <si>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</si>
  <si>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</si>
  <si>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</si>
  <si>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</si>
  <si>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</si>
  <si>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</si>
  <si>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</si>
  <si>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</si>
  <si>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</si>
  <si>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</si>
  <si>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</si>
  <si>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</si>
  <si>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</si>
  <si>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</si>
  <si>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</si>
  <si>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</si>
  <si>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</si>
  <si>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</si>
  <si>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</si>
  <si>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</si>
  <si>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</si>
  <si>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</si>
  <si>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</si>
  <si>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</si>
  <si>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</si>
  <si>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</si>
  <si>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</si>
  <si>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</si>
  <si>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</si>
  <si>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</si>
  <si>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</si>
  <si>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</si>
  <si>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</si>
  <si>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</si>
  <si>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</si>
  <si>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</si>
  <si>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</si>
  <si>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</si>
  <si>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</si>
  <si>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</si>
  <si>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</si>
  <si>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</si>
  <si>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</si>
  <si>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</si>
  <si>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</si>
  <si>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</si>
  <si>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</si>
  <si>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</si>
  <si>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</si>
  <si>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</si>
  <si>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</si>
  <si>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</si>
  <si>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</si>
  <si>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</si>
  <si>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</si>
  <si>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</si>
  <si>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</si>
  <si>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</si>
  <si>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</si>
  <si>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</si>
  <si>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</si>
  <si>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</si>
  <si>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</si>
  <si>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</si>
  <si>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</si>
  <si>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</si>
  <si>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</si>
  <si>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</si>
  <si>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</si>
  <si>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</si>
  <si>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</si>
  <si>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</si>
  <si>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</si>
  <si>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</si>
  <si>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</si>
  <si>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</si>
  <si>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</si>
  <si>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</si>
  <si>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</si>
  <si>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</si>
  <si>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</si>
  <si>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</si>
  <si>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</si>
  <si>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</si>
  <si>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</si>
  <si>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</si>
  <si>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</si>
  <si>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</si>
  <si>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</si>
  <si>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</si>
  <si>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</si>
  <si>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</si>
  <si>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</si>
  <si>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</si>
  <si>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</si>
  <si>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</si>
  <si>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</si>
  <si>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</si>
  <si>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</si>
  <si>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</si>
  <si>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</si>
  <si>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</si>
  <si>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</si>
  <si>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</si>
  <si>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</si>
  <si>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</si>
  <si>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</si>
  <si>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</si>
  <si>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</si>
  <si>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</si>
  <si>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</si>
  <si>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</si>
  <si>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</si>
  <si>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</si>
  <si>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</si>
  <si>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</si>
  <si>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</si>
  <si>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</si>
  <si>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</si>
  <si>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</si>
  <si>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</si>
  <si>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</si>
  <si>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</si>
  <si>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</si>
  <si>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</si>
  <si>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</si>
  <si>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</si>
  <si>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</si>
  <si>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</si>
  <si>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</si>
  <si>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</si>
  <si>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</si>
  <si>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</si>
  <si>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</si>
  <si>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</si>
  <si>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</si>
  <si>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</si>
  <si>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</si>
  <si>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</si>
  <si>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</si>
  <si>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</si>
  <si>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</si>
  <si>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</si>
  <si>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</si>
  <si>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</si>
  <si>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</si>
  <si>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</si>
  <si>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</si>
  <si>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</si>
  <si>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</si>
  <si>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</si>
  <si>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</si>
  <si>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</si>
  <si>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</si>
  <si>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</si>
  <si>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</si>
  <si>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</si>
  <si>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</si>
  <si>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</si>
  <si>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</si>
  <si>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</si>
  <si>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</si>
  <si>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</si>
  <si>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</si>
  <si>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</si>
  <si>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</si>
  <si>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</si>
  <si>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</si>
  <si>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</si>
  <si>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</si>
  <si>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</si>
  <si>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</si>
  <si>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</si>
  <si>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</si>
  <si>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</si>
  <si>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</si>
  <si>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</si>
  <si>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</si>
  <si>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</si>
  <si>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</si>
  <si>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</si>
  <si>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</si>
  <si>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</si>
  <si>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</si>
  <si>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</si>
  <si>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</si>
  <si>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</si>
  <si>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</si>
  <si>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</si>
  <si>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</si>
  <si>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</si>
  <si>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</si>
  <si>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</si>
  <si>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</si>
  <si>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</si>
  <si>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</si>
  <si>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</si>
  <si>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</si>
  <si>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</si>
  <si>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</si>
  <si>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</si>
  <si>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</si>
  <si>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</si>
  <si>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</si>
  <si>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</si>
  <si>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</si>
  <si>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</si>
  <si>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</si>
  <si>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</si>
  <si>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</si>
  <si>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</si>
  <si>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</si>
  <si>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</si>
  <si>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</si>
  <si>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</si>
  <si>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</si>
  <si>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</si>
  <si>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</si>
  <si>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</si>
  <si>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</si>
  <si>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</si>
  <si>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</si>
  <si>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</si>
  <si>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</si>
  <si>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</si>
  <si>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</si>
  <si>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</si>
  <si>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</si>
  <si>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</si>
  <si>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</si>
  <si>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</si>
  <si>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</si>
  <si>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</si>
  <si>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</si>
  <si>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</si>
  <si>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</si>
  <si>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</si>
  <si>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</si>
  <si>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</si>
  <si>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</si>
  <si>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</si>
  <si>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</si>
  <si>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</si>
  <si>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</si>
  <si>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</si>
  <si>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</si>
  <si>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</si>
  <si>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</si>
  <si>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</si>
  <si>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</si>
  <si>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</si>
  <si>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</si>
  <si>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</si>
  <si>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</si>
  <si>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</si>
  <si>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</si>
  <si>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</si>
  <si>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</si>
  <si>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</si>
  <si>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</si>
  <si>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</si>
  <si>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</si>
  <si>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</si>
  <si>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</si>
  <si>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</si>
  <si>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</si>
  <si>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</si>
  <si>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</si>
  <si>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</si>
  <si>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</si>
  <si>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</si>
  <si>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</si>
  <si>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</si>
  <si>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</si>
  <si>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</si>
  <si>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</si>
  <si>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</si>
  <si>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</si>
  <si>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</si>
  <si>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</si>
  <si>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</si>
  <si>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</si>
  <si>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</si>
  <si>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</si>
  <si>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</si>
  <si>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</si>
  <si>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</si>
  <si>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</si>
  <si>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</si>
  <si>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</si>
  <si>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</si>
  <si>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</si>
  <si>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GSDM-I3.9.6</t>
  </si>
  <si>
    <t>Percentage of project population using polluting fuels</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</si>
  <si>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</si>
  <si>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</si>
  <si>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 xml:space="preserve">% of end user households </t>
  </si>
  <si>
    <t>biennial</t>
  </si>
  <si>
    <t>GSDM-I11.1.1</t>
  </si>
  <si>
    <t>Access to clean energy</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</si>
  <si>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</si>
  <si>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</si>
  <si>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</si>
  <si>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GSDM-I11.1.2</t>
  </si>
  <si>
    <t>Number of unique households (HHs) that received off grid renewable, sustainable energy services during the reporting period</t>
  </si>
  <si>
    <t>HH(WM) = no of unique HHs (disaggregated by rural and urban) benefitting from improved waste management introduced by the project; source (s)</t>
  </si>
  <si>
    <t>GSDM-I11.6.1</t>
  </si>
  <si>
    <t>Access to improved waste management services</t>
  </si>
  <si>
    <t>Number of unique households (HHs) that benefitted from improved waste management services during the reporting period</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</si>
  <si>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</si>
  <si>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</si>
  <si>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</si>
  <si>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</si>
  <si>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</si>
  <si>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</si>
  <si>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</si>
  <si>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</si>
  <si>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</si>
  <si>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</si>
  <si>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</si>
  <si>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</si>
  <si>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</si>
  <si>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</si>
  <si>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</si>
  <si>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</si>
  <si>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</si>
  <si>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</si>
  <si>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</si>
  <si>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</si>
  <si>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</si>
  <si>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</si>
  <si>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</si>
  <si>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</si>
  <si>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</si>
  <si>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</si>
  <si>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</si>
  <si>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</si>
  <si>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</si>
  <si>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</si>
  <si>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</si>
  <si>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</si>
  <si>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</si>
  <si>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</si>
  <si>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</si>
  <si>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</si>
  <si>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</si>
  <si>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</si>
  <si>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</si>
  <si>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</si>
  <si>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</si>
  <si>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</si>
  <si>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</si>
  <si>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</si>
  <si>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</si>
  <si>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</si>
  <si>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</si>
  <si>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</si>
  <si>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</si>
  <si>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</si>
  <si>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</si>
  <si>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</si>
  <si>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</si>
  <si>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</si>
  <si>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</si>
  <si>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</si>
  <si>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</si>
  <si>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</si>
  <si>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</si>
  <si>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</si>
  <si>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</si>
  <si>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</si>
  <si>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</si>
  <si>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</si>
  <si>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</si>
  <si>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</si>
  <si>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</si>
  <si>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</si>
  <si>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</si>
  <si>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</si>
  <si>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</si>
  <si>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</si>
  <si>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</si>
  <si>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</si>
  <si>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</si>
  <si>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</si>
  <si>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</si>
  <si>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</si>
  <si>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</si>
  <si>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</si>
  <si>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</si>
  <si>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</si>
  <si>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</si>
  <si>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</si>
  <si>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</si>
  <si>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</si>
  <si>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</si>
  <si>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</si>
  <si>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</si>
  <si>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</si>
  <si>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</si>
  <si>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</si>
  <si>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</si>
  <si>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</si>
  <si>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</si>
  <si>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</si>
  <si>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</si>
  <si>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</si>
  <si>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</si>
  <si>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</si>
  <si>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</si>
  <si>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</si>
  <si>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</si>
  <si>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</si>
  <si>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</si>
  <si>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</si>
  <si>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</si>
  <si>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</si>
  <si>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</si>
  <si>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</si>
  <si>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</si>
  <si>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</si>
  <si>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</si>
  <si>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</si>
  <si>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</si>
  <si>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</si>
  <si>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</si>
  <si>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</si>
  <si>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</si>
  <si>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</si>
  <si>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</si>
  <si>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</si>
  <si>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</si>
  <si>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</si>
  <si>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</si>
  <si>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</si>
  <si>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</si>
  <si>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</si>
  <si>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</si>
  <si>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</si>
  <si>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</si>
  <si>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</si>
  <si>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</si>
  <si>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</si>
  <si>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</si>
  <si>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</si>
  <si>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</si>
  <si>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</si>
  <si>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</si>
  <si>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</si>
  <si>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</si>
  <si>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</si>
  <si>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</si>
  <si>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</si>
  <si>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</si>
  <si>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</si>
  <si>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</si>
  <si>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</si>
  <si>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</si>
  <si>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</si>
  <si>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</si>
  <si>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</si>
  <si>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</si>
  <si>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</si>
  <si>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</si>
  <si>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</si>
  <si>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</si>
  <si>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</si>
  <si>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</si>
  <si>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</si>
  <si>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</si>
  <si>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</si>
  <si>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</si>
  <si>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</si>
  <si>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</si>
  <si>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</si>
  <si>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</si>
  <si>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</si>
  <si>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</si>
  <si>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</si>
  <si>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</si>
  <si>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</si>
  <si>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</si>
  <si>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</si>
  <si>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</si>
  <si>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</si>
  <si>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</si>
  <si>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</si>
  <si>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</si>
  <si>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</si>
  <si>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</si>
  <si>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</si>
  <si>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</si>
  <si>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</si>
  <si>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</si>
  <si>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</si>
  <si>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</si>
  <si>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</si>
  <si>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</si>
  <si>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</si>
  <si>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</si>
  <si>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</si>
  <si>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</si>
  <si>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</si>
  <si>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</si>
  <si>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</si>
  <si>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</si>
  <si>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</si>
  <si>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</si>
  <si>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</si>
  <si>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</si>
  <si>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</si>
  <si>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</si>
  <si>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</si>
  <si>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</si>
  <si>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</si>
  <si>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</si>
  <si>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</si>
  <si>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</si>
  <si>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</si>
  <si>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</si>
  <si>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</si>
  <si>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</si>
  <si>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</si>
  <si>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</si>
  <si>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</si>
  <si>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</si>
  <si>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</si>
  <si>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</si>
  <si>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</si>
  <si>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</si>
  <si>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</si>
  <si>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</si>
  <si>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</si>
  <si>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</si>
  <si>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</si>
  <si>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</si>
  <si>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</si>
  <si>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</si>
  <si>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</si>
  <si>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</si>
  <si>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</si>
  <si>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</si>
  <si>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</si>
  <si>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</si>
  <si>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</si>
  <si>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</si>
  <si>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</si>
  <si>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</si>
  <si>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</si>
  <si>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</si>
  <si>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</si>
  <si>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</si>
  <si>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</si>
  <si>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</si>
  <si>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</si>
  <si>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</si>
  <si>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</si>
  <si>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</si>
  <si>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</si>
  <si>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</si>
  <si>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</si>
  <si>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</si>
  <si>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</si>
  <si>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</si>
  <si>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</si>
  <si>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</si>
  <si>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</si>
  <si>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</si>
  <si>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</si>
  <si>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</si>
  <si>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</si>
  <si>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</si>
  <si>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</si>
  <si>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</si>
  <si>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</si>
  <si>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</si>
  <si>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</si>
  <si>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</si>
  <si>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</si>
  <si>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</si>
  <si>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</si>
  <si>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</si>
  <si>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</si>
  <si>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</si>
  <si>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</si>
  <si>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</si>
  <si>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</si>
  <si>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</si>
  <si>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</si>
  <si>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</si>
  <si>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</si>
  <si>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</si>
  <si>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</si>
  <si>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</si>
  <si>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</si>
  <si>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</si>
  <si>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</si>
  <si>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</si>
  <si>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</si>
  <si>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</si>
  <si>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</si>
  <si>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</si>
  <si>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</si>
  <si>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</si>
  <si>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</si>
  <si>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</si>
  <si>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</si>
  <si>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</si>
  <si>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</si>
  <si>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</si>
  <si>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</si>
  <si>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</si>
  <si>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</si>
  <si>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</si>
  <si>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</si>
  <si>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</si>
  <si>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</si>
  <si>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</si>
  <si>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</si>
  <si>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</si>
  <si>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</si>
  <si>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</si>
  <si>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</si>
  <si>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</si>
  <si>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</si>
  <si>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</si>
  <si>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</si>
  <si>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</si>
  <si>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</si>
  <si>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</si>
  <si>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</si>
  <si>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</si>
  <si>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</si>
  <si>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</si>
  <si>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</si>
  <si>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</si>
  <si>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</si>
  <si>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</si>
  <si>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</si>
  <si>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</si>
  <si>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</si>
  <si>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</si>
  <si>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</si>
  <si>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</si>
  <si>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</si>
  <si>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</si>
  <si>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</si>
  <si>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</si>
  <si>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</si>
  <si>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</si>
  <si>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</si>
  <si>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</si>
  <si>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</si>
  <si>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</si>
  <si>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</si>
  <si>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</si>
  <si>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</si>
  <si>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</si>
  <si>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</si>
  <si>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</si>
  <si>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</si>
  <si>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</si>
  <si>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</si>
  <si>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</si>
  <si>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</si>
  <si>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</si>
  <si>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</si>
  <si>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</si>
  <si>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</si>
  <si>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</si>
  <si>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</si>
  <si>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</si>
  <si>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</si>
  <si>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</si>
  <si>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</si>
  <si>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</si>
  <si>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</si>
  <si>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</si>
  <si>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</si>
  <si>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</si>
  <si>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</si>
  <si>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</si>
  <si>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</si>
  <si>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</si>
  <si>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</si>
  <si>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</si>
  <si>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</si>
  <si>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</si>
  <si>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</si>
  <si>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</si>
  <si>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</si>
  <si>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</si>
  <si>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</si>
  <si>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</si>
  <si>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</si>
  <si>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</si>
  <si>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</si>
  <si>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</si>
  <si>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</si>
  <si>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</si>
  <si>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</si>
  <si>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</si>
  <si>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</si>
  <si>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</si>
  <si>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</si>
  <si>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</si>
  <si>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</si>
  <si>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</si>
  <si>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</si>
  <si>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</si>
  <si>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</si>
  <si>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</si>
  <si>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</si>
  <si>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</si>
  <si>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</si>
  <si>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</si>
  <si>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</si>
  <si>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</si>
  <si>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</si>
  <si>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</si>
  <si>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</si>
  <si>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</si>
  <si>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</si>
  <si>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</si>
  <si>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</si>
  <si>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</si>
  <si>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</si>
  <si>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</si>
  <si>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</si>
  <si>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</si>
  <si>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</si>
  <si>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</si>
  <si>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</si>
  <si>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</si>
  <si>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</si>
  <si>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</si>
  <si>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</si>
  <si>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</si>
  <si>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</si>
  <si>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</si>
  <si>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</si>
  <si>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</si>
  <si>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</si>
  <si>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</si>
  <si>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</si>
  <si>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</si>
  <si>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</si>
  <si>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</si>
  <si>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</si>
  <si>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</si>
  <si>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</si>
  <si>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</si>
  <si>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</si>
  <si>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</si>
  <si>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</si>
  <si>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</si>
  <si>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</si>
  <si>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</si>
  <si>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</si>
  <si>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</si>
  <si>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</si>
  <si>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</si>
  <si>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</si>
  <si>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</si>
  <si>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</si>
  <si>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</si>
  <si>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</si>
  <si>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</si>
  <si>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</si>
  <si>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</si>
  <si>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</si>
  <si>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</si>
  <si>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</si>
  <si>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</si>
  <si>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</si>
  <si>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</si>
  <si>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</si>
  <si>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</si>
  <si>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</si>
  <si>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</si>
  <si>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</si>
  <si>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</si>
  <si>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</si>
  <si>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</si>
  <si>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</si>
  <si>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</si>
  <si>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</si>
  <si>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</si>
  <si>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</si>
  <si>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</si>
  <si>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</si>
  <si>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</si>
  <si>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</si>
  <si>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</si>
  <si>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</si>
  <si>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</si>
  <si>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dd/mm/yyyy</t>
  </si>
  <si>
    <r>
      <t xml:space="preserve">If </t>
    </r>
    <r>
      <rPr>
        <b/>
        <i/>
        <u/>
        <sz val="8"/>
        <color theme="1"/>
        <rFont val="Abadi"/>
        <family val="2"/>
      </rPr>
      <t>no</t>
    </r>
    <r>
      <rPr>
        <i/>
        <sz val="8"/>
        <color theme="1"/>
        <rFont val="Abadi"/>
        <family val="2"/>
      </rPr>
      <t xml:space="preserve"> monitoring indicator is assigned, the list will appear blank.</t>
    </r>
  </si>
  <si>
    <t>31/12/2019</t>
  </si>
  <si>
    <t>30/12/2024</t>
  </si>
  <si>
    <t>Monitorin period no - 8</t>
  </si>
  <si>
    <t>30/06/2024</t>
  </si>
  <si>
    <t>tCO2</t>
  </si>
  <si>
    <t>Calculated as per “Tool to calculate the emission factor for an electricity system,”. The data are obtained from “CO2 Baseline Database for Indian Power Sector” version 14.0, published by the Central Electricity Authority, Ministry of Power, and Government of India.</t>
  </si>
  <si>
    <t>Once in a monitoring period</t>
  </si>
  <si>
    <t>Calculated from CEA database and Energy Generation</t>
  </si>
  <si>
    <t>Once in a Monitoring period</t>
  </si>
  <si>
    <t>The number of persons employed would be mentioned in the plant register, which can be crossed checked with daily attendance register.</t>
  </si>
  <si>
    <t>Employment Records</t>
  </si>
  <si>
    <t>Employment records</t>
  </si>
  <si>
    <t>Generation statement provided by MSEDCL every month.</t>
  </si>
  <si>
    <t xml:space="preserve">Data Type: Measured
Monitoring equipment: Energy Meters of accuracy class 0.2s
Recording Frequency: Continuous monitoring and Monthly recording from Energy Meters, Summarized Annually.
Archiving Policy: Paper &amp;/or Electronic
Calibration frequency: Once in 5 years as per CEA guidelines 
Electricity exported/imported to the grid is in kWh. 
However, for the calculation purpose electricity exported is converted in MWh. The Net electricity supplied to the grid by the project activity will be calculated as a difference of electricity exported to the grid and electricity imported from the grid obtained from Monthly Meter reading reports provided by MSEDCL as per below equation:
EGPJ, y= EGExport - EGimport
Cross Checking:
Quantity of net electricity supplied to the grid will be cross-checked from the Invoices/ Monthly Bill raised by the Project Participant to MSEDCL.
</t>
  </si>
  <si>
    <t>The project results in providing 61 trainings, 37 employements and income generation of INR 10,098,507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</si>
</sst>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5">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2" fontId="59" fillId="0" borderId="1" xfId="0" applyNumberFormat="1" applyFont="1" applyBorder="1" applyAlignment="1">
      <alignment horizontal="center"/>
    </xf>
    <xf numFmtId="1"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59" fillId="2" borderId="1" xfId="0" applyFont="1" applyFill="1" applyBorder="1" applyAlignment="1">
      <alignment horizontal="center"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56" fillId="19" borderId="26" xfId="0" applyFont="1" applyFill="1" applyBorder="1" applyAlignment="1">
      <alignment horizontal="center" wrapText="1"/>
    </xf>
    <xf numFmtId="0" fontId="56" fillId="19" borderId="29" xfId="0" applyFont="1" applyFill="1" applyBorder="1" applyAlignment="1">
      <alignment horizontal="center" wrapText="1"/>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3933294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01" zoomScaleNormal="110" workbookViewId="0">
      <selection activeCell="B3" sqref="B3:C3"/>
    </sheetView>
  </sheetViews>
  <sheetFormatPr defaultColWidth="10.44140625" defaultRowHeight="16.2"/>
  <cols>
    <col min="1" max="1" width="1.5546875" style="161" customWidth="1"/>
    <col min="2" max="2" width="14.44140625" style="219" customWidth="1"/>
    <col min="3" max="3" width="75.44140625" style="161" customWidth="1"/>
    <col min="4" max="4" width="1.44140625" style="161" customWidth="1"/>
    <col min="5" max="6" width="1.5546875" style="161" customWidth="1"/>
    <col min="7" max="7" width="59" style="161" customWidth="1"/>
    <col min="8" max="8" width="30.44140625" style="161" customWidth="1"/>
    <col min="9" max="10" width="10.44140625" style="161"/>
    <col min="11" max="11" width="29.109375" style="161" customWidth="1"/>
    <col min="12" max="16384" width="10.44140625" style="161"/>
  </cols>
  <sheetData>
    <row r="1" spans="1:8" ht="135" customHeight="1"/>
    <row r="2" spans="1:8" ht="20.100000000000001" customHeight="1">
      <c r="A2" s="160"/>
      <c r="B2" s="235" t="s">
        <v>0</v>
      </c>
      <c r="C2" s="236"/>
      <c r="D2" s="160"/>
      <c r="E2" s="160"/>
      <c r="F2" s="160"/>
    </row>
    <row r="3" spans="1:8" ht="20.100000000000001" customHeight="1">
      <c r="A3" s="160"/>
      <c r="B3" s="235" t="s">
        <v>1</v>
      </c>
      <c r="C3" s="236"/>
      <c r="D3" s="160"/>
      <c r="E3" s="160"/>
      <c r="F3" s="160"/>
    </row>
    <row r="4" spans="1:8" ht="56.1" customHeight="1">
      <c r="A4" s="160"/>
      <c r="B4" s="237" t="s">
        <v>2</v>
      </c>
      <c r="C4" s="237"/>
      <c r="D4" s="237"/>
      <c r="E4" s="237"/>
      <c r="F4" s="237"/>
      <c r="G4" s="237"/>
      <c r="H4" s="237"/>
    </row>
    <row r="5" spans="1:8">
      <c r="A5" s="160"/>
      <c r="B5" s="220" t="s">
        <v>3</v>
      </c>
      <c r="C5" s="226" t="s">
        <v>4</v>
      </c>
      <c r="D5" s="160"/>
      <c r="E5" s="160"/>
      <c r="F5" s="160"/>
    </row>
    <row r="6" spans="1:8">
      <c r="A6" s="160"/>
      <c r="B6" s="221"/>
      <c r="C6" s="227"/>
      <c r="D6" s="160"/>
      <c r="E6" s="160"/>
      <c r="F6" s="160"/>
    </row>
    <row r="7" spans="1:8" ht="26.25" customHeight="1">
      <c r="A7" s="160"/>
      <c r="B7" s="220" t="s">
        <v>5</v>
      </c>
      <c r="C7" s="228" t="s">
        <v>6</v>
      </c>
      <c r="D7" s="160"/>
      <c r="E7" s="160"/>
      <c r="F7" s="160"/>
    </row>
    <row r="8" spans="1:8">
      <c r="B8" s="222"/>
      <c r="C8" s="167"/>
    </row>
    <row r="9" spans="1:8" ht="126" customHeight="1">
      <c r="B9" s="220" t="s">
        <v>7</v>
      </c>
      <c r="C9" s="229" t="s">
        <v>8</v>
      </c>
    </row>
    <row r="10" spans="1:8" ht="20.25" customHeight="1">
      <c r="B10" s="222"/>
      <c r="C10" s="167"/>
    </row>
    <row r="11" spans="1:8" ht="141.75" customHeight="1">
      <c r="B11" s="220" t="s">
        <v>9</v>
      </c>
      <c r="C11" s="230" t="s">
        <v>10</v>
      </c>
    </row>
    <row r="12" spans="1:8" ht="20.25" customHeight="1">
      <c r="B12" s="222"/>
      <c r="C12" s="167"/>
    </row>
    <row r="13" spans="1:8" ht="232.5" customHeight="1">
      <c r="B13" s="220" t="s">
        <v>11</v>
      </c>
      <c r="C13" s="229" t="s">
        <v>12</v>
      </c>
    </row>
    <row r="14" spans="1:8" ht="23.25" customHeight="1">
      <c r="B14" s="223"/>
      <c r="C14" s="231"/>
    </row>
    <row r="15" spans="1:8" ht="169.5" customHeight="1">
      <c r="B15" s="220" t="s">
        <v>13</v>
      </c>
      <c r="C15" s="229" t="s">
        <v>14</v>
      </c>
    </row>
    <row r="16" spans="1:8">
      <c r="B16" s="222"/>
      <c r="G16" s="224"/>
    </row>
    <row r="17" spans="2:7">
      <c r="B17" s="222"/>
    </row>
    <row r="18" spans="2:7">
      <c r="B18" s="222"/>
      <c r="G18" s="225"/>
    </row>
    <row r="19" spans="2:7">
      <c r="B19" s="222"/>
    </row>
    <row r="20" spans="2:7" ht="17.100000000000001" customHeight="1">
      <c r="B20" s="238" t="s">
        <v>15</v>
      </c>
      <c r="C20" s="238"/>
      <c r="G20" s="225"/>
    </row>
    <row r="21" spans="2:7" ht="12.6">
      <c r="B21" s="229" t="s">
        <v>16</v>
      </c>
      <c r="C21" s="229" t="s">
        <v>17</v>
      </c>
    </row>
    <row r="22" spans="2:7" ht="12.6">
      <c r="B22" s="229" t="s">
        <v>18</v>
      </c>
      <c r="C22" s="229" t="s">
        <v>19</v>
      </c>
      <c r="G22" s="225"/>
    </row>
    <row r="23" spans="2:7" ht="12.6">
      <c r="B23" s="229" t="s">
        <v>20</v>
      </c>
      <c r="C23" s="229" t="s">
        <v>21</v>
      </c>
    </row>
    <row r="24" spans="2:7" ht="12.6">
      <c r="B24" s="229" t="s">
        <v>22</v>
      </c>
      <c r="C24" s="229" t="s">
        <v>21</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1"/>
  <sheetViews>
    <sheetView tabSelected="1" zoomScale="86" zoomScaleNormal="100" workbookViewId="0">
      <pane xSplit="2" ySplit="2" topLeftCell="C55" activePane="bottomRight" state="frozen"/>
      <selection pane="topRight" activeCell="C1" sqref="C1"/>
      <selection pane="bottomLeft" activeCell="A3" sqref="A3"/>
      <selection pane="bottomRight" activeCell="C65" sqref="C65"/>
    </sheetView>
  </sheetViews>
  <sheetFormatPr defaultColWidth="9.109375" defaultRowHeight="12.6"/>
  <cols>
    <col min="1" max="1" width="29.44140625" style="172" customWidth="1"/>
    <col min="2" max="2" width="32.109375" style="172" customWidth="1"/>
    <col min="3" max="3" width="25.5546875" style="172" customWidth="1"/>
    <col min="4" max="4" width="27.44140625" style="172" customWidth="1"/>
    <col min="5" max="5" width="25.5546875" style="172" customWidth="1"/>
    <col min="6" max="6" width="3.5546875" style="161" customWidth="1"/>
    <col min="7" max="9" width="25.5546875" style="172" customWidth="1"/>
    <col min="10" max="10" width="3.5546875" style="172" customWidth="1"/>
    <col min="11" max="13" width="25.5546875" style="172" customWidth="1"/>
    <col min="14" max="14" width="3.5546875" style="172" customWidth="1"/>
    <col min="15" max="17" width="25.5546875" style="172" customWidth="1"/>
    <col min="18" max="18" width="3.5546875" style="172" customWidth="1"/>
    <col min="19" max="21" width="25.5546875" style="172" customWidth="1"/>
    <col min="22" max="22" width="3.5546875" style="172" customWidth="1"/>
    <col min="23" max="25" width="25.5546875" style="172" customWidth="1"/>
    <col min="26" max="26" width="3.5546875" style="172" customWidth="1"/>
    <col min="27" max="29" width="25.5546875" style="172" customWidth="1"/>
    <col min="30" max="30" width="3.5546875" style="172" customWidth="1"/>
    <col min="31" max="33" width="25.5546875" style="172" customWidth="1"/>
    <col min="34" max="34" width="3.5546875" style="172" customWidth="1"/>
    <col min="35" max="37" width="25.5546875" style="172" customWidth="1"/>
    <col min="38" max="38" width="3.5546875" style="172" customWidth="1"/>
    <col min="39" max="41" width="25.5546875" style="172" customWidth="1"/>
    <col min="42" max="55" width="9.109375" style="161"/>
    <col min="56" max="16384" width="9.109375" style="172"/>
  </cols>
  <sheetData>
    <row r="1" spans="1:5" s="161" customFormat="1" ht="12.75" customHeight="1">
      <c r="A1" s="284" t="s">
        <v>23</v>
      </c>
      <c r="B1" s="202"/>
      <c r="C1" s="203"/>
      <c r="D1" s="203"/>
      <c r="E1" s="204"/>
    </row>
    <row r="2" spans="1:5" s="161" customFormat="1" ht="14.1" customHeight="1">
      <c r="A2" s="284"/>
      <c r="B2" s="162" t="s">
        <v>24</v>
      </c>
      <c r="C2" s="163" t="s">
        <v>25</v>
      </c>
      <c r="D2" s="164" t="s">
        <v>26</v>
      </c>
    </row>
    <row r="3" spans="1:5" s="161" customFormat="1" ht="12.75" customHeight="1">
      <c r="A3" s="205"/>
    </row>
    <row r="4" spans="1:5" s="161" customFormat="1" ht="15.9" customHeight="1">
      <c r="A4" s="165" t="s">
        <v>27</v>
      </c>
      <c r="B4" s="169" t="s">
        <v>28</v>
      </c>
    </row>
    <row r="5" spans="1:5" s="161" customFormat="1">
      <c r="B5" s="162" t="s">
        <v>29</v>
      </c>
      <c r="C5" s="185">
        <v>7533</v>
      </c>
      <c r="D5" s="167" t="s">
        <v>30</v>
      </c>
      <c r="E5" s="185"/>
    </row>
    <row r="6" spans="1:5" s="161" customFormat="1">
      <c r="B6" s="162" t="s">
        <v>31</v>
      </c>
      <c r="C6" s="185"/>
      <c r="D6" s="167" t="s">
        <v>32</v>
      </c>
      <c r="E6" s="185"/>
    </row>
    <row r="7" spans="1:5" s="161" customFormat="1">
      <c r="B7" s="162" t="s">
        <v>33</v>
      </c>
      <c r="C7" s="166" t="s">
        <v>34</v>
      </c>
    </row>
    <row r="8" spans="1:5" s="161" customFormat="1">
      <c r="B8" s="162" t="s">
        <v>35</v>
      </c>
      <c r="C8" s="167" t="s">
        <v>36</v>
      </c>
      <c r="D8" s="167" t="s">
        <v>37</v>
      </c>
      <c r="E8" s="167"/>
    </row>
    <row r="9" spans="1:5" s="161" customFormat="1">
      <c r="B9" s="162"/>
      <c r="C9" s="186" t="s">
        <v>1383</v>
      </c>
      <c r="D9" s="186" t="s">
        <v>1384</v>
      </c>
      <c r="E9" s="167" t="s">
        <v>38</v>
      </c>
    </row>
    <row r="10" spans="1:5" s="161" customFormat="1">
      <c r="B10" s="162" t="s">
        <v>39</v>
      </c>
      <c r="C10" s="167" t="s">
        <v>36</v>
      </c>
      <c r="D10" s="167" t="s">
        <v>37</v>
      </c>
      <c r="E10" s="167"/>
    </row>
    <row r="11" spans="1:5" s="161" customFormat="1">
      <c r="B11" s="162" t="s">
        <v>40</v>
      </c>
      <c r="C11" s="168"/>
      <c r="D11" s="168"/>
      <c r="E11" s="167" t="s">
        <v>41</v>
      </c>
    </row>
    <row r="12" spans="1:5" s="161" customFormat="1">
      <c r="B12" s="162" t="s">
        <v>42</v>
      </c>
      <c r="C12" s="168"/>
      <c r="D12" s="168"/>
    </row>
    <row r="13" spans="1:5" s="161" customFormat="1">
      <c r="B13" s="162" t="s">
        <v>43</v>
      </c>
      <c r="C13" s="168"/>
      <c r="D13" s="168"/>
    </row>
    <row r="14" spans="1:5" s="161" customFormat="1">
      <c r="B14" s="162" t="s">
        <v>44</v>
      </c>
      <c r="C14" s="168"/>
      <c r="D14" s="168"/>
    </row>
    <row r="15" spans="1:5" s="161" customFormat="1">
      <c r="B15" s="162" t="s">
        <v>45</v>
      </c>
      <c r="C15" s="168"/>
      <c r="D15" s="168"/>
    </row>
    <row r="16" spans="1:5" s="161" customFormat="1">
      <c r="B16" s="162" t="s">
        <v>46</v>
      </c>
      <c r="C16" s="168"/>
      <c r="D16" s="168"/>
    </row>
    <row r="17" spans="1:50 16384:16384" s="161" customFormat="1">
      <c r="B17" s="162" t="s">
        <v>47</v>
      </c>
      <c r="C17" s="186"/>
      <c r="D17" s="168"/>
    </row>
    <row r="18" spans="1:50 16384:16384" s="161" customFormat="1">
      <c r="B18" s="162" t="s">
        <v>1385</v>
      </c>
      <c r="C18" s="186">
        <v>45292</v>
      </c>
      <c r="D18" s="168" t="s">
        <v>1386</v>
      </c>
    </row>
    <row r="19" spans="1:50 16384:16384" s="161" customFormat="1" ht="30.6">
      <c r="A19" s="165" t="s">
        <v>5</v>
      </c>
      <c r="B19" s="169" t="s">
        <v>48</v>
      </c>
      <c r="C19" s="190" t="s">
        <v>205</v>
      </c>
      <c r="E19" s="187" t="s">
        <v>50</v>
      </c>
    </row>
    <row r="20" spans="1:50 16384:16384" s="161" customFormat="1">
      <c r="D20" s="188"/>
      <c r="E20" s="189" t="s">
        <v>51</v>
      </c>
      <c r="XFD20" s="161" t="e" cm="1">
        <f t="array" ref="XFD20">_xlfn.IFS(C19="Renewable",(INDEX(RE,,MATCH(AM24,REC,0))),C19="CSA",(INDEX(IMP_CSA,,MATCH(AM24,IMP_CSAC,0))),C19="Forestry",(INDEX(AR,,MATCH(AM24,ARC,0))),C19="AGR",(INDEX(AGR,,MATCH(AM24,AGRC,0))))</f>
        <v>#N/A</v>
      </c>
    </row>
    <row r="21" spans="1:50 16384:16384" s="161" customFormat="1">
      <c r="A21" s="165" t="s">
        <v>7</v>
      </c>
      <c r="B21" s="169" t="s">
        <v>52</v>
      </c>
      <c r="C21" s="190" t="s">
        <v>53</v>
      </c>
      <c r="E21" s="187" t="s">
        <v>54</v>
      </c>
      <c r="O21" s="191"/>
    </row>
    <row r="22" spans="1:50 16384:16384" s="161" customFormat="1">
      <c r="A22" s="165"/>
      <c r="B22" s="206"/>
    </row>
    <row r="23" spans="1:50 16384:16384">
      <c r="A23" s="165"/>
      <c r="C23" s="285" t="s">
        <v>55</v>
      </c>
      <c r="D23" s="286"/>
      <c r="E23" s="287"/>
      <c r="G23" s="281" t="s">
        <v>56</v>
      </c>
      <c r="H23" s="282"/>
      <c r="I23" s="283"/>
      <c r="K23" s="281" t="s">
        <v>56</v>
      </c>
      <c r="L23" s="282"/>
      <c r="M23" s="283"/>
      <c r="O23" s="281" t="s">
        <v>56</v>
      </c>
      <c r="P23" s="282"/>
      <c r="Q23" s="283"/>
      <c r="S23" s="281" t="s">
        <v>56</v>
      </c>
      <c r="T23" s="282"/>
      <c r="U23" s="283"/>
      <c r="W23" s="281" t="s">
        <v>56</v>
      </c>
      <c r="X23" s="282"/>
      <c r="Y23" s="283"/>
      <c r="AA23" s="281" t="s">
        <v>56</v>
      </c>
      <c r="AB23" s="282"/>
      <c r="AC23" s="283"/>
      <c r="AE23" s="281" t="s">
        <v>56</v>
      </c>
      <c r="AF23" s="282"/>
      <c r="AG23" s="283"/>
      <c r="AI23" s="281" t="s">
        <v>56</v>
      </c>
      <c r="AJ23" s="282"/>
      <c r="AK23" s="283"/>
      <c r="AM23" s="281" t="s">
        <v>56</v>
      </c>
      <c r="AN23" s="282"/>
      <c r="AO23" s="283"/>
    </row>
    <row r="24" spans="1:50 16384:16384">
      <c r="A24" s="165"/>
      <c r="B24" s="207" t="str">
        <f>IF(C21="Start with impact category","Select Impact category &gt;&gt;","")</f>
        <v/>
      </c>
      <c r="C24" s="278"/>
      <c r="D24" s="279"/>
      <c r="E24" s="280"/>
      <c r="F24" s="171" t="str">
        <f>IF($B$24="Select Impact category &gt;&gt;", "&gt;&gt;","")</f>
        <v/>
      </c>
      <c r="G24" s="278"/>
      <c r="H24" s="279"/>
      <c r="I24" s="280"/>
      <c r="J24" s="171" t="str">
        <f>IF($B$24="Select Impact category &gt;&gt;", "&gt;&gt;","")</f>
        <v/>
      </c>
      <c r="K24" s="278"/>
      <c r="L24" s="279"/>
      <c r="M24" s="280"/>
      <c r="N24" s="171" t="str">
        <f>IF($B$24="Select Impact category &gt;&gt;", "&gt;&gt;","")</f>
        <v/>
      </c>
      <c r="O24" s="278"/>
      <c r="P24" s="279"/>
      <c r="Q24" s="280"/>
      <c r="R24" s="171" t="str">
        <f>IF($B$24="Select Impact category &gt;&gt;", "&gt;&gt;","")</f>
        <v/>
      </c>
      <c r="S24" s="278"/>
      <c r="T24" s="279"/>
      <c r="U24" s="280"/>
      <c r="V24" s="171" t="str">
        <f>IF($B$24="Select Impact category &gt;&gt;", "&gt;&gt;","")</f>
        <v/>
      </c>
      <c r="W24" s="278"/>
      <c r="X24" s="279"/>
      <c r="Y24" s="280"/>
      <c r="Z24" s="171" t="str">
        <f>IF($B$24="Select Impact category &gt;&gt;", "&gt;&gt;","")</f>
        <v/>
      </c>
      <c r="AA24" s="278"/>
      <c r="AB24" s="279"/>
      <c r="AC24" s="280"/>
      <c r="AD24" s="171" t="str">
        <f>IF($B$24="Select Impact category &gt;&gt;", "&gt;&gt;","")</f>
        <v/>
      </c>
      <c r="AE24" s="278"/>
      <c r="AF24" s="279"/>
      <c r="AG24" s="280"/>
      <c r="AH24" s="171" t="str">
        <f>IF($B$24="Select Impact category &gt;&gt;", "&gt;&gt;","")</f>
        <v/>
      </c>
      <c r="AI24" s="278"/>
      <c r="AJ24" s="279"/>
      <c r="AK24" s="280"/>
      <c r="AL24" s="171" t="str">
        <f>IF($B$24="Select Impact category &gt;&gt;", "&gt;&gt;","")</f>
        <v/>
      </c>
      <c r="AM24" s="278"/>
      <c r="AN24" s="279"/>
      <c r="AO24" s="280"/>
    </row>
    <row r="25" spans="1:50 16384:16384" ht="12.75" customHeight="1">
      <c r="A25" s="165"/>
      <c r="B25" s="169" t="str">
        <f>IF(C21="Start with SDG","Select SDG &gt;&gt;","")</f>
        <v>Select SDG &gt;&gt;</v>
      </c>
      <c r="C25" s="272" t="s">
        <v>57</v>
      </c>
      <c r="D25" s="273"/>
      <c r="E25" s="274"/>
      <c r="F25" s="171" t="str">
        <f>IF($B$25="Select SDG &gt;&gt;","&gt;&gt;","")</f>
        <v>&gt;&gt;</v>
      </c>
      <c r="G25" s="272" t="s">
        <v>58</v>
      </c>
      <c r="H25" s="273"/>
      <c r="I25" s="274"/>
      <c r="J25" s="171" t="str">
        <f>IF($B$25="Select SDG &gt;&gt;","&gt;&gt;","")</f>
        <v>&gt;&gt;</v>
      </c>
      <c r="K25" s="272" t="s">
        <v>59</v>
      </c>
      <c r="L25" s="273"/>
      <c r="M25" s="274"/>
      <c r="N25" s="171" t="str">
        <f>IF($B$25="Select SDG &gt;&gt;","&gt;&gt;","")</f>
        <v>&gt;&gt;</v>
      </c>
      <c r="O25" s="272"/>
      <c r="P25" s="273"/>
      <c r="Q25" s="274"/>
      <c r="R25" s="171" t="str">
        <f>IF($B$25="Select SDG &gt;&gt;","&gt;&gt;","")</f>
        <v>&gt;&gt;</v>
      </c>
      <c r="S25" s="272"/>
      <c r="T25" s="273"/>
      <c r="U25" s="274"/>
      <c r="V25" s="171" t="str">
        <f>IF($B$25="Select SDG &gt;&gt;","&gt;&gt;","")</f>
        <v>&gt;&gt;</v>
      </c>
      <c r="W25" s="272"/>
      <c r="X25" s="273"/>
      <c r="Y25" s="274"/>
      <c r="Z25" s="171" t="str">
        <f>IF($B$25="Select SDG &gt;&gt;","&gt;&gt;","")</f>
        <v>&gt;&gt;</v>
      </c>
      <c r="AA25" s="272"/>
      <c r="AB25" s="273"/>
      <c r="AC25" s="274"/>
      <c r="AD25" s="171" t="str">
        <f>IF($B$25="Select SDG &gt;&gt;","&gt;&gt;","")</f>
        <v>&gt;&gt;</v>
      </c>
      <c r="AE25" s="272"/>
      <c r="AF25" s="273"/>
      <c r="AG25" s="274"/>
      <c r="AH25" s="171" t="str">
        <f>IF($B$25="Select SDG &gt;&gt;","&gt;&gt;","")</f>
        <v>&gt;&gt;</v>
      </c>
      <c r="AI25" s="272"/>
      <c r="AJ25" s="273"/>
      <c r="AK25" s="274"/>
      <c r="AL25" s="171" t="str">
        <f>IF($B$25="Select SDG &gt;&gt;","&gt;&gt;","")</f>
        <v>&gt;&gt;</v>
      </c>
      <c r="AM25" s="272"/>
      <c r="AN25" s="273"/>
      <c r="AO25" s="274"/>
    </row>
    <row r="26" spans="1:50 16384:16384" s="161" customFormat="1">
      <c r="C26" s="192"/>
      <c r="D26" s="193"/>
      <c r="E26" s="194"/>
      <c r="F26" s="171"/>
      <c r="G26" s="195"/>
      <c r="I26" s="196"/>
      <c r="J26" s="171"/>
      <c r="K26" s="195"/>
      <c r="M26" s="196"/>
      <c r="N26" s="171"/>
      <c r="O26" s="195"/>
      <c r="Q26" s="196"/>
      <c r="R26" s="171"/>
      <c r="S26" s="195"/>
      <c r="U26" s="196"/>
      <c r="V26" s="171"/>
      <c r="W26" s="195"/>
      <c r="Y26" s="196"/>
      <c r="Z26" s="171"/>
      <c r="AA26" s="195"/>
      <c r="AC26" s="196"/>
      <c r="AD26" s="171"/>
      <c r="AE26" s="195"/>
      <c r="AG26" s="196"/>
      <c r="AH26" s="171"/>
      <c r="AI26" s="195"/>
      <c r="AK26" s="196"/>
      <c r="AL26" s="171"/>
      <c r="AM26" s="195"/>
      <c r="AO26" s="196"/>
    </row>
    <row r="27" spans="1:50 16384:16384">
      <c r="A27" s="165" t="s">
        <v>9</v>
      </c>
      <c r="B27" s="170" t="str">
        <f>IF(C24&lt;&gt;"","Select Monitoring indicator &gt;&gt;","")</f>
        <v/>
      </c>
      <c r="C27" s="278"/>
      <c r="D27" s="279"/>
      <c r="E27" s="280"/>
      <c r="F27" s="171" t="str">
        <f>IF($B$27="Select Monitoring indicator &gt;&gt;", "&gt;&gt;","")</f>
        <v/>
      </c>
      <c r="G27" s="278"/>
      <c r="H27" s="279"/>
      <c r="I27" s="280"/>
      <c r="J27" s="171" t="str">
        <f>IF($B$27="Select Monitoring indicator &gt;&gt;","&gt;&gt;","")</f>
        <v/>
      </c>
      <c r="K27" s="278"/>
      <c r="L27" s="279"/>
      <c r="M27" s="280"/>
      <c r="N27" s="171" t="str">
        <f>IF($B$27="Select Monitoring indicator &gt;&gt;","&gt;&gt;","")</f>
        <v/>
      </c>
      <c r="O27" s="278"/>
      <c r="P27" s="279"/>
      <c r="Q27" s="280"/>
      <c r="R27" s="171" t="str">
        <f>IF($B$27="Select Monitoring indicator &gt;&gt;","&gt;&gt;","")</f>
        <v/>
      </c>
      <c r="S27" s="278"/>
      <c r="T27" s="279"/>
      <c r="U27" s="280"/>
      <c r="V27" s="171" t="str">
        <f>IF($B$27="Select Monitoring indicator &gt;&gt;","&gt;&gt;","")</f>
        <v/>
      </c>
      <c r="W27" s="278"/>
      <c r="X27" s="279"/>
      <c r="Y27" s="280"/>
      <c r="Z27" s="171" t="str">
        <f>IF($B$27="Select Monitoring indicator &gt;&gt;","&gt;&gt;","")</f>
        <v/>
      </c>
      <c r="AA27" s="278"/>
      <c r="AB27" s="279"/>
      <c r="AC27" s="280"/>
      <c r="AD27" s="171" t="str">
        <f>IF($B$27="Select Monitoring indicator &gt;&gt;","&gt;&gt;","")</f>
        <v/>
      </c>
      <c r="AE27" s="278"/>
      <c r="AF27" s="279"/>
      <c r="AG27" s="280"/>
      <c r="AH27" s="171" t="str">
        <f>IF($B$27="Select Monitoring indicator &gt;&gt;","&gt;&gt;","")</f>
        <v/>
      </c>
      <c r="AI27" s="278"/>
      <c r="AJ27" s="279"/>
      <c r="AK27" s="280"/>
      <c r="AL27" s="171" t="str">
        <f>IF($B$27="Select Monitoring indicator &gt;&gt;","&gt;&gt;","")</f>
        <v/>
      </c>
      <c r="AM27" s="278"/>
      <c r="AN27" s="279"/>
      <c r="AO27" s="280"/>
    </row>
    <row r="28" spans="1:50 16384:16384" ht="12.75" customHeight="1">
      <c r="B28" s="169" t="str">
        <f>IF(C25&lt;&gt;"","Select Monitoring indicator &gt;&gt;","")</f>
        <v>Select Monitoring indicator &gt;&gt;</v>
      </c>
      <c r="C28" s="275" t="s">
        <v>60</v>
      </c>
      <c r="D28" s="276"/>
      <c r="E28" s="277"/>
      <c r="F28" s="171" t="str">
        <f>IF($B$28="Select Monitoring indicator &gt;&gt;","&gt;&gt;","")</f>
        <v>&gt;&gt;</v>
      </c>
      <c r="G28" s="272" t="s">
        <v>61</v>
      </c>
      <c r="H28" s="273"/>
      <c r="I28" s="274"/>
      <c r="J28" s="171" t="str">
        <f>IF($B$28="Select Monitoring indicator &gt;&gt;","&gt;&gt;","")</f>
        <v>&gt;&gt;</v>
      </c>
      <c r="K28" s="272" t="s">
        <v>62</v>
      </c>
      <c r="L28" s="273"/>
      <c r="M28" s="274"/>
      <c r="N28" s="171" t="str">
        <f>IF($B$28="Select Monitoring indicator &gt;&gt;","&gt;&gt;","")</f>
        <v>&gt;&gt;</v>
      </c>
      <c r="O28" s="272"/>
      <c r="P28" s="273"/>
      <c r="Q28" s="274"/>
      <c r="R28" s="171" t="str">
        <f>IF($B$28="Select Monitoring indicator &gt;&gt;","&gt;&gt;","")</f>
        <v>&gt;&gt;</v>
      </c>
      <c r="S28" s="272"/>
      <c r="T28" s="273"/>
      <c r="U28" s="274"/>
      <c r="V28" s="171" t="str">
        <f>IF($B$28="Select Monitoring indicator &gt;&gt;","&gt;&gt;","")</f>
        <v>&gt;&gt;</v>
      </c>
      <c r="W28" s="272"/>
      <c r="X28" s="273"/>
      <c r="Y28" s="274"/>
      <c r="Z28" s="171" t="str">
        <f>IF($B$28="Select Monitoring indicator &gt;&gt;","&gt;&gt;","")</f>
        <v>&gt;&gt;</v>
      </c>
      <c r="AA28" s="272"/>
      <c r="AB28" s="273"/>
      <c r="AC28" s="274"/>
      <c r="AD28" s="171" t="str">
        <f>IF($B$28="Select Monitoring indicator &gt;&gt;","&gt;&gt;","")</f>
        <v>&gt;&gt;</v>
      </c>
      <c r="AE28" s="272"/>
      <c r="AF28" s="273"/>
      <c r="AG28" s="274"/>
      <c r="AH28" s="171" t="str">
        <f>IF($B$28="Select Monitoring indicator &gt;&gt;","&gt;&gt;","")</f>
        <v>&gt;&gt;</v>
      </c>
      <c r="AI28" s="272"/>
      <c r="AJ28" s="273"/>
      <c r="AK28" s="274"/>
      <c r="AL28" s="171" t="str">
        <f>IF($B$28="Select Monitoring indicator &gt;&gt;","&gt;&gt;","")</f>
        <v>&gt;&gt;</v>
      </c>
      <c r="AM28" s="272"/>
      <c r="AN28" s="273"/>
      <c r="AO28" s="274"/>
    </row>
    <row r="29" spans="1:50 16384:16384" s="161" customFormat="1" ht="15" customHeight="1" thickBot="1">
      <c r="A29" s="173"/>
      <c r="C29" s="174" t="s">
        <v>63</v>
      </c>
      <c r="D29" s="175" t="s">
        <v>64</v>
      </c>
      <c r="E29" s="176"/>
      <c r="F29" s="173"/>
      <c r="G29" s="174" t="s">
        <v>63</v>
      </c>
      <c r="H29" s="175" t="s">
        <v>65</v>
      </c>
      <c r="I29" s="177"/>
      <c r="J29" s="173"/>
      <c r="K29" s="174" t="s">
        <v>63</v>
      </c>
      <c r="L29" s="175" t="s">
        <v>65</v>
      </c>
      <c r="M29" s="177"/>
      <c r="N29" s="173"/>
      <c r="O29" s="174" t="s">
        <v>63</v>
      </c>
      <c r="P29" s="175" t="s">
        <v>65</v>
      </c>
      <c r="Q29" s="177"/>
      <c r="R29" s="173"/>
      <c r="S29" s="174" t="s">
        <v>63</v>
      </c>
      <c r="T29" s="175" t="s">
        <v>65</v>
      </c>
      <c r="U29" s="177"/>
      <c r="V29" s="173"/>
      <c r="W29" s="174" t="s">
        <v>63</v>
      </c>
      <c r="X29" s="175" t="s">
        <v>65</v>
      </c>
      <c r="Y29" s="177"/>
      <c r="Z29" s="173"/>
      <c r="AA29" s="174" t="s">
        <v>63</v>
      </c>
      <c r="AB29" s="175" t="s">
        <v>65</v>
      </c>
      <c r="AC29" s="177"/>
      <c r="AD29" s="173"/>
      <c r="AE29" s="174" t="s">
        <v>63</v>
      </c>
      <c r="AF29" s="175" t="s">
        <v>65</v>
      </c>
      <c r="AG29" s="177"/>
      <c r="AH29" s="173"/>
      <c r="AI29" s="174" t="s">
        <v>63</v>
      </c>
      <c r="AJ29" s="175" t="s">
        <v>65</v>
      </c>
      <c r="AK29" s="177"/>
      <c r="AL29" s="173"/>
      <c r="AM29" s="174" t="s">
        <v>63</v>
      </c>
      <c r="AN29" s="175" t="s">
        <v>65</v>
      </c>
      <c r="AO29" s="177"/>
    </row>
    <row r="30" spans="1:50 16384:16384" ht="13.2" thickTop="1">
      <c r="A30" s="165" t="s">
        <v>11</v>
      </c>
      <c r="B30" s="178" t="s">
        <v>66</v>
      </c>
      <c r="C30" s="178"/>
      <c r="D30" s="179"/>
      <c r="E30" s="180"/>
      <c r="F30" s="181"/>
      <c r="G30" s="182"/>
      <c r="H30" s="181"/>
      <c r="I30" s="180"/>
      <c r="J30" s="181"/>
      <c r="K30" s="182"/>
      <c r="L30" s="181"/>
      <c r="M30" s="180"/>
      <c r="N30" s="181"/>
      <c r="O30" s="182"/>
      <c r="P30" s="181"/>
      <c r="Q30" s="180"/>
      <c r="R30" s="181"/>
      <c r="S30" s="182"/>
      <c r="T30" s="181"/>
      <c r="U30" s="180"/>
      <c r="V30" s="181"/>
      <c r="W30" s="182"/>
      <c r="X30" s="181"/>
      <c r="Y30" s="180"/>
      <c r="Z30" s="181"/>
      <c r="AA30" s="182"/>
      <c r="AB30" s="181"/>
      <c r="AC30" s="180"/>
      <c r="AD30" s="181"/>
      <c r="AE30" s="182"/>
      <c r="AF30" s="181"/>
      <c r="AG30" s="180"/>
      <c r="AH30" s="181"/>
      <c r="AI30" s="182"/>
      <c r="AJ30" s="181"/>
      <c r="AK30" s="180"/>
      <c r="AL30" s="181"/>
      <c r="AM30" s="182"/>
      <c r="AN30" s="181"/>
      <c r="AO30" s="180"/>
    </row>
    <row r="31" spans="1:50 16384:16384" ht="15" customHeight="1">
      <c r="A31" s="161"/>
      <c r="B31" s="209" t="s">
        <v>67</v>
      </c>
      <c r="C31" s="269" t="str" cm="1">
        <f t="array" ref="C31">IFERROR(_xlfn.IFS(C24&lt;&gt;"",IFERROR(INDEX(BA!$J$4:$J$952,MATCH(C27,BA!$P$4:$P$952,0)),""),C25&lt;&gt;"",IFERROR(INDEX(BA!$J$4:$J$952,MATCH(C28,BA!$P$4:$P$952,0)),"")),"")</f>
        <v>GSDM-I13.2.1</v>
      </c>
      <c r="D31" s="270"/>
      <c r="E31" s="271"/>
      <c r="F31" s="167"/>
      <c r="G31" s="269" t="str" cm="1">
        <f t="array" ref="G31">IFERROR(_xlfn.IFS(G24&lt;&gt;"",IFERROR(INDEX(BA!$J$4:$J$952,MATCH(G27,BA!$P$4:$P$952,0)),""),G25&lt;&gt;"",IFERROR(INDEX(BA!$J$4:$J$952,MATCH(G28,BA!$P$4:$P$952,0)),"")),"")</f>
        <v>GSDM-I8.5.1</v>
      </c>
      <c r="H31" s="270"/>
      <c r="I31" s="271"/>
      <c r="J31" s="210"/>
      <c r="K31" s="269" t="str" cm="1">
        <f t="array" ref="K31">IFERROR(_xlfn.IFS(K24&lt;&gt;"",IFERROR(INDEX(BA!$J$4:$J$952,MATCH(K27,BA!$P$4:$P$952,0)),""),K25&lt;&gt;"",IFERROR(INDEX(BA!$J$4:$J$952,MATCH(K28,BA!$P$4:$P$952,0)),"")),"")</f>
        <v>GSDM-I7.2.1</v>
      </c>
      <c r="L31" s="270"/>
      <c r="M31" s="271"/>
      <c r="N31" s="210"/>
      <c r="O31" s="269" t="str" cm="1">
        <f t="array" ref="O31">IFERROR(_xlfn.IFS(O24&lt;&gt;"",IFERROR(INDEX(BA!$J$4:$J$952,MATCH(O27,BA!$P$4:$P$952,0)),""),O25&lt;&gt;"",IFERROR(INDEX(BA!$J$4:$J$952,MATCH(O28,BA!$P$4:$P$952,0)),"")),"")</f>
        <v/>
      </c>
      <c r="P31" s="270"/>
      <c r="Q31" s="271"/>
      <c r="R31" s="210"/>
      <c r="S31" s="269" t="str" cm="1">
        <f t="array" ref="S31">IFERROR(_xlfn.IFS(S24&lt;&gt;"",IFERROR(INDEX(BA!$J$4:$J$952,MATCH(S27,BA!$P$4:$P$952,0)),""),S25&lt;&gt;"",IFERROR(INDEX(BA!$J$4:$J$952,MATCH(S28,BA!$P$4:$P$952,0)),"")),"")</f>
        <v/>
      </c>
      <c r="T31" s="270"/>
      <c r="U31" s="271"/>
      <c r="V31" s="210"/>
      <c r="W31" s="269" t="str" cm="1">
        <f t="array" ref="W31">IFERROR(_xlfn.IFS(W24&lt;&gt;"",IFERROR(INDEX(BA!$J$4:$J$952,MATCH(W27,BA!$P$4:$P$952,0)),""),W25&lt;&gt;"",IFERROR(INDEX(BA!$J$4:$J$952,MATCH(W28,BA!$P$4:$P$952,0)),"")),"")</f>
        <v/>
      </c>
      <c r="X31" s="270"/>
      <c r="Y31" s="271"/>
      <c r="Z31" s="210"/>
      <c r="AA31" s="269" t="str" cm="1">
        <f t="array" ref="AA31">IFERROR(_xlfn.IFS(AA24&lt;&gt;"",IFERROR(INDEX(BA!$J$4:$J$952,MATCH(AA27,BA!$P$4:$P$952,0)),""),AA25&lt;&gt;"",IFERROR(INDEX(BA!$J$4:$J$952,MATCH(AA28,BA!$P$4:$P$952,0)),"")),"")</f>
        <v/>
      </c>
      <c r="AB31" s="270"/>
      <c r="AC31" s="271"/>
      <c r="AD31" s="210"/>
      <c r="AE31" s="269" t="str" cm="1">
        <f t="array" ref="AE31">IFERROR(_xlfn.IFS(AE24&lt;&gt;"",IFERROR(INDEX(BA!$J$4:$J$952,MATCH(AE27,BA!$P$4:$P$952,0)),""),AE25&lt;&gt;"",IFERROR(INDEX(BA!$J$4:$J$952,MATCH(AE28,BA!$P$4:$P$952,0)),"")),"")</f>
        <v/>
      </c>
      <c r="AF31" s="270"/>
      <c r="AG31" s="271"/>
      <c r="AH31" s="210"/>
      <c r="AI31" s="269" t="str" cm="1">
        <f t="array" ref="AI31">IFERROR(_xlfn.IFS(AI24&lt;&gt;"",IFERROR(INDEX(BA!$J$4:$J$952,MATCH(AI27,BA!$P$4:$P$952,0)),""),AI25&lt;&gt;"",IFERROR(INDEX(BA!$J$4:$J$952,MATCH(AI28,BA!$P$4:$P$952,0)),"")),"")</f>
        <v/>
      </c>
      <c r="AJ31" s="270"/>
      <c r="AK31" s="271"/>
      <c r="AL31" s="210"/>
      <c r="AM31" s="269" t="str" cm="1">
        <f t="array" ref="AM31">IFERROR(_xlfn.IFS(AM24&lt;&gt;"",IFERROR(INDEX(BA!$J$4:$J$952,MATCH(AM27,BA!$P$4:$P$952,0)),""),AM25&lt;&gt;"",IFERROR(INDEX(BA!$J$4:$J$952,MATCH(AM28,BA!$P$4:$P$952,0)),"")),"")</f>
        <v/>
      </c>
      <c r="AN31" s="270"/>
      <c r="AO31" s="271"/>
      <c r="AP31" s="167"/>
      <c r="AQ31" s="167"/>
      <c r="AR31" s="167"/>
      <c r="AS31" s="167"/>
      <c r="AT31" s="167"/>
      <c r="AU31" s="167"/>
      <c r="AV31" s="167"/>
      <c r="AW31" s="167"/>
      <c r="AX31" s="167"/>
    </row>
    <row r="32" spans="1:50 16384:16384">
      <c r="A32" s="161"/>
      <c r="B32" s="211" t="s">
        <v>68</v>
      </c>
      <c r="C32" s="269" t="str">
        <f>IFERROR(INDEX(BA!$O$4:$O$952,MATCH(C31,BA!$J$4:$J$952,0)),"")</f>
        <v xml:space="preserve">Reduction in GHGs emissions </v>
      </c>
      <c r="D32" s="270"/>
      <c r="E32" s="271"/>
      <c r="F32" s="167"/>
      <c r="G32" s="269" t="str">
        <f>IFERROR(INDEX(BA!$O$4:$O$952,MATCH(G31,BA!$J$4:$J$952,0)),"")</f>
        <v>Increased employment opportunities</v>
      </c>
      <c r="H32" s="270"/>
      <c r="I32" s="271"/>
      <c r="J32" s="210"/>
      <c r="K32" s="269" t="str">
        <f>IFERROR(INDEX(BA!$O$4:$O$952,MATCH(K31,BA!$J$4:$J$952,0)),"")</f>
        <v>Renewable energy generation</v>
      </c>
      <c r="L32" s="270"/>
      <c r="M32" s="271"/>
      <c r="N32" s="210"/>
      <c r="O32" s="269" t="str">
        <f>IFERROR(INDEX(BA!$O$4:$O$952,MATCH(O31,BA!$J$4:$J$952,0)),"")</f>
        <v/>
      </c>
      <c r="P32" s="270"/>
      <c r="Q32" s="271"/>
      <c r="R32" s="210"/>
      <c r="S32" s="269" t="str">
        <f>IFERROR(INDEX(BA!$O$4:$O$952,MATCH(S31,BA!$J$4:$J$952,0)),"")</f>
        <v/>
      </c>
      <c r="T32" s="270"/>
      <c r="U32" s="271"/>
      <c r="V32" s="210"/>
      <c r="W32" s="269" t="str">
        <f>IFERROR(INDEX(BA!$O$4:$O$952,MATCH(W31,BA!$J$4:$J$952,0)),"")</f>
        <v/>
      </c>
      <c r="X32" s="270"/>
      <c r="Y32" s="271"/>
      <c r="Z32" s="210"/>
      <c r="AA32" s="269" t="str">
        <f>IFERROR(INDEX(BA!$O$4:$O$952,MATCH(AA31,BA!$J$4:$J$952,0)),"")</f>
        <v/>
      </c>
      <c r="AB32" s="270"/>
      <c r="AC32" s="271"/>
      <c r="AD32" s="210"/>
      <c r="AE32" s="269" t="str">
        <f>IFERROR(INDEX(BA!$O$4:$O$952,MATCH(AE31,BA!$J$4:$J$952,0)),"")</f>
        <v/>
      </c>
      <c r="AF32" s="270"/>
      <c r="AG32" s="271"/>
      <c r="AH32" s="210"/>
      <c r="AI32" s="269" t="str">
        <f>IFERROR(INDEX(BA!$O$4:$O$952,MATCH(AI31,BA!$J$4:$J$952,0)),"")</f>
        <v/>
      </c>
      <c r="AJ32" s="270"/>
      <c r="AK32" s="271"/>
      <c r="AL32" s="210"/>
      <c r="AM32" s="269" t="str">
        <f>IFERROR(INDEX(BA!$O$4:$O$952,MATCH(AM31,BA!$J$4:$J$952,0)),"")</f>
        <v/>
      </c>
      <c r="AN32" s="270"/>
      <c r="AO32" s="271"/>
      <c r="AP32" s="167"/>
      <c r="AQ32" s="167"/>
      <c r="AR32" s="167"/>
      <c r="AS32" s="167"/>
      <c r="AT32" s="167"/>
      <c r="AU32" s="167"/>
      <c r="AV32" s="167"/>
      <c r="AW32" s="167"/>
      <c r="AX32" s="167"/>
    </row>
    <row r="33" spans="1:50" ht="15" customHeight="1">
      <c r="A33" s="161"/>
      <c r="B33" s="211" t="s">
        <v>69</v>
      </c>
      <c r="C33" s="269" t="str">
        <f>IFERROR(INDEX(BA!$L$4:$L$952,MATCH(C31,BA!$J$4:$J$952,0)),"")</f>
        <v>Climate change mitigation</v>
      </c>
      <c r="D33" s="270"/>
      <c r="E33" s="271"/>
      <c r="F33" s="167"/>
      <c r="G33" s="269" t="str">
        <f>IFERROR(INDEX(BA!$L$4:$L$952,MATCH(G31,BA!$J$4:$J$952,0)),"")</f>
        <v>Employment</v>
      </c>
      <c r="H33" s="270"/>
      <c r="I33" s="271"/>
      <c r="J33" s="210"/>
      <c r="K33" s="269" t="str">
        <f>IFERROR(INDEX(BA!$L$4:$L$952,MATCH(K31,BA!$J$4:$J$952,0)),"")</f>
        <v>Energy generation, efficiency &amp; access</v>
      </c>
      <c r="L33" s="270"/>
      <c r="M33" s="271"/>
      <c r="N33" s="210"/>
      <c r="O33" s="269" t="str">
        <f>IFERROR(INDEX(BA!$L$4:$L$952,MATCH(O31,BA!$J$4:$J$952,0)),"")</f>
        <v/>
      </c>
      <c r="P33" s="270"/>
      <c r="Q33" s="271"/>
      <c r="R33" s="210"/>
      <c r="S33" s="269" t="str">
        <f>IFERROR(INDEX(BA!$L$4:$L$952,MATCH(S31,BA!$J$4:$J$952,0)),"")</f>
        <v/>
      </c>
      <c r="T33" s="270"/>
      <c r="U33" s="271"/>
      <c r="V33" s="210"/>
      <c r="W33" s="269" t="str">
        <f>IFERROR(INDEX(BA!$L$4:$L$952,MATCH(W31,BA!$J$4:$J$952,0)),"")</f>
        <v/>
      </c>
      <c r="X33" s="270"/>
      <c r="Y33" s="271"/>
      <c r="Z33" s="210"/>
      <c r="AA33" s="269" t="str">
        <f>IFERROR(INDEX(BA!$L$4:$L$952,MATCH(AA31,BA!$J$4:$J$952,0)),"")</f>
        <v/>
      </c>
      <c r="AB33" s="270"/>
      <c r="AC33" s="271"/>
      <c r="AD33" s="210"/>
      <c r="AE33" s="269" t="str">
        <f>IFERROR(INDEX(BA!$L$4:$L$952,MATCH(AE31,BA!$J$4:$J$952,0)),"")</f>
        <v/>
      </c>
      <c r="AF33" s="270"/>
      <c r="AG33" s="271"/>
      <c r="AH33" s="210"/>
      <c r="AI33" s="269" t="str">
        <f>IFERROR(INDEX(BA!$L$4:$L$952,MATCH(AI31,BA!$J$4:$J$952,0)),"")</f>
        <v/>
      </c>
      <c r="AJ33" s="270"/>
      <c r="AK33" s="271"/>
      <c r="AL33" s="210"/>
      <c r="AM33" s="269" t="str">
        <f>IFERROR(INDEX(BA!$L$4:$L$952,MATCH(AM31,BA!$J$4:$J$952,0)),"")</f>
        <v/>
      </c>
      <c r="AN33" s="270"/>
      <c r="AO33" s="271"/>
      <c r="AP33" s="167"/>
      <c r="AQ33" s="167"/>
      <c r="AR33" s="167"/>
      <c r="AS33" s="167"/>
      <c r="AT33" s="167"/>
      <c r="AU33" s="167"/>
      <c r="AV33" s="167"/>
      <c r="AW33" s="167"/>
      <c r="AX33" s="167"/>
    </row>
    <row r="34" spans="1:50" ht="15" customHeight="1">
      <c r="A34" s="161"/>
      <c r="B34" s="211" t="s">
        <v>70</v>
      </c>
      <c r="C34" s="269" t="str">
        <f>IFERROR(INDEX(BA!$M$4:$M$952,MATCH(C31,BA!$J$4:$J$952,0)),"")</f>
        <v>13. Climate action</v>
      </c>
      <c r="D34" s="270"/>
      <c r="E34" s="271"/>
      <c r="F34" s="167"/>
      <c r="G34" s="269" t="str">
        <f>IFERROR(INDEX(BA!$M$4:$M$952,MATCH(G31,BA!$J$4:$J$952,0)),"")</f>
        <v>8. Decent work and economic growth</v>
      </c>
      <c r="H34" s="270"/>
      <c r="I34" s="271"/>
      <c r="J34" s="210"/>
      <c r="K34" s="269" t="str">
        <f>IFERROR(INDEX(BA!$M$4:$M$952,MATCH(K31,BA!$J$4:$J$952,0)),"")</f>
        <v xml:space="preserve">7. Affordable and clean energy </v>
      </c>
      <c r="L34" s="270"/>
      <c r="M34" s="271"/>
      <c r="N34" s="210"/>
      <c r="O34" s="269" t="str">
        <f>IFERROR(INDEX(BA!$M$4:$M$952,MATCH(O31,BA!$J$4:$J$952,0)),"")</f>
        <v/>
      </c>
      <c r="P34" s="270"/>
      <c r="Q34" s="271"/>
      <c r="R34" s="210"/>
      <c r="S34" s="269" t="str">
        <f>IFERROR(INDEX(BA!$M$4:$M$952,MATCH(S31,BA!$J$4:$J$952,0)),"")</f>
        <v/>
      </c>
      <c r="T34" s="270"/>
      <c r="U34" s="271"/>
      <c r="V34" s="210"/>
      <c r="W34" s="269" t="str">
        <f>IFERROR(INDEX(BA!$M$4:$M$952,MATCH(W31,BA!$J$4:$J$952,0)),"")</f>
        <v/>
      </c>
      <c r="X34" s="270"/>
      <c r="Y34" s="271"/>
      <c r="Z34" s="210"/>
      <c r="AA34" s="269" t="str">
        <f>IFERROR(INDEX(BA!$M$4:$M$952,MATCH(AA31,BA!$J$4:$J$952,0)),"")</f>
        <v/>
      </c>
      <c r="AB34" s="270"/>
      <c r="AC34" s="271"/>
      <c r="AD34" s="210"/>
      <c r="AE34" s="269" t="str">
        <f>IFERROR(INDEX(BA!$M$4:$M$952,MATCH(AE31,BA!$J$4:$J$952,0)),"")</f>
        <v/>
      </c>
      <c r="AF34" s="270"/>
      <c r="AG34" s="271"/>
      <c r="AH34" s="210"/>
      <c r="AI34" s="269" t="str">
        <f>IFERROR(INDEX(BA!$M$4:$M$952,MATCH(AI31,BA!$J$4:$J$952,0)),"")</f>
        <v/>
      </c>
      <c r="AJ34" s="270"/>
      <c r="AK34" s="271"/>
      <c r="AL34" s="210"/>
      <c r="AM34" s="269" t="str">
        <f>IFERROR(INDEX(BA!$M$4:$M$952,MATCH(AM31,BA!$J$4:$J$952,0)),"")</f>
        <v/>
      </c>
      <c r="AN34" s="270"/>
      <c r="AO34" s="271"/>
      <c r="AP34" s="167"/>
      <c r="AQ34" s="167"/>
      <c r="AR34" s="167"/>
      <c r="AS34" s="167"/>
      <c r="AT34" s="167"/>
      <c r="AU34" s="167"/>
      <c r="AV34" s="167"/>
      <c r="AW34" s="167"/>
      <c r="AX34" s="167"/>
    </row>
    <row r="35" spans="1:50" ht="15" customHeight="1">
      <c r="A35" s="161"/>
      <c r="B35" s="211" t="s">
        <v>71</v>
      </c>
      <c r="C35" s="269" t="str">
        <f>IFERROR(INDEX(BA!$N$4:$N$952,MATCH(C31,BA!$J$4:$J$952,0)),"")</f>
        <v>13.2 Integrate climate change measures into national policies, strategies and planning</v>
      </c>
      <c r="D35" s="270"/>
      <c r="E35" s="271"/>
      <c r="F35" s="167"/>
      <c r="G35" s="269" t="str">
        <f>IFERROR(INDEX(BA!$N$4:$N$952,MATCH(G31,BA!$J$4:$J$952,0)),"")</f>
        <v>8.5 By 2030, achieve full and productive employment and decent work for all women and men, including for young people and persons with disabilities, and equal pay for work of equal value</v>
      </c>
      <c r="H35" s="270"/>
      <c r="I35" s="271"/>
      <c r="J35" s="210"/>
      <c r="K35" s="269" t="str">
        <f>IFERROR(INDEX(BA!$N$4:$N$952,MATCH(K31,BA!$J$4:$J$952,0)),"")</f>
        <v>7.2 By 2030, increase substantially the share of renewable energy in the global energy mix</v>
      </c>
      <c r="L35" s="270"/>
      <c r="M35" s="271"/>
      <c r="N35" s="210"/>
      <c r="O35" s="269" t="str">
        <f>IFERROR(INDEX(BA!$N$4:$N$952,MATCH(O31,BA!$J$4:$J$952,0)),"")</f>
        <v/>
      </c>
      <c r="P35" s="270"/>
      <c r="Q35" s="271"/>
      <c r="R35" s="210"/>
      <c r="S35" s="269" t="str">
        <f>IFERROR(INDEX(BA!$N$4:$N$952,MATCH(S31,BA!$J$4:$J$952,0)),"")</f>
        <v/>
      </c>
      <c r="T35" s="270"/>
      <c r="U35" s="271"/>
      <c r="V35" s="210"/>
      <c r="W35" s="269" t="str">
        <f>IFERROR(INDEX(BA!$N$4:$N$952,MATCH(W31,BA!$J$4:$J$952,0)),"")</f>
        <v/>
      </c>
      <c r="X35" s="270"/>
      <c r="Y35" s="271"/>
      <c r="Z35" s="210"/>
      <c r="AA35" s="269" t="str">
        <f>IFERROR(INDEX(BA!$N$4:$N$952,MATCH(AA31,BA!$J$4:$J$952,0)),"")</f>
        <v/>
      </c>
      <c r="AB35" s="270"/>
      <c r="AC35" s="271"/>
      <c r="AD35" s="210"/>
      <c r="AE35" s="269" t="str">
        <f>IFERROR(INDEX(BA!$N$4:$N$952,MATCH(AE31,BA!$J$4:$J$952,0)),"")</f>
        <v/>
      </c>
      <c r="AF35" s="270"/>
      <c r="AG35" s="271"/>
      <c r="AH35" s="210"/>
      <c r="AI35" s="269" t="str">
        <f>IFERROR(INDEX(BA!$N$4:$N$952,MATCH(AI31,BA!$J$4:$J$952,0)),"")</f>
        <v/>
      </c>
      <c r="AJ35" s="270"/>
      <c r="AK35" s="271"/>
      <c r="AL35" s="210"/>
      <c r="AM35" s="269" t="str">
        <f>IFERROR(INDEX(BA!$N$4:$N$952,MATCH(AM31,BA!$J$4:$J$952,0)),"")</f>
        <v/>
      </c>
      <c r="AN35" s="270"/>
      <c r="AO35" s="271"/>
      <c r="AP35" s="167"/>
      <c r="AQ35" s="167"/>
      <c r="AR35" s="167"/>
      <c r="AS35" s="167"/>
      <c r="AT35" s="167"/>
      <c r="AU35" s="167"/>
      <c r="AV35" s="167"/>
      <c r="AW35" s="167"/>
      <c r="AX35" s="167"/>
    </row>
    <row r="36" spans="1:50" ht="140.25" customHeight="1">
      <c r="A36" s="161"/>
      <c r="B36" s="211" t="s">
        <v>72</v>
      </c>
      <c r="C36" s="269" t="str">
        <f>IFERROR(INDEX(BA!$Q$4:$Q$952,MATCH($C$31,BA!$J$4:$J$952,0)),"")</f>
        <v>Refers to total amount of greenhouse gases avoided or sequestered during the reporting period.</v>
      </c>
      <c r="D36" s="270"/>
      <c r="E36" s="271"/>
      <c r="F36" s="167"/>
      <c r="G36" s="269" t="str">
        <f>IFERROR(INDEX(BA!$Q$4:$Q$952,MATCH($G$31,BA!$J$4:$J$952,0)),"")</f>
        <v>Refers to total jobs generated as a result of the project.</v>
      </c>
      <c r="H36" s="270"/>
      <c r="I36" s="271"/>
      <c r="J36" s="210"/>
      <c r="K36" s="269" t="str">
        <f>IFERROR(INDEX(BA!$Q$4:$Q$952,MATCH($K$31,BA!$J$4:$J$952,0)),"")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L36" s="270"/>
      <c r="M36" s="271"/>
      <c r="N36" s="210"/>
      <c r="O36" s="269" t="str">
        <f>IFERROR(INDEX(BA!$Q$4:$Q$952,MATCH($O$31,BA!$J$4:$J$952,0)),"")</f>
        <v/>
      </c>
      <c r="P36" s="270"/>
      <c r="Q36" s="271"/>
      <c r="R36" s="210"/>
      <c r="S36" s="269" t="str">
        <f>IFERROR(INDEX(BA!$Q$4:$Q$952,MATCH($S$31,BA!$J$4:$J$952,0)),"")</f>
        <v/>
      </c>
      <c r="T36" s="270"/>
      <c r="U36" s="271"/>
      <c r="V36" s="210"/>
      <c r="W36" s="269" t="str">
        <f>IFERROR(INDEX(BA!$Q$4:$Q$952,MATCH($W$31,BA!$J$4:$J$952,0)),"")</f>
        <v/>
      </c>
      <c r="X36" s="270"/>
      <c r="Y36" s="271"/>
      <c r="Z36" s="210"/>
      <c r="AA36" s="269" t="str">
        <f>IFERROR(INDEX(BA!$Q$4:$Q$952,MATCH($AA$31,BA!$J$4:$J$952,0)),"")</f>
        <v/>
      </c>
      <c r="AB36" s="270"/>
      <c r="AC36" s="271"/>
      <c r="AD36" s="210"/>
      <c r="AE36" s="269" t="str">
        <f>IFERROR(INDEX(BA!$Q$4:$Q$952,MATCH($AE$31,BA!$J$4:$J$952,0)),"")</f>
        <v/>
      </c>
      <c r="AF36" s="270"/>
      <c r="AG36" s="271"/>
      <c r="AH36" s="210"/>
      <c r="AI36" s="269" t="str">
        <f>IFERROR(INDEX(BA!$Q$4:$Q$952,MATCH($AI$31,BA!$J$4:$J$952,0)),"")</f>
        <v/>
      </c>
      <c r="AJ36" s="270"/>
      <c r="AK36" s="271"/>
      <c r="AL36" s="210"/>
      <c r="AM36" s="269" t="str">
        <f>IFERROR(INDEX(BA!$Q$4:$Q$952,MATCH($AM$31,BA!$J$4:$J$952,0)),"")</f>
        <v/>
      </c>
      <c r="AN36" s="270"/>
      <c r="AO36" s="271"/>
      <c r="AP36" s="167"/>
      <c r="AQ36" s="167"/>
      <c r="AR36" s="167"/>
      <c r="AS36" s="167"/>
      <c r="AT36" s="167"/>
      <c r="AU36" s="167"/>
      <c r="AV36" s="167"/>
      <c r="AW36" s="167"/>
      <c r="AX36" s="167"/>
    </row>
    <row r="37" spans="1:50" ht="290.25" customHeight="1">
      <c r="A37" s="183" t="s">
        <v>73</v>
      </c>
      <c r="B37" s="212" t="str">
        <f>BA!R3</f>
        <v>Guidance, calculation method and other considerations</v>
      </c>
      <c r="C37" s="269" t="str">
        <f>IFERROR(INDEX(BA!$R$4:$R$952,MATCH($C$31,BA!$J$4:$J$952,0)),"")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7" s="270"/>
      <c r="E37" s="271"/>
      <c r="F37" s="167"/>
      <c r="G37" s="269" t="str">
        <f>IFERROR(INDEX(BA!$R$4:$R$952,MATCH($G$31,BA!$J$4:$J$952,0)),"")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7" s="270"/>
      <c r="I37" s="271"/>
      <c r="J37" s="210"/>
      <c r="K37" s="269" t="str">
        <f>IFERROR(INDEX(BA!$R$4:$R$952,MATCH($K$31,BA!$J$4:$J$952,0)),"")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L37" s="270"/>
      <c r="M37" s="271"/>
      <c r="N37" s="210"/>
      <c r="O37" s="269" t="str">
        <f>IFERROR(INDEX(BA!$R$4:$R$952,MATCH($O$31,BA!$J$4:$J$952,0)),"")</f>
        <v/>
      </c>
      <c r="P37" s="270"/>
      <c r="Q37" s="271"/>
      <c r="R37" s="210"/>
      <c r="S37" s="269" t="str">
        <f>IFERROR(INDEX(BA!$R$4:$R$952,MATCH($S$31,BA!$J$4:$J$952,0)),"")</f>
        <v/>
      </c>
      <c r="T37" s="270"/>
      <c r="U37" s="271"/>
      <c r="V37" s="210"/>
      <c r="W37" s="269" t="str">
        <f>IFERROR(INDEX(BA!$R$4:$R$952,MATCH($W$31,BA!$J$4:$J$952,0)),"")</f>
        <v/>
      </c>
      <c r="X37" s="270"/>
      <c r="Y37" s="271"/>
      <c r="Z37" s="210"/>
      <c r="AA37" s="269" t="str">
        <f>IFERROR(INDEX(BA!$R$4:$R$952,MATCH($AA$31,BA!$J$4:$J$952,0)),"")</f>
        <v/>
      </c>
      <c r="AB37" s="270"/>
      <c r="AC37" s="271"/>
      <c r="AD37" s="210"/>
      <c r="AE37" s="269" t="str">
        <f>IFERROR(INDEX(BA!$R$4:$R$952,MATCH($AE$31,BA!$J$4:$J$952,0)),"")</f>
        <v/>
      </c>
      <c r="AF37" s="270"/>
      <c r="AG37" s="271"/>
      <c r="AH37" s="210"/>
      <c r="AI37" s="269" t="str">
        <f>IFERROR(INDEX(BA!$R$4:$R$952,MATCH($AI$31,BA!$J$4:$J$952,0)),"")</f>
        <v/>
      </c>
      <c r="AJ37" s="270"/>
      <c r="AK37" s="271"/>
      <c r="AL37" s="210"/>
      <c r="AM37" s="269" t="str">
        <f>IFERROR(INDEX(BA!$R$4:$R$952,MATCH($AM$31,BA!$J$4:$J$952,0)),"")</f>
        <v/>
      </c>
      <c r="AN37" s="270"/>
      <c r="AO37" s="271"/>
      <c r="AP37" s="167"/>
      <c r="AQ37" s="167"/>
      <c r="AR37" s="167"/>
      <c r="AS37" s="167"/>
      <c r="AT37" s="167"/>
      <c r="AU37" s="167"/>
      <c r="AV37" s="167"/>
      <c r="AW37" s="167"/>
      <c r="AX37" s="167"/>
    </row>
    <row r="38" spans="1:50" ht="15" customHeight="1">
      <c r="A38" s="161"/>
      <c r="B38" s="213" t="s">
        <v>74</v>
      </c>
      <c r="C38" s="266" t="str">
        <f>IFERROR(INDEX(BA!$S$4:$S$952,MATCH(C31,BA!$J$4:$J$952,0)),"")</f>
        <v>tCO2eq</v>
      </c>
      <c r="D38" s="267"/>
      <c r="E38" s="268"/>
      <c r="F38" s="167"/>
      <c r="G38" s="266" t="str">
        <f>IFERROR(INDEX(BA!$S$4:$S$952,MATCH(G31,BA!$J$4:$J$952,0)),"")</f>
        <v>Number</v>
      </c>
      <c r="H38" s="267"/>
      <c r="I38" s="268"/>
      <c r="J38" s="210"/>
      <c r="K38" s="266" t="str">
        <f>IFERROR(INDEX(BA!$S$4:$S$952,MATCH(K31,BA!$J$4:$J$952,0)),"")</f>
        <v>MWh</v>
      </c>
      <c r="L38" s="267"/>
      <c r="M38" s="268"/>
      <c r="N38" s="210"/>
      <c r="O38" s="266" t="str">
        <f>IFERROR(INDEX(BA!$S$4:$S$952,MATCH(O31,BA!$J$4:$J$952,0)),"")</f>
        <v/>
      </c>
      <c r="P38" s="267"/>
      <c r="Q38" s="268"/>
      <c r="R38" s="210"/>
      <c r="S38" s="266" t="str">
        <f>IFERROR(INDEX(BA!$S$4:$S$952,MATCH(S31,BA!$J$4:$J$952,0)),"")</f>
        <v/>
      </c>
      <c r="T38" s="267"/>
      <c r="U38" s="268"/>
      <c r="V38" s="210"/>
      <c r="W38" s="266" t="str">
        <f>IFERROR(INDEX(BA!$S$4:$S$952,MATCH(W31,BA!$J$4:$J$952,0)),"")</f>
        <v/>
      </c>
      <c r="X38" s="267"/>
      <c r="Y38" s="268"/>
      <c r="Z38" s="210"/>
      <c r="AA38" s="266" t="str">
        <f>IFERROR(INDEX(BA!$S$4:$S$952,MATCH(AA31,BA!$J$4:$J$952,0)),"")</f>
        <v/>
      </c>
      <c r="AB38" s="267"/>
      <c r="AC38" s="268"/>
      <c r="AD38" s="210"/>
      <c r="AE38" s="266" t="str">
        <f>IFERROR(INDEX(BA!$S$4:$S$952,MATCH(AE31,BA!$J$4:$J$952,0)),"")</f>
        <v/>
      </c>
      <c r="AF38" s="267"/>
      <c r="AG38" s="268"/>
      <c r="AH38" s="210"/>
      <c r="AI38" s="266" t="str">
        <f>IFERROR(INDEX(BA!$S$4:$S$952,MATCH(AI31,BA!$J$4:$J$952,0)),"")</f>
        <v/>
      </c>
      <c r="AJ38" s="267"/>
      <c r="AK38" s="268"/>
      <c r="AL38" s="210"/>
      <c r="AM38" s="266" t="str">
        <f>IFERROR(INDEX(BA!$S$4:$S$952,MATCH(AM31,BA!$J$4:$J$952,0)),"")</f>
        <v/>
      </c>
      <c r="AN38" s="267"/>
      <c r="AO38" s="268"/>
      <c r="AP38" s="167"/>
      <c r="AQ38" s="167"/>
      <c r="AR38" s="167"/>
      <c r="AS38" s="167"/>
      <c r="AT38" s="167"/>
      <c r="AU38" s="167"/>
      <c r="AV38" s="167"/>
      <c r="AW38" s="167"/>
      <c r="AX38" s="167"/>
    </row>
    <row r="39" spans="1:50" ht="15" customHeight="1">
      <c r="A39" s="161"/>
      <c r="B39" s="213" t="s">
        <v>75</v>
      </c>
      <c r="C39" s="266" t="str">
        <f>IFERROR(INDEX(BA!$T$4:$T$952,MATCH(C31,BA!$J$4:$J$952,0)),"")</f>
        <v>Project activity</v>
      </c>
      <c r="D39" s="267"/>
      <c r="E39" s="268"/>
      <c r="F39" s="167"/>
      <c r="G39" s="266" t="str">
        <f>IFERROR(INDEX(BA!$T$4:$T$952,MATCH(G31,BA!$J$4:$J$952,0)),"")</f>
        <v>Project activity</v>
      </c>
      <c r="H39" s="267"/>
      <c r="I39" s="268"/>
      <c r="J39" s="210"/>
      <c r="K39" s="266" t="str">
        <f>IFERROR(INDEX(BA!$T$4:$T$952,MATCH(K31,BA!$J$4:$J$952,0)),"")</f>
        <v>Project activity</v>
      </c>
      <c r="L39" s="267"/>
      <c r="M39" s="268"/>
      <c r="N39" s="210"/>
      <c r="O39" s="266" t="str">
        <f>IFERROR(INDEX(BA!$T$4:$T$952,MATCH(O31,BA!$J$4:$J$952,0)),"")</f>
        <v/>
      </c>
      <c r="P39" s="267"/>
      <c r="Q39" s="268"/>
      <c r="R39" s="210"/>
      <c r="S39" s="266" t="str">
        <f>IFERROR(INDEX(BA!$T$4:$T$952,MATCH(S31,BA!$J$4:$J$952,0)),"")</f>
        <v/>
      </c>
      <c r="T39" s="267"/>
      <c r="U39" s="268"/>
      <c r="V39" s="210"/>
      <c r="W39" s="266" t="str">
        <f>IFERROR(INDEX(BA!$T$4:$T$952,MATCH(W31,BA!$J$4:$J$952,0)),"")</f>
        <v/>
      </c>
      <c r="X39" s="267"/>
      <c r="Y39" s="268"/>
      <c r="Z39" s="210"/>
      <c r="AA39" s="266" t="str">
        <f>IFERROR(INDEX(BA!$T$4:$T$952,MATCH(AA31,BA!$J$4:$J$952,0)),"")</f>
        <v/>
      </c>
      <c r="AB39" s="267"/>
      <c r="AC39" s="268"/>
      <c r="AD39" s="210"/>
      <c r="AE39" s="266" t="str">
        <f>IFERROR(INDEX(BA!$T$4:$T$952,MATCH(AE31,BA!$J$4:$J$952,0)),"")</f>
        <v/>
      </c>
      <c r="AF39" s="267"/>
      <c r="AG39" s="268"/>
      <c r="AH39" s="210"/>
      <c r="AI39" s="266" t="str">
        <f>IFERROR(INDEX(BA!$T$4:$T$952,MATCH(AI31,BA!$J$4:$J$952,0)),"")</f>
        <v/>
      </c>
      <c r="AJ39" s="267"/>
      <c r="AK39" s="268"/>
      <c r="AL39" s="210"/>
      <c r="AM39" s="266" t="str">
        <f>IFERROR(INDEX(BA!$T$4:$T$952,MATCH(AM31,BA!$J$4:$J$952,0)),"")</f>
        <v/>
      </c>
      <c r="AN39" s="267"/>
      <c r="AO39" s="268"/>
      <c r="AP39" s="167"/>
      <c r="AQ39" s="167"/>
      <c r="AR39" s="167"/>
      <c r="AS39" s="167"/>
      <c r="AT39" s="167"/>
      <c r="AU39" s="167"/>
      <c r="AV39" s="167"/>
      <c r="AW39" s="167"/>
      <c r="AX39" s="167"/>
    </row>
    <row r="40" spans="1:50" ht="15" customHeight="1">
      <c r="A40" s="161"/>
      <c r="B40" s="213" t="s">
        <v>76</v>
      </c>
      <c r="C40" s="266" t="str">
        <f>IFERROR(INDEX(BA!$U$4:$U$952,MATCH(C31,BA!$J$4:$J$952,0)),"")</f>
        <v>Calculation</v>
      </c>
      <c r="D40" s="267"/>
      <c r="E40" s="268"/>
      <c r="F40" s="167"/>
      <c r="G40" s="266" t="str">
        <f>IFERROR(INDEX(BA!$U$4:$U$952,MATCH(G31,BA!$J$4:$J$952,0)),"")</f>
        <v>Either head count or Full Time Equivalent (FTE), with the chosen
approach stated and applied consistently
Use numbers as at the end of the reporting period, unless there has been a material change during the reporting period;</v>
      </c>
      <c r="H40" s="267"/>
      <c r="I40" s="268"/>
      <c r="J40" s="210"/>
      <c r="K40" s="266" t="str">
        <f>IFERROR(INDEX(BA!$U$4:$U$952,MATCH(K31,BA!$J$4:$J$952,0)),"")</f>
        <v>Electricity meters</v>
      </c>
      <c r="L40" s="267"/>
      <c r="M40" s="268"/>
      <c r="N40" s="210"/>
      <c r="O40" s="266" t="str">
        <f>IFERROR(INDEX(BA!$U$4:$U$952,MATCH(O31,BA!$J$4:$J$952,0)),"")</f>
        <v/>
      </c>
      <c r="P40" s="267"/>
      <c r="Q40" s="268"/>
      <c r="R40" s="210"/>
      <c r="S40" s="266" t="str">
        <f>IFERROR(INDEX(BA!$U$4:$U$952,MATCH(S31,BA!$J$4:$J$952,0)),"")</f>
        <v/>
      </c>
      <c r="T40" s="267"/>
      <c r="U40" s="268"/>
      <c r="V40" s="210"/>
      <c r="W40" s="266" t="str">
        <f>IFERROR(INDEX(BA!$U$4:$U$952,MATCH(W31,BA!$J$4:$J$952,0)),"")</f>
        <v/>
      </c>
      <c r="X40" s="267"/>
      <c r="Y40" s="268"/>
      <c r="Z40" s="210"/>
      <c r="AA40" s="266" t="str">
        <f>IFERROR(INDEX(BA!$U$4:$U$952,MATCH(AA31,BA!$J$4:$J$952,0)),"")</f>
        <v/>
      </c>
      <c r="AB40" s="267"/>
      <c r="AC40" s="268"/>
      <c r="AD40" s="210"/>
      <c r="AE40" s="266" t="str">
        <f>IFERROR(INDEX(BA!$U$4:$U$952,MATCH(AE31,BA!$J$4:$J$952,0)),"")</f>
        <v/>
      </c>
      <c r="AF40" s="267"/>
      <c r="AG40" s="268"/>
      <c r="AH40" s="210"/>
      <c r="AI40" s="266" t="str">
        <f>IFERROR(INDEX(BA!$U$4:$U$952,MATCH(AI31,BA!$J$4:$J$952,0)),"")</f>
        <v/>
      </c>
      <c r="AJ40" s="267"/>
      <c r="AK40" s="268"/>
      <c r="AL40" s="210"/>
      <c r="AM40" s="266" t="str">
        <f>IFERROR(INDEX(BA!$U$4:$U$952,MATCH(AM31,BA!$J$4:$J$952,0)),"")</f>
        <v/>
      </c>
      <c r="AN40" s="267"/>
      <c r="AO40" s="268"/>
      <c r="AP40" s="167"/>
      <c r="AQ40" s="167"/>
      <c r="AR40" s="167"/>
      <c r="AS40" s="167"/>
      <c r="AT40" s="167"/>
      <c r="AU40" s="167"/>
      <c r="AV40" s="167"/>
      <c r="AW40" s="167"/>
      <c r="AX40" s="167"/>
    </row>
    <row r="41" spans="1:50" ht="15" customHeight="1">
      <c r="A41" s="161"/>
      <c r="B41" s="213" t="s">
        <v>77</v>
      </c>
      <c r="C41" s="266" t="str">
        <f>IFERROR(INDEX(BA!$V$4:$V$952,MATCH(C31,BA!$J$4:$J$952,0)),"")</f>
        <v>Annual</v>
      </c>
      <c r="D41" s="267"/>
      <c r="E41" s="268"/>
      <c r="F41" s="167"/>
      <c r="G41" s="266" t="str">
        <f>IFERROR(INDEX(BA!$V$4:$V$952,MATCH(G31,BA!$J$4:$J$952,0)),"")</f>
        <v>Annual</v>
      </c>
      <c r="H41" s="267"/>
      <c r="I41" s="268"/>
      <c r="J41" s="210"/>
      <c r="K41" s="266" t="str">
        <f>IFERROR(INDEX(BA!$V$4:$V$952,MATCH(K31,BA!$J$4:$J$952,0)),"")</f>
        <v>Continuous measurement</v>
      </c>
      <c r="L41" s="267"/>
      <c r="M41" s="268"/>
      <c r="N41" s="210"/>
      <c r="O41" s="266" t="str">
        <f>IFERROR(INDEX(BA!$V$4:$V$952,MATCH(O31,BA!$J$4:$J$952,0)),"")</f>
        <v/>
      </c>
      <c r="P41" s="267"/>
      <c r="Q41" s="268"/>
      <c r="R41" s="210"/>
      <c r="S41" s="266" t="str">
        <f>IFERROR(INDEX(BA!$V$4:$V$952,MATCH(S31,BA!$J$4:$J$952,0)),"")</f>
        <v/>
      </c>
      <c r="T41" s="267"/>
      <c r="U41" s="268"/>
      <c r="V41" s="210"/>
      <c r="W41" s="266" t="str">
        <f>IFERROR(INDEX(BA!$V$4:$V$952,MATCH(W31,BA!$J$4:$J$952,0)),"")</f>
        <v/>
      </c>
      <c r="X41" s="267"/>
      <c r="Y41" s="268"/>
      <c r="Z41" s="210"/>
      <c r="AA41" s="266" t="str">
        <f>IFERROR(INDEX(BA!$V$4:$V$952,MATCH(AA31,BA!$J$4:$J$952,0)),"")</f>
        <v/>
      </c>
      <c r="AB41" s="267"/>
      <c r="AC41" s="268"/>
      <c r="AD41" s="210"/>
      <c r="AE41" s="266" t="str">
        <f>IFERROR(INDEX(BA!$V$4:$V$952,MATCH(AE31,BA!$J$4:$J$952,0)),"")</f>
        <v/>
      </c>
      <c r="AF41" s="267"/>
      <c r="AG41" s="268"/>
      <c r="AH41" s="210"/>
      <c r="AI41" s="266" t="str">
        <f>IFERROR(INDEX(BA!$V$4:$V$952,MATCH(AI31,BA!$J$4:$J$952,0)),"")</f>
        <v/>
      </c>
      <c r="AJ41" s="267"/>
      <c r="AK41" s="268"/>
      <c r="AL41" s="210"/>
      <c r="AM41" s="266" t="str">
        <f>IFERROR(INDEX(BA!$V$4:$V$952,MATCH(AM31,BA!$J$4:$J$952,0)),"")</f>
        <v/>
      </c>
      <c r="AN41" s="267"/>
      <c r="AO41" s="268"/>
      <c r="AP41" s="167"/>
      <c r="AQ41" s="167"/>
      <c r="AR41" s="167"/>
      <c r="AS41" s="167"/>
      <c r="AT41" s="167"/>
      <c r="AU41" s="167"/>
      <c r="AV41" s="167"/>
      <c r="AW41" s="167"/>
      <c r="AX41" s="167"/>
    </row>
    <row r="42" spans="1:50" ht="15" customHeight="1">
      <c r="A42" s="161"/>
      <c r="B42" s="213" t="s">
        <v>78</v>
      </c>
      <c r="C42" s="266" t="str">
        <f>IFERROR(INDEX(BA!$X$4:$X$952,MATCH(C31,BA!$J$4:$J$952,0 )),"")</f>
        <v>NA</v>
      </c>
      <c r="D42" s="267"/>
      <c r="E42" s="268"/>
      <c r="F42" s="167"/>
      <c r="G42" s="266" t="str">
        <f>IFERROR(INDEX(BA!$X$4:$X$952,MATCH(G31,BA!$J$4:$J$952,0 )),"")</f>
        <v>NA</v>
      </c>
      <c r="H42" s="267"/>
      <c r="I42" s="268"/>
      <c r="J42" s="210"/>
      <c r="K42" s="266" t="str">
        <f>IFERROR(INDEX(BA!$X$4:$X$952,MATCH(K31,BA!$J$4:$J$952,0 )),"")</f>
        <v>NA</v>
      </c>
      <c r="L42" s="267"/>
      <c r="M42" s="268"/>
      <c r="N42" s="210"/>
      <c r="O42" s="266" t="str">
        <f>IFERROR(INDEX(BA!$X$4:$X$952,MATCH(O31,BA!$J$4:$J$952,0 )),"")</f>
        <v/>
      </c>
      <c r="P42" s="267"/>
      <c r="Q42" s="268"/>
      <c r="R42" s="210"/>
      <c r="S42" s="266" t="str">
        <f>IFERROR(INDEX(BA!$X$4:$X$952,MATCH(S31,BA!$J$4:$J$952,0 )),"")</f>
        <v/>
      </c>
      <c r="T42" s="267"/>
      <c r="U42" s="268"/>
      <c r="V42" s="210"/>
      <c r="W42" s="266" t="str">
        <f>IFERROR(INDEX(BA!$X$4:$X$952,MATCH(W31,BA!$J$4:$J$952,0 )),"")</f>
        <v/>
      </c>
      <c r="X42" s="267"/>
      <c r="Y42" s="268"/>
      <c r="Z42" s="210"/>
      <c r="AA42" s="266" t="str">
        <f>IFERROR(INDEX(BA!$X$4:$X$952,MATCH(AA31,BA!$J$4:$J$952,0 )),"")</f>
        <v/>
      </c>
      <c r="AB42" s="267"/>
      <c r="AC42" s="268"/>
      <c r="AD42" s="210"/>
      <c r="AE42" s="266" t="str">
        <f>IFERROR(INDEX(BA!$X$4:$X$952,MATCH(AE31,BA!$J$4:$J$952,0 )),"")</f>
        <v/>
      </c>
      <c r="AF42" s="267"/>
      <c r="AG42" s="268"/>
      <c r="AH42" s="210"/>
      <c r="AI42" s="266" t="str">
        <f>IFERROR(INDEX(BA!$X$4:$X$952,MATCH(AI31,BA!$J$4:$J$952,0 )),"")</f>
        <v/>
      </c>
      <c r="AJ42" s="267"/>
      <c r="AK42" s="268"/>
      <c r="AL42" s="210"/>
      <c r="AM42" s="266" t="str">
        <f>IFERROR(INDEX(BA!$X$4:$X$952,MATCH(AM31,BA!$J$4:$J$952,0 )),"")</f>
        <v/>
      </c>
      <c r="AN42" s="267"/>
      <c r="AO42" s="268"/>
      <c r="AP42" s="167"/>
      <c r="AQ42" s="167"/>
      <c r="AR42" s="167"/>
      <c r="AS42" s="167"/>
      <c r="AT42" s="167"/>
      <c r="AU42" s="167"/>
      <c r="AV42" s="167"/>
      <c r="AW42" s="167"/>
      <c r="AX42" s="167"/>
    </row>
    <row r="43" spans="1:50" ht="28.5" customHeight="1">
      <c r="A43" s="161"/>
      <c r="B43" s="213" t="s">
        <v>79</v>
      </c>
      <c r="C43" s="266" t="str">
        <f>IFERROR(INDEX(BA!$Y$4:$Y$952,MATCH(C31,BA!$J$4:$J$952,0 )),"NA")</f>
        <v>Gold Standard approved SDG Impact Quantification methodologies are available at https://globalgoals.goldstandard.org/</v>
      </c>
      <c r="D43" s="267"/>
      <c r="E43" s="268"/>
      <c r="F43" s="167"/>
      <c r="G43" s="266" t="str">
        <f>IFERROR(INDEX(BA!$Y$4:$Y$952,MATCH(G31,BA!$J$4:$J$952,0)),"")</f>
        <v>GRI 102: General Disclosures</v>
      </c>
      <c r="H43" s="267"/>
      <c r="I43" s="268"/>
      <c r="J43" s="210"/>
      <c r="K43" s="266" t="str">
        <f>IFERROR(INDEX(BA!$Y$4:$Y$952,MATCH(K31,BA!$J$4:$J$952,0 )),"")</f>
        <v>NA</v>
      </c>
      <c r="L43" s="267"/>
      <c r="M43" s="268"/>
      <c r="N43" s="210"/>
      <c r="O43" s="266" t="str">
        <f>IFERROR(INDEX(BA!$Y$4:$Y$952,MATCH(O31,BA!$J$4:$J$952,0 )),"")</f>
        <v/>
      </c>
      <c r="P43" s="267"/>
      <c r="Q43" s="268"/>
      <c r="R43" s="210"/>
      <c r="S43" s="266" t="str">
        <f>IFERROR(INDEX(BA!$Y$4:$Y$952,MATCH(S31,BA!$J$4:$J$952,0 )),"")</f>
        <v/>
      </c>
      <c r="T43" s="267"/>
      <c r="U43" s="268"/>
      <c r="V43" s="210"/>
      <c r="W43" s="266" t="str">
        <f>IFERROR(INDEX(BA!$Y$4:$Y$952,MATCH(W31,BA!$J$4:$J$952,0 )),"")</f>
        <v/>
      </c>
      <c r="X43" s="267"/>
      <c r="Y43" s="268"/>
      <c r="Z43" s="210"/>
      <c r="AA43" s="266" t="str">
        <f>IFERROR(INDEX(BA!$Y$4:$Y$952,MATCH(AA31,BA!$J$4:$J$952,0 )),"")</f>
        <v/>
      </c>
      <c r="AB43" s="267"/>
      <c r="AC43" s="268"/>
      <c r="AD43" s="210"/>
      <c r="AE43" s="266" t="str">
        <f>IFERROR(INDEX(BA!$Y$4:$Y$952,MATCH(AE31,BA!$J$4:$J$952,0 )),"")</f>
        <v/>
      </c>
      <c r="AF43" s="267"/>
      <c r="AG43" s="268"/>
      <c r="AH43" s="210"/>
      <c r="AI43" s="266" t="str">
        <f>IFERROR(INDEX(BA!$Y$4:$Y$952,MATCH(AI31,BA!$J$4:$J$952,0 )),"")</f>
        <v/>
      </c>
      <c r="AJ43" s="267"/>
      <c r="AK43" s="268"/>
      <c r="AL43" s="210"/>
      <c r="AM43" s="266" t="str">
        <f>IFERROR(INDEX(BA!$Y$4:$Y$952,MATCH(AM31,BA!$J$4:$J$952,0 )),"")</f>
        <v/>
      </c>
      <c r="AN43" s="267"/>
      <c r="AO43" s="268"/>
      <c r="AP43" s="167"/>
      <c r="AQ43" s="167"/>
      <c r="AR43" s="167"/>
      <c r="AS43" s="167"/>
      <c r="AT43" s="167"/>
      <c r="AU43" s="167"/>
      <c r="AV43" s="167"/>
      <c r="AW43" s="167"/>
      <c r="AX43" s="167"/>
    </row>
    <row r="44" spans="1:50" ht="15" customHeight="1">
      <c r="A44" s="161"/>
      <c r="B44" s="184"/>
      <c r="C44" s="254"/>
      <c r="D44" s="255"/>
      <c r="E44" s="256"/>
      <c r="G44" s="263"/>
      <c r="H44" s="264"/>
      <c r="I44" s="265"/>
      <c r="K44" s="254"/>
      <c r="L44" s="255"/>
      <c r="M44" s="256"/>
      <c r="O44" s="254"/>
      <c r="P44" s="255"/>
      <c r="Q44" s="256"/>
      <c r="S44" s="254"/>
      <c r="T44" s="255"/>
      <c r="U44" s="256"/>
      <c r="W44" s="254"/>
      <c r="X44" s="255"/>
      <c r="Y44" s="256"/>
      <c r="AA44" s="254"/>
      <c r="AB44" s="255"/>
      <c r="AC44" s="256"/>
      <c r="AE44" s="254"/>
      <c r="AF44" s="255"/>
      <c r="AG44" s="256"/>
      <c r="AI44" s="254"/>
      <c r="AJ44" s="255"/>
      <c r="AK44" s="256"/>
      <c r="AM44" s="254"/>
      <c r="AN44" s="255"/>
      <c r="AO44" s="256"/>
    </row>
    <row r="45" spans="1:50" ht="15" customHeight="1">
      <c r="A45" s="161"/>
      <c r="B45" s="184"/>
      <c r="C45" s="263"/>
      <c r="D45" s="264"/>
      <c r="E45" s="265"/>
      <c r="G45" s="263"/>
      <c r="H45" s="264"/>
      <c r="I45" s="265"/>
      <c r="K45" s="254"/>
      <c r="L45" s="255"/>
      <c r="M45" s="256"/>
      <c r="O45" s="254"/>
      <c r="P45" s="255"/>
      <c r="Q45" s="256"/>
      <c r="S45" s="254"/>
      <c r="T45" s="255"/>
      <c r="U45" s="256"/>
      <c r="W45" s="254"/>
      <c r="X45" s="255"/>
      <c r="Y45" s="256"/>
      <c r="AA45" s="254"/>
      <c r="AB45" s="255"/>
      <c r="AC45" s="256"/>
      <c r="AE45" s="254"/>
      <c r="AF45" s="255"/>
      <c r="AG45" s="256"/>
      <c r="AI45" s="254"/>
      <c r="AJ45" s="255"/>
      <c r="AK45" s="256"/>
      <c r="AM45" s="254"/>
      <c r="AN45" s="255"/>
      <c r="AO45" s="256"/>
    </row>
    <row r="46" spans="1:50" ht="15" customHeight="1">
      <c r="A46" s="161"/>
      <c r="B46" s="184"/>
      <c r="C46" s="263"/>
      <c r="D46" s="264"/>
      <c r="E46" s="265"/>
      <c r="G46" s="263"/>
      <c r="H46" s="264"/>
      <c r="I46" s="265"/>
      <c r="K46" s="254"/>
      <c r="L46" s="255"/>
      <c r="M46" s="256"/>
      <c r="O46" s="254"/>
      <c r="P46" s="255"/>
      <c r="Q46" s="256"/>
      <c r="S46" s="254"/>
      <c r="T46" s="255"/>
      <c r="U46" s="256"/>
      <c r="W46" s="254"/>
      <c r="X46" s="255"/>
      <c r="Y46" s="256"/>
      <c r="AA46" s="254"/>
      <c r="AB46" s="255"/>
      <c r="AC46" s="256"/>
      <c r="AE46" s="254"/>
      <c r="AF46" s="255"/>
      <c r="AG46" s="256"/>
      <c r="AI46" s="254"/>
      <c r="AJ46" s="255"/>
      <c r="AK46" s="256"/>
      <c r="AM46" s="254"/>
      <c r="AN46" s="255"/>
      <c r="AO46" s="256"/>
    </row>
    <row r="47" spans="1:50" ht="15" customHeight="1">
      <c r="A47" s="161"/>
      <c r="B47" s="184"/>
      <c r="C47" s="263"/>
      <c r="D47" s="264"/>
      <c r="E47" s="265"/>
      <c r="G47" s="263"/>
      <c r="H47" s="264"/>
      <c r="I47" s="265"/>
      <c r="K47" s="254"/>
      <c r="L47" s="255"/>
      <c r="M47" s="256"/>
      <c r="O47" s="254"/>
      <c r="P47" s="255"/>
      <c r="Q47" s="256"/>
      <c r="S47" s="254"/>
      <c r="T47" s="255"/>
      <c r="U47" s="256"/>
      <c r="W47" s="254"/>
      <c r="X47" s="255"/>
      <c r="Y47" s="256"/>
      <c r="AA47" s="254"/>
      <c r="AB47" s="255"/>
      <c r="AC47" s="256"/>
      <c r="AE47" s="254"/>
      <c r="AF47" s="255"/>
      <c r="AG47" s="256"/>
      <c r="AI47" s="254"/>
      <c r="AJ47" s="255"/>
      <c r="AK47" s="256"/>
      <c r="AM47" s="254"/>
      <c r="AN47" s="255"/>
      <c r="AO47" s="256"/>
    </row>
    <row r="48" spans="1:50" ht="15" customHeight="1">
      <c r="A48" s="161"/>
      <c r="B48" s="184"/>
      <c r="C48" s="260"/>
      <c r="D48" s="261"/>
      <c r="E48" s="262"/>
      <c r="G48" s="260"/>
      <c r="H48" s="261"/>
      <c r="I48" s="262"/>
      <c r="K48" s="254"/>
      <c r="L48" s="255"/>
      <c r="M48" s="256"/>
      <c r="O48" s="254"/>
      <c r="P48" s="255"/>
      <c r="Q48" s="256"/>
      <c r="S48" s="254"/>
      <c r="T48" s="255"/>
      <c r="U48" s="256"/>
      <c r="W48" s="254"/>
      <c r="X48" s="255"/>
      <c r="Y48" s="256"/>
      <c r="AA48" s="254"/>
      <c r="AB48" s="255"/>
      <c r="AC48" s="256"/>
      <c r="AE48" s="254"/>
      <c r="AF48" s="255"/>
      <c r="AG48" s="256"/>
      <c r="AI48" s="254"/>
      <c r="AJ48" s="255"/>
      <c r="AK48" s="256"/>
      <c r="AM48" s="254"/>
      <c r="AN48" s="255"/>
      <c r="AO48" s="256"/>
    </row>
    <row r="49" spans="1:56" ht="15" customHeight="1">
      <c r="A49" s="161"/>
      <c r="B49" s="184"/>
      <c r="C49" s="257"/>
      <c r="D49" s="258"/>
      <c r="E49" s="259"/>
      <c r="G49" s="257"/>
      <c r="H49" s="258"/>
      <c r="I49" s="259"/>
      <c r="K49" s="254"/>
      <c r="L49" s="255"/>
      <c r="M49" s="256"/>
      <c r="O49" s="254"/>
      <c r="P49" s="255"/>
      <c r="Q49" s="256"/>
      <c r="S49" s="254"/>
      <c r="T49" s="255"/>
      <c r="U49" s="256"/>
      <c r="W49" s="254"/>
      <c r="X49" s="255"/>
      <c r="Y49" s="256"/>
      <c r="AA49" s="254"/>
      <c r="AB49" s="255"/>
      <c r="AC49" s="256"/>
      <c r="AE49" s="254"/>
      <c r="AF49" s="255"/>
      <c r="AG49" s="256"/>
      <c r="AI49" s="254"/>
      <c r="AJ49" s="255"/>
      <c r="AK49" s="256"/>
      <c r="AM49" s="254"/>
      <c r="AN49" s="255"/>
      <c r="AO49" s="256"/>
    </row>
    <row r="50" spans="1:56" ht="15" customHeight="1" thickBot="1">
      <c r="A50" s="165" t="s">
        <v>80</v>
      </c>
      <c r="B50" s="197" t="s">
        <v>81</v>
      </c>
      <c r="C50" s="197"/>
      <c r="D50" s="197"/>
      <c r="E50" s="198"/>
      <c r="F50" s="199"/>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200"/>
    </row>
    <row r="51" spans="1:56" ht="13.8">
      <c r="A51" s="250" t="s">
        <v>82</v>
      </c>
      <c r="B51" s="214" t="s">
        <v>83</v>
      </c>
      <c r="C51" s="251" t="str" cm="1">
        <f t="array" ref="C51">IFERROR(_xlfn.IFS(B27&lt;&gt;"",C27,B28&lt;&gt;"",C28),"")</f>
        <v>Amount of GHGs emissions avoided or sequestered</v>
      </c>
      <c r="D51" s="252"/>
      <c r="E51" s="253"/>
      <c r="F51" s="215"/>
      <c r="G51" s="251" t="str" cm="1">
        <f t="array" ref="G51">IFERROR(_xlfn.IFS(F27&lt;&gt;"",G27,F28&lt;&gt;"",G28),"")</f>
        <v>Total number of jobs</v>
      </c>
      <c r="H51" s="252"/>
      <c r="I51" s="253"/>
      <c r="J51" s="216"/>
      <c r="K51" s="251" t="str" cm="1">
        <f t="array" ref="K51">IFERROR(_xlfn.IFS(J27&lt;&gt;"",K27,J28&lt;&gt;"",K28),"")</f>
        <v>Total electricity produced: Renewable</v>
      </c>
      <c r="L51" s="252"/>
      <c r="M51" s="253"/>
      <c r="N51" s="216"/>
      <c r="O51" s="251" cm="1">
        <f t="array" ref="O51">IFERROR(_xlfn.IFS(N27&lt;&gt;"",O27,N28&lt;&gt;"",O28),"")</f>
        <v>0</v>
      </c>
      <c r="P51" s="252"/>
      <c r="Q51" s="253"/>
      <c r="R51" s="216"/>
      <c r="S51" s="251" cm="1">
        <f t="array" ref="S51">IFERROR(_xlfn.IFS(R27&lt;&gt;"",S27,R28&lt;&gt;"",S28),"")</f>
        <v>0</v>
      </c>
      <c r="T51" s="252"/>
      <c r="U51" s="253"/>
      <c r="V51" s="216"/>
      <c r="W51" s="251" cm="1">
        <f t="array" ref="W51">IFERROR(_xlfn.IFS(V27&lt;&gt;"",W27,V28&lt;&gt;"",W28),"")</f>
        <v>0</v>
      </c>
      <c r="X51" s="252"/>
      <c r="Y51" s="253"/>
      <c r="Z51" s="216"/>
      <c r="AA51" s="251" cm="1">
        <f t="array" ref="AA51">IFERROR(_xlfn.IFS(Z27&lt;&gt;"",AA27,Z28&lt;&gt;"",AA28),"")</f>
        <v>0</v>
      </c>
      <c r="AB51" s="252"/>
      <c r="AC51" s="253"/>
      <c r="AD51" s="216"/>
      <c r="AE51" s="251" cm="1">
        <f t="array" ref="AE51">IFERROR(_xlfn.IFS(AD27&lt;&gt;"",AE27,AD28&lt;&gt;"",AE28),"")</f>
        <v>0</v>
      </c>
      <c r="AF51" s="252"/>
      <c r="AG51" s="253"/>
      <c r="AH51" s="216"/>
      <c r="AI51" s="251" cm="1">
        <f t="array" ref="AI51">IFERROR(_xlfn.IFS(AH27&lt;&gt;"",AI27,AH28&lt;&gt;"",AI28),"")</f>
        <v>0</v>
      </c>
      <c r="AJ51" s="252"/>
      <c r="AK51" s="253"/>
      <c r="AL51" s="216"/>
      <c r="AM51" s="251" cm="1">
        <f t="array" ref="AM51">IFERROR(_xlfn.IFS(AL27&lt;&gt;"",AM27,AL28&lt;&gt;"",AM28),"")</f>
        <v>0</v>
      </c>
      <c r="AN51" s="252"/>
      <c r="AO51" s="253"/>
      <c r="AP51" s="167"/>
      <c r="AQ51" s="167"/>
      <c r="AR51" s="167"/>
      <c r="AS51" s="167"/>
      <c r="AT51" s="167"/>
      <c r="AU51" s="167"/>
      <c r="AV51" s="167"/>
      <c r="AW51" s="167"/>
      <c r="AX51" s="167"/>
      <c r="AY51" s="167"/>
      <c r="AZ51" s="167"/>
      <c r="BA51" s="167"/>
      <c r="BB51" s="167"/>
      <c r="BC51" s="167"/>
      <c r="BD51" s="210"/>
    </row>
    <row r="52" spans="1:56">
      <c r="A52" s="250"/>
      <c r="B52" s="213" t="s">
        <v>74</v>
      </c>
      <c r="C52" s="246" t="s">
        <v>1387</v>
      </c>
      <c r="D52" s="247"/>
      <c r="E52" s="247"/>
      <c r="F52" s="215"/>
      <c r="G52" s="246" t="s">
        <v>84</v>
      </c>
      <c r="H52" s="247"/>
      <c r="I52" s="247"/>
      <c r="J52" s="216"/>
      <c r="K52" s="246" t="s">
        <v>85</v>
      </c>
      <c r="L52" s="247"/>
      <c r="M52" s="247"/>
      <c r="N52" s="216"/>
      <c r="O52" s="246" t="s">
        <v>86</v>
      </c>
      <c r="P52" s="247"/>
      <c r="Q52" s="247"/>
      <c r="R52" s="216"/>
      <c r="S52" s="246" t="s">
        <v>86</v>
      </c>
      <c r="T52" s="247"/>
      <c r="U52" s="247"/>
      <c r="V52" s="216"/>
      <c r="W52" s="246" t="s">
        <v>86</v>
      </c>
      <c r="X52" s="247"/>
      <c r="Y52" s="247"/>
      <c r="Z52" s="216"/>
      <c r="AA52" s="246" t="s">
        <v>86</v>
      </c>
      <c r="AB52" s="247"/>
      <c r="AC52" s="247"/>
      <c r="AD52" s="216"/>
      <c r="AE52" s="246" t="s">
        <v>86</v>
      </c>
      <c r="AF52" s="247"/>
      <c r="AG52" s="247"/>
      <c r="AH52" s="216"/>
      <c r="AI52" s="246" t="s">
        <v>86</v>
      </c>
      <c r="AJ52" s="247"/>
      <c r="AK52" s="247"/>
      <c r="AL52" s="216"/>
      <c r="AM52" s="246" t="s">
        <v>86</v>
      </c>
      <c r="AN52" s="247"/>
      <c r="AO52" s="247"/>
      <c r="AP52" s="167"/>
      <c r="AQ52" s="167"/>
      <c r="AR52" s="167"/>
      <c r="AS52" s="167"/>
      <c r="AT52" s="167"/>
      <c r="AU52" s="167"/>
      <c r="AV52" s="167"/>
      <c r="AW52" s="167"/>
      <c r="AX52" s="167"/>
      <c r="AY52" s="167"/>
      <c r="AZ52" s="167"/>
      <c r="BA52" s="167"/>
      <c r="BB52" s="167"/>
      <c r="BC52" s="167"/>
      <c r="BD52" s="210"/>
    </row>
    <row r="53" spans="1:56">
      <c r="A53" s="250"/>
      <c r="B53" s="213" t="s">
        <v>75</v>
      </c>
      <c r="C53" s="246" t="s">
        <v>1388</v>
      </c>
      <c r="D53" s="247"/>
      <c r="E53" s="247"/>
      <c r="F53" s="215"/>
      <c r="G53" s="246" t="s">
        <v>1394</v>
      </c>
      <c r="H53" s="247"/>
      <c r="I53" s="247"/>
      <c r="J53" s="216"/>
      <c r="K53" s="246" t="s">
        <v>1395</v>
      </c>
      <c r="L53" s="247"/>
      <c r="M53" s="247"/>
      <c r="N53" s="216"/>
      <c r="O53" s="246" t="s">
        <v>86</v>
      </c>
      <c r="P53" s="247"/>
      <c r="Q53" s="247"/>
      <c r="R53" s="216"/>
      <c r="S53" s="246" t="s">
        <v>86</v>
      </c>
      <c r="T53" s="247"/>
      <c r="U53" s="247"/>
      <c r="V53" s="216"/>
      <c r="W53" s="246" t="s">
        <v>86</v>
      </c>
      <c r="X53" s="247"/>
      <c r="Y53" s="247"/>
      <c r="Z53" s="216"/>
      <c r="AA53" s="246" t="s">
        <v>86</v>
      </c>
      <c r="AB53" s="247"/>
      <c r="AC53" s="247"/>
      <c r="AD53" s="216"/>
      <c r="AE53" s="246" t="s">
        <v>86</v>
      </c>
      <c r="AF53" s="247"/>
      <c r="AG53" s="247"/>
      <c r="AH53" s="216"/>
      <c r="AI53" s="246" t="s">
        <v>86</v>
      </c>
      <c r="AJ53" s="247"/>
      <c r="AK53" s="247"/>
      <c r="AL53" s="216"/>
      <c r="AM53" s="246" t="s">
        <v>86</v>
      </c>
      <c r="AN53" s="247"/>
      <c r="AO53" s="247"/>
      <c r="AP53" s="167"/>
      <c r="AQ53" s="167"/>
      <c r="AR53" s="167"/>
      <c r="AS53" s="167"/>
      <c r="AT53" s="167"/>
      <c r="AU53" s="167"/>
      <c r="AV53" s="167"/>
      <c r="AW53" s="167"/>
      <c r="AX53" s="167"/>
      <c r="AY53" s="167"/>
      <c r="AZ53" s="167"/>
      <c r="BA53" s="167"/>
      <c r="BB53" s="167"/>
      <c r="BC53" s="167"/>
      <c r="BD53" s="210"/>
    </row>
    <row r="54" spans="1:56">
      <c r="A54" s="250"/>
      <c r="B54" s="213" t="s">
        <v>77</v>
      </c>
      <c r="C54" s="246" t="s">
        <v>1389</v>
      </c>
      <c r="D54" s="247"/>
      <c r="E54" s="247"/>
      <c r="F54" s="215"/>
      <c r="G54" s="246" t="s">
        <v>1391</v>
      </c>
      <c r="H54" s="247"/>
      <c r="I54" s="247"/>
      <c r="J54" s="216"/>
      <c r="K54" s="246" t="s">
        <v>494</v>
      </c>
      <c r="L54" s="247"/>
      <c r="M54" s="247"/>
      <c r="N54" s="216"/>
      <c r="O54" s="246" t="s">
        <v>86</v>
      </c>
      <c r="P54" s="247"/>
      <c r="Q54" s="247"/>
      <c r="R54" s="216"/>
      <c r="S54" s="246" t="s">
        <v>86</v>
      </c>
      <c r="T54" s="247"/>
      <c r="U54" s="247"/>
      <c r="V54" s="216"/>
      <c r="W54" s="246" t="s">
        <v>86</v>
      </c>
      <c r="X54" s="247"/>
      <c r="Y54" s="247"/>
      <c r="Z54" s="216"/>
      <c r="AA54" s="246" t="s">
        <v>86</v>
      </c>
      <c r="AB54" s="247"/>
      <c r="AC54" s="247"/>
      <c r="AD54" s="216"/>
      <c r="AE54" s="246" t="s">
        <v>86</v>
      </c>
      <c r="AF54" s="247"/>
      <c r="AG54" s="247"/>
      <c r="AH54" s="216"/>
      <c r="AI54" s="246" t="s">
        <v>86</v>
      </c>
      <c r="AJ54" s="247"/>
      <c r="AK54" s="247"/>
      <c r="AL54" s="216"/>
      <c r="AM54" s="246" t="s">
        <v>86</v>
      </c>
      <c r="AN54" s="247"/>
      <c r="AO54" s="247"/>
      <c r="AP54" s="167"/>
      <c r="AQ54" s="167"/>
      <c r="AR54" s="167"/>
      <c r="AS54" s="167"/>
      <c r="AT54" s="167"/>
      <c r="AU54" s="167"/>
      <c r="AV54" s="167"/>
      <c r="AW54" s="167"/>
      <c r="AX54" s="167"/>
      <c r="AY54" s="167"/>
      <c r="AZ54" s="167"/>
      <c r="BA54" s="167"/>
      <c r="BB54" s="167"/>
      <c r="BC54" s="167"/>
      <c r="BD54" s="210"/>
    </row>
    <row r="55" spans="1:56">
      <c r="A55" s="250"/>
      <c r="B55" s="213" t="s">
        <v>76</v>
      </c>
      <c r="C55" s="246" t="s">
        <v>1390</v>
      </c>
      <c r="D55" s="247"/>
      <c r="E55" s="247"/>
      <c r="F55" s="215"/>
      <c r="G55" s="246" t="s">
        <v>1393</v>
      </c>
      <c r="H55" s="247"/>
      <c r="I55" s="247"/>
      <c r="J55" s="216"/>
      <c r="K55" s="248" t="s">
        <v>1396</v>
      </c>
      <c r="L55" s="247"/>
      <c r="M55" s="247"/>
      <c r="N55" s="216"/>
      <c r="O55" s="246" t="s">
        <v>86</v>
      </c>
      <c r="P55" s="247"/>
      <c r="Q55" s="247"/>
      <c r="R55" s="216"/>
      <c r="S55" s="246" t="s">
        <v>86</v>
      </c>
      <c r="T55" s="247"/>
      <c r="U55" s="247"/>
      <c r="V55" s="216"/>
      <c r="W55" s="246" t="s">
        <v>86</v>
      </c>
      <c r="X55" s="247"/>
      <c r="Y55" s="247"/>
      <c r="Z55" s="216"/>
      <c r="AA55" s="246" t="s">
        <v>86</v>
      </c>
      <c r="AB55" s="247"/>
      <c r="AC55" s="247"/>
      <c r="AD55" s="216"/>
      <c r="AE55" s="246" t="s">
        <v>86</v>
      </c>
      <c r="AF55" s="247"/>
      <c r="AG55" s="247"/>
      <c r="AH55" s="216"/>
      <c r="AI55" s="246" t="s">
        <v>86</v>
      </c>
      <c r="AJ55" s="247"/>
      <c r="AK55" s="247"/>
      <c r="AL55" s="216"/>
      <c r="AM55" s="246" t="s">
        <v>86</v>
      </c>
      <c r="AN55" s="247"/>
      <c r="AO55" s="247"/>
      <c r="AP55" s="167"/>
      <c r="AQ55" s="167"/>
      <c r="AR55" s="167"/>
      <c r="AS55" s="167"/>
      <c r="AT55" s="167"/>
      <c r="AU55" s="167"/>
      <c r="AV55" s="167"/>
      <c r="AW55" s="167"/>
      <c r="AX55" s="167"/>
      <c r="AY55" s="167"/>
      <c r="AZ55" s="167"/>
      <c r="BA55" s="167"/>
      <c r="BB55" s="167"/>
      <c r="BC55" s="167"/>
      <c r="BD55" s="210"/>
    </row>
    <row r="56" spans="1:56">
      <c r="A56" s="250"/>
      <c r="B56" s="213" t="s">
        <v>88</v>
      </c>
      <c r="C56" s="246" t="s">
        <v>87</v>
      </c>
      <c r="D56" s="247"/>
      <c r="E56" s="247"/>
      <c r="F56" s="215"/>
      <c r="G56" s="246" t="s">
        <v>1392</v>
      </c>
      <c r="H56" s="247"/>
      <c r="I56" s="247"/>
      <c r="J56" s="216"/>
      <c r="K56" s="246" t="s">
        <v>89</v>
      </c>
      <c r="L56" s="247"/>
      <c r="M56" s="247"/>
      <c r="N56" s="216"/>
      <c r="O56" s="246" t="s">
        <v>86</v>
      </c>
      <c r="P56" s="247"/>
      <c r="Q56" s="247"/>
      <c r="R56" s="216"/>
      <c r="S56" s="246" t="s">
        <v>86</v>
      </c>
      <c r="T56" s="247"/>
      <c r="U56" s="247"/>
      <c r="V56" s="216"/>
      <c r="W56" s="246" t="s">
        <v>86</v>
      </c>
      <c r="X56" s="247"/>
      <c r="Y56" s="247"/>
      <c r="Z56" s="216"/>
      <c r="AA56" s="246" t="s">
        <v>86</v>
      </c>
      <c r="AB56" s="247"/>
      <c r="AC56" s="247"/>
      <c r="AD56" s="216"/>
      <c r="AE56" s="246" t="s">
        <v>86</v>
      </c>
      <c r="AF56" s="247"/>
      <c r="AG56" s="247"/>
      <c r="AH56" s="216"/>
      <c r="AI56" s="246" t="s">
        <v>86</v>
      </c>
      <c r="AJ56" s="247"/>
      <c r="AK56" s="247"/>
      <c r="AL56" s="216"/>
      <c r="AM56" s="246" t="s">
        <v>86</v>
      </c>
      <c r="AN56" s="247"/>
      <c r="AO56" s="247"/>
      <c r="AP56" s="167"/>
      <c r="AQ56" s="167"/>
      <c r="AR56" s="167"/>
      <c r="AS56" s="167"/>
      <c r="AT56" s="167"/>
      <c r="AU56" s="167"/>
      <c r="AV56" s="167"/>
      <c r="AW56" s="167"/>
      <c r="AX56" s="167"/>
      <c r="AY56" s="167"/>
      <c r="AZ56" s="167"/>
      <c r="BA56" s="167"/>
      <c r="BB56" s="167"/>
      <c r="BC56" s="167"/>
      <c r="BD56" s="210"/>
    </row>
    <row r="57" spans="1:56" ht="24.75" customHeight="1">
      <c r="A57" s="250"/>
      <c r="B57" s="213" t="s">
        <v>90</v>
      </c>
      <c r="C57" s="246" t="s">
        <v>91</v>
      </c>
      <c r="D57" s="247"/>
      <c r="E57" s="247"/>
      <c r="F57" s="215"/>
      <c r="G57" s="246" t="s">
        <v>91</v>
      </c>
      <c r="H57" s="247"/>
      <c r="I57" s="247"/>
      <c r="J57" s="216"/>
      <c r="K57" s="248" t="s">
        <v>92</v>
      </c>
      <c r="L57" s="249"/>
      <c r="M57" s="249"/>
      <c r="N57" s="216"/>
      <c r="O57" s="246" t="s">
        <v>86</v>
      </c>
      <c r="P57" s="247"/>
      <c r="Q57" s="247"/>
      <c r="R57" s="216"/>
      <c r="S57" s="246" t="s">
        <v>86</v>
      </c>
      <c r="T57" s="247"/>
      <c r="U57" s="247"/>
      <c r="V57" s="216"/>
      <c r="W57" s="246" t="s">
        <v>86</v>
      </c>
      <c r="X57" s="247"/>
      <c r="Y57" s="247"/>
      <c r="Z57" s="216"/>
      <c r="AA57" s="246" t="s">
        <v>86</v>
      </c>
      <c r="AB57" s="247"/>
      <c r="AC57" s="247"/>
      <c r="AD57" s="216"/>
      <c r="AE57" s="246" t="s">
        <v>86</v>
      </c>
      <c r="AF57" s="247"/>
      <c r="AG57" s="247"/>
      <c r="AH57" s="216"/>
      <c r="AI57" s="246" t="s">
        <v>86</v>
      </c>
      <c r="AJ57" s="247"/>
      <c r="AK57" s="247"/>
      <c r="AL57" s="216"/>
      <c r="AM57" s="246" t="s">
        <v>86</v>
      </c>
      <c r="AN57" s="247"/>
      <c r="AO57" s="247"/>
      <c r="AP57" s="167"/>
      <c r="AQ57" s="167"/>
      <c r="AR57" s="167"/>
      <c r="AS57" s="167"/>
      <c r="AT57" s="167"/>
      <c r="AU57" s="167"/>
      <c r="AV57" s="167"/>
      <c r="AW57" s="167"/>
      <c r="AX57" s="167"/>
      <c r="AY57" s="167"/>
      <c r="AZ57" s="167"/>
      <c r="BA57" s="167"/>
      <c r="BB57" s="167"/>
      <c r="BC57" s="167"/>
      <c r="BD57" s="210"/>
    </row>
    <row r="58" spans="1:56">
      <c r="B58" s="213" t="s">
        <v>93</v>
      </c>
      <c r="C58" s="213" t="s">
        <v>94</v>
      </c>
      <c r="D58" s="213" t="s">
        <v>95</v>
      </c>
      <c r="E58" s="213" t="s">
        <v>96</v>
      </c>
      <c r="F58" s="215"/>
      <c r="G58" s="217" t="s">
        <v>94</v>
      </c>
      <c r="H58" s="217" t="s">
        <v>95</v>
      </c>
      <c r="I58" s="217" t="s">
        <v>96</v>
      </c>
      <c r="J58" s="216"/>
      <c r="K58" s="217" t="s">
        <v>94</v>
      </c>
      <c r="L58" s="217" t="s">
        <v>95</v>
      </c>
      <c r="M58" s="217" t="s">
        <v>96</v>
      </c>
      <c r="N58" s="216"/>
      <c r="O58" s="217" t="s">
        <v>94</v>
      </c>
      <c r="P58" s="217" t="s">
        <v>95</v>
      </c>
      <c r="Q58" s="217" t="s">
        <v>96</v>
      </c>
      <c r="R58" s="216"/>
      <c r="S58" s="217" t="s">
        <v>94</v>
      </c>
      <c r="T58" s="217" t="s">
        <v>95</v>
      </c>
      <c r="U58" s="217" t="s">
        <v>96</v>
      </c>
      <c r="V58" s="216"/>
      <c r="W58" s="217" t="s">
        <v>94</v>
      </c>
      <c r="X58" s="217" t="s">
        <v>95</v>
      </c>
      <c r="Y58" s="217" t="s">
        <v>96</v>
      </c>
      <c r="Z58" s="216"/>
      <c r="AA58" s="217" t="s">
        <v>94</v>
      </c>
      <c r="AB58" s="217" t="s">
        <v>95</v>
      </c>
      <c r="AC58" s="217" t="s">
        <v>96</v>
      </c>
      <c r="AD58" s="216"/>
      <c r="AE58" s="217" t="s">
        <v>94</v>
      </c>
      <c r="AF58" s="217" t="s">
        <v>95</v>
      </c>
      <c r="AG58" s="217" t="s">
        <v>96</v>
      </c>
      <c r="AH58" s="216"/>
      <c r="AI58" s="217" t="s">
        <v>94</v>
      </c>
      <c r="AJ58" s="217" t="s">
        <v>95</v>
      </c>
      <c r="AK58" s="217" t="s">
        <v>96</v>
      </c>
      <c r="AL58" s="216"/>
      <c r="AM58" s="217" t="s">
        <v>94</v>
      </c>
      <c r="AN58" s="217" t="s">
        <v>95</v>
      </c>
      <c r="AO58" s="217" t="s">
        <v>96</v>
      </c>
      <c r="AP58" s="167"/>
      <c r="AQ58" s="167"/>
      <c r="AR58" s="167"/>
      <c r="AS58" s="167"/>
      <c r="AT58" s="167"/>
      <c r="AU58" s="167"/>
      <c r="AV58" s="167"/>
      <c r="AW58" s="167"/>
      <c r="AX58" s="167"/>
      <c r="AY58" s="167"/>
      <c r="AZ58" s="167"/>
      <c r="BA58" s="167"/>
      <c r="BB58" s="167"/>
      <c r="BC58" s="167"/>
      <c r="BD58" s="210"/>
    </row>
    <row r="59" spans="1:56" ht="12.75" customHeight="1">
      <c r="A59" s="245" t="s">
        <v>97</v>
      </c>
      <c r="B59" s="213">
        <v>2024</v>
      </c>
      <c r="C59" s="218">
        <v>111838</v>
      </c>
      <c r="D59" s="218">
        <v>0</v>
      </c>
      <c r="E59" s="218">
        <f>C59-D59</f>
        <v>111838</v>
      </c>
      <c r="F59" s="215"/>
      <c r="G59" s="218">
        <v>0</v>
      </c>
      <c r="H59" s="218">
        <v>37</v>
      </c>
      <c r="I59" s="218">
        <f>H59-G59</f>
        <v>37</v>
      </c>
      <c r="J59" s="216"/>
      <c r="K59" s="218">
        <v>0</v>
      </c>
      <c r="L59" s="233">
        <v>119383.67999999999</v>
      </c>
      <c r="M59" s="233">
        <f>L59-K59</f>
        <v>119383.67999999999</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45"/>
      <c r="B60" s="213"/>
      <c r="C60" s="218">
        <v>0</v>
      </c>
      <c r="D60" s="218">
        <v>0</v>
      </c>
      <c r="E60" s="218">
        <v>0</v>
      </c>
      <c r="F60" s="215"/>
      <c r="G60" s="218">
        <v>0</v>
      </c>
      <c r="H60" s="218">
        <v>0</v>
      </c>
      <c r="I60" s="218">
        <f t="shared" ref="I60:I64" si="0">H60-G60</f>
        <v>0</v>
      </c>
      <c r="J60" s="216"/>
      <c r="K60" s="218">
        <v>0</v>
      </c>
      <c r="L60" s="218">
        <v>0</v>
      </c>
      <c r="M60" s="234">
        <f t="shared" ref="M60:M64" si="1">L60-K60</f>
        <v>0</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c r="A61" s="245"/>
      <c r="B61" s="213"/>
      <c r="C61" s="218">
        <v>0</v>
      </c>
      <c r="D61" s="218">
        <v>0</v>
      </c>
      <c r="E61" s="218">
        <v>0</v>
      </c>
      <c r="F61" s="215"/>
      <c r="G61" s="218">
        <v>0</v>
      </c>
      <c r="H61" s="218">
        <v>0</v>
      </c>
      <c r="I61" s="218">
        <f t="shared" si="0"/>
        <v>0</v>
      </c>
      <c r="J61" s="216"/>
      <c r="K61" s="218">
        <v>0</v>
      </c>
      <c r="L61" s="218">
        <v>0</v>
      </c>
      <c r="M61" s="234">
        <f t="shared" si="1"/>
        <v>0</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ht="12.75" customHeight="1">
      <c r="A62" s="243" t="s">
        <v>98</v>
      </c>
      <c r="B62" s="213"/>
      <c r="C62" s="218">
        <v>0</v>
      </c>
      <c r="D62" s="218">
        <v>0</v>
      </c>
      <c r="E62" s="218">
        <v>0</v>
      </c>
      <c r="F62" s="215"/>
      <c r="G62" s="218">
        <v>0</v>
      </c>
      <c r="H62" s="218">
        <v>0</v>
      </c>
      <c r="I62" s="218">
        <f t="shared" si="0"/>
        <v>0</v>
      </c>
      <c r="J62" s="216"/>
      <c r="K62" s="218">
        <v>0</v>
      </c>
      <c r="L62" s="218">
        <v>0</v>
      </c>
      <c r="M62" s="234">
        <f t="shared" si="1"/>
        <v>0</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43"/>
      <c r="B63" s="213"/>
      <c r="C63" s="218">
        <v>0</v>
      </c>
      <c r="D63" s="218">
        <v>0</v>
      </c>
      <c r="E63" s="218">
        <v>0</v>
      </c>
      <c r="F63" s="215"/>
      <c r="G63" s="218">
        <v>0</v>
      </c>
      <c r="H63" s="218">
        <v>0</v>
      </c>
      <c r="I63" s="218">
        <f t="shared" si="0"/>
        <v>0</v>
      </c>
      <c r="J63" s="216"/>
      <c r="K63" s="218">
        <v>0</v>
      </c>
      <c r="L63" s="218">
        <v>0</v>
      </c>
      <c r="M63" s="234">
        <f t="shared" si="1"/>
        <v>0</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c r="A64" s="243"/>
      <c r="B64" s="213"/>
      <c r="C64" s="218">
        <v>0</v>
      </c>
      <c r="D64" s="218">
        <v>0</v>
      </c>
      <c r="E64" s="218">
        <v>0</v>
      </c>
      <c r="F64" s="215"/>
      <c r="G64" s="218">
        <v>0</v>
      </c>
      <c r="H64" s="218">
        <v>0</v>
      </c>
      <c r="I64" s="218">
        <f t="shared" si="0"/>
        <v>0</v>
      </c>
      <c r="J64" s="216"/>
      <c r="K64" s="218">
        <v>0</v>
      </c>
      <c r="L64" s="218">
        <v>0</v>
      </c>
      <c r="M64" s="234">
        <f t="shared" si="1"/>
        <v>0</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ht="12.75" customHeight="1">
      <c r="A65" s="243"/>
      <c r="B65" s="213" t="s">
        <v>99</v>
      </c>
      <c r="C65" s="218">
        <f>SUM(C59:C64)</f>
        <v>111838</v>
      </c>
      <c r="D65" s="218">
        <v>0</v>
      </c>
      <c r="E65" s="218">
        <f>C65-D65</f>
        <v>111838</v>
      </c>
      <c r="F65" s="215"/>
      <c r="G65" s="218">
        <v>0</v>
      </c>
      <c r="H65" s="218">
        <f>SUM(H59:H64)</f>
        <v>37</v>
      </c>
      <c r="I65" s="218">
        <f t="shared" ref="I65" si="2">H65-G65</f>
        <v>37</v>
      </c>
      <c r="J65" s="216"/>
      <c r="K65" s="218">
        <v>0</v>
      </c>
      <c r="L65" s="233">
        <f>SUM(L59:L64)</f>
        <v>119383.67999999999</v>
      </c>
      <c r="M65" s="233">
        <f>L65-K65</f>
        <v>119383.67999999999</v>
      </c>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43"/>
      <c r="B66" s="213" t="s">
        <v>100</v>
      </c>
      <c r="C66" s="218">
        <f>C65</f>
        <v>111838</v>
      </c>
      <c r="D66" s="218">
        <f t="shared" ref="D66:E66" si="3">D65</f>
        <v>0</v>
      </c>
      <c r="E66" s="218">
        <f t="shared" si="3"/>
        <v>111838</v>
      </c>
      <c r="F66" s="215"/>
      <c r="G66" s="218">
        <v>0</v>
      </c>
      <c r="H66" s="218">
        <f>H65</f>
        <v>37</v>
      </c>
      <c r="I66" s="218">
        <f>I65</f>
        <v>37</v>
      </c>
      <c r="J66" s="216"/>
      <c r="K66" s="218">
        <v>0</v>
      </c>
      <c r="L66" s="233">
        <f>L65</f>
        <v>119383.67999999999</v>
      </c>
      <c r="M66" s="233">
        <f>M65</f>
        <v>119383.67999999999</v>
      </c>
      <c r="N66" s="216"/>
      <c r="O66" s="218"/>
      <c r="P66" s="218"/>
      <c r="Q66" s="218"/>
      <c r="R66" s="216"/>
      <c r="S66" s="218"/>
      <c r="T66" s="218"/>
      <c r="U66" s="218"/>
      <c r="V66" s="216"/>
      <c r="W66" s="218"/>
      <c r="X66" s="218"/>
      <c r="Y66" s="218"/>
      <c r="Z66" s="216"/>
      <c r="AA66" s="218"/>
      <c r="AB66" s="218"/>
      <c r="AC66" s="218"/>
      <c r="AD66" s="216"/>
      <c r="AE66" s="218"/>
      <c r="AF66" s="218"/>
      <c r="AG66" s="218"/>
      <c r="AH66" s="216"/>
      <c r="AI66" s="218"/>
      <c r="AJ66" s="218"/>
      <c r="AK66" s="218"/>
      <c r="AL66" s="216"/>
      <c r="AM66" s="218"/>
      <c r="AN66" s="218"/>
      <c r="AO66" s="218"/>
      <c r="AP66" s="167"/>
      <c r="AQ66" s="167"/>
      <c r="AR66" s="167"/>
      <c r="AS66" s="167"/>
      <c r="AT66" s="167"/>
      <c r="AU66" s="167"/>
      <c r="AV66" s="167"/>
      <c r="AW66" s="167"/>
      <c r="AX66" s="167"/>
      <c r="AY66" s="167"/>
      <c r="AZ66" s="167"/>
      <c r="BA66" s="167"/>
      <c r="BB66" s="167"/>
      <c r="BC66" s="167"/>
      <c r="BD66" s="210"/>
    </row>
    <row r="67" spans="1:56">
      <c r="A67" s="243"/>
      <c r="B67" s="201"/>
      <c r="C67" s="216"/>
      <c r="D67" s="216"/>
      <c r="E67" s="216"/>
      <c r="F67" s="215"/>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167"/>
      <c r="AQ67" s="167"/>
      <c r="AR67" s="167"/>
      <c r="AS67" s="167"/>
      <c r="AT67" s="167"/>
      <c r="AU67" s="167"/>
      <c r="AV67" s="167"/>
      <c r="AW67" s="167"/>
      <c r="AX67" s="167"/>
      <c r="AY67" s="167"/>
      <c r="AZ67" s="167"/>
      <c r="BA67" s="167"/>
      <c r="BB67" s="167"/>
      <c r="BC67" s="167"/>
      <c r="BD67" s="210"/>
    </row>
    <row r="68" spans="1:56">
      <c r="A68" s="243"/>
      <c r="B68" s="208" t="s">
        <v>101</v>
      </c>
      <c r="C68" s="239"/>
      <c r="D68" s="239"/>
      <c r="E68" s="239"/>
      <c r="F68" s="215"/>
      <c r="G68" s="244" t="s">
        <v>1397</v>
      </c>
      <c r="H68" s="244"/>
      <c r="I68" s="244"/>
      <c r="J68" s="216"/>
      <c r="K68" s="239"/>
      <c r="L68" s="239"/>
      <c r="M68" s="239"/>
      <c r="N68" s="216"/>
      <c r="O68" s="239" t="s">
        <v>102</v>
      </c>
      <c r="P68" s="239"/>
      <c r="Q68" s="239"/>
      <c r="R68" s="216"/>
      <c r="S68" s="239" t="s">
        <v>102</v>
      </c>
      <c r="T68" s="239"/>
      <c r="U68" s="239"/>
      <c r="V68" s="216"/>
      <c r="W68" s="239" t="s">
        <v>102</v>
      </c>
      <c r="X68" s="239"/>
      <c r="Y68" s="239"/>
      <c r="Z68" s="216"/>
      <c r="AA68" s="239" t="s">
        <v>102</v>
      </c>
      <c r="AB68" s="239"/>
      <c r="AC68" s="239"/>
      <c r="AD68" s="216"/>
      <c r="AE68" s="239" t="s">
        <v>102</v>
      </c>
      <c r="AF68" s="239"/>
      <c r="AG68" s="239"/>
      <c r="AH68" s="216"/>
      <c r="AI68" s="239" t="s">
        <v>102</v>
      </c>
      <c r="AJ68" s="239"/>
      <c r="AK68" s="239"/>
      <c r="AL68" s="216"/>
      <c r="AM68" s="239" t="s">
        <v>102</v>
      </c>
      <c r="AN68" s="239"/>
      <c r="AO68" s="239"/>
      <c r="AP68" s="167"/>
      <c r="AQ68" s="167"/>
      <c r="AR68" s="167"/>
      <c r="AS68" s="167"/>
      <c r="AT68" s="167"/>
      <c r="AU68" s="167"/>
      <c r="AV68" s="167"/>
      <c r="AW68" s="167"/>
      <c r="AX68" s="167"/>
      <c r="AY68" s="167"/>
      <c r="AZ68" s="167"/>
      <c r="BA68" s="167"/>
      <c r="BB68" s="167"/>
      <c r="BC68" s="167"/>
      <c r="BD68" s="210"/>
    </row>
    <row r="69" spans="1:56">
      <c r="A69" s="243"/>
      <c r="B69" s="240"/>
      <c r="C69" s="239"/>
      <c r="D69" s="239"/>
      <c r="E69" s="239"/>
      <c r="F69" s="215"/>
      <c r="G69" s="244"/>
      <c r="H69" s="244"/>
      <c r="I69" s="244"/>
      <c r="J69" s="216"/>
      <c r="K69" s="239"/>
      <c r="L69" s="239"/>
      <c r="M69" s="239"/>
      <c r="N69" s="216"/>
      <c r="O69" s="239"/>
      <c r="P69" s="239"/>
      <c r="Q69" s="239"/>
      <c r="R69" s="216"/>
      <c r="S69" s="239"/>
      <c r="T69" s="239"/>
      <c r="U69" s="239"/>
      <c r="V69" s="216"/>
      <c r="W69" s="239"/>
      <c r="X69" s="239"/>
      <c r="Y69" s="239"/>
      <c r="Z69" s="216"/>
      <c r="AA69" s="239"/>
      <c r="AB69" s="239"/>
      <c r="AC69" s="239"/>
      <c r="AD69" s="216"/>
      <c r="AE69" s="239"/>
      <c r="AF69" s="239"/>
      <c r="AG69" s="239"/>
      <c r="AH69" s="216"/>
      <c r="AI69" s="239"/>
      <c r="AJ69" s="239"/>
      <c r="AK69" s="239"/>
      <c r="AL69" s="216"/>
      <c r="AM69" s="239"/>
      <c r="AN69" s="239"/>
      <c r="AO69" s="239"/>
      <c r="AP69" s="167"/>
      <c r="AQ69" s="167"/>
      <c r="AR69" s="167"/>
      <c r="AS69" s="167"/>
      <c r="AT69" s="167"/>
      <c r="AU69" s="167"/>
      <c r="AV69" s="167"/>
      <c r="AW69" s="167"/>
      <c r="AX69" s="167"/>
      <c r="AY69" s="167"/>
      <c r="AZ69" s="167"/>
      <c r="BA69" s="167"/>
      <c r="BB69" s="167"/>
      <c r="BC69" s="167"/>
      <c r="BD69" s="210"/>
    </row>
    <row r="70" spans="1:56">
      <c r="A70" s="243"/>
      <c r="B70" s="241"/>
      <c r="C70" s="239"/>
      <c r="D70" s="239"/>
      <c r="E70" s="239"/>
      <c r="F70" s="215"/>
      <c r="G70" s="244"/>
      <c r="H70" s="244"/>
      <c r="I70" s="244"/>
      <c r="J70" s="216"/>
      <c r="K70" s="239"/>
      <c r="L70" s="239"/>
      <c r="M70" s="239"/>
      <c r="N70" s="216"/>
      <c r="O70" s="239"/>
      <c r="P70" s="239"/>
      <c r="Q70" s="239"/>
      <c r="R70" s="216"/>
      <c r="S70" s="239"/>
      <c r="T70" s="239"/>
      <c r="U70" s="239"/>
      <c r="V70" s="216"/>
      <c r="W70" s="239"/>
      <c r="X70" s="239"/>
      <c r="Y70" s="239"/>
      <c r="Z70" s="216"/>
      <c r="AA70" s="239"/>
      <c r="AB70" s="239"/>
      <c r="AC70" s="239"/>
      <c r="AD70" s="216"/>
      <c r="AE70" s="239"/>
      <c r="AF70" s="239"/>
      <c r="AG70" s="239"/>
      <c r="AH70" s="216"/>
      <c r="AI70" s="239"/>
      <c r="AJ70" s="239"/>
      <c r="AK70" s="239"/>
      <c r="AL70" s="216"/>
      <c r="AM70" s="239"/>
      <c r="AN70" s="239"/>
      <c r="AO70" s="239"/>
      <c r="AP70" s="167"/>
      <c r="AQ70" s="167"/>
      <c r="AR70" s="167"/>
      <c r="AS70" s="167"/>
      <c r="AT70" s="167"/>
      <c r="AU70" s="167"/>
      <c r="AV70" s="167"/>
      <c r="AW70" s="167"/>
      <c r="AX70" s="167"/>
      <c r="AY70" s="167"/>
      <c r="AZ70" s="167"/>
      <c r="BA70" s="167"/>
      <c r="BB70" s="167"/>
      <c r="BC70" s="167"/>
      <c r="BD70" s="210"/>
    </row>
    <row r="71" spans="1:56">
      <c r="A71" s="243"/>
      <c r="B71" s="241"/>
      <c r="C71" s="239"/>
      <c r="D71" s="239"/>
      <c r="E71" s="239"/>
      <c r="F71" s="215"/>
      <c r="G71" s="244"/>
      <c r="H71" s="244"/>
      <c r="I71" s="244"/>
      <c r="J71" s="216"/>
      <c r="K71" s="239"/>
      <c r="L71" s="239"/>
      <c r="M71" s="239"/>
      <c r="N71" s="216"/>
      <c r="O71" s="239"/>
      <c r="P71" s="239"/>
      <c r="Q71" s="239"/>
      <c r="R71" s="216"/>
      <c r="S71" s="239"/>
      <c r="T71" s="239"/>
      <c r="U71" s="239"/>
      <c r="V71" s="216"/>
      <c r="W71" s="239"/>
      <c r="X71" s="239"/>
      <c r="Y71" s="239"/>
      <c r="Z71" s="216"/>
      <c r="AA71" s="239"/>
      <c r="AB71" s="239"/>
      <c r="AC71" s="239"/>
      <c r="AD71" s="216"/>
      <c r="AE71" s="239"/>
      <c r="AF71" s="239"/>
      <c r="AG71" s="239"/>
      <c r="AH71" s="216"/>
      <c r="AI71" s="239"/>
      <c r="AJ71" s="239"/>
      <c r="AK71" s="239"/>
      <c r="AL71" s="216"/>
      <c r="AM71" s="239"/>
      <c r="AN71" s="239"/>
      <c r="AO71" s="239"/>
      <c r="AP71" s="167"/>
      <c r="AQ71" s="167"/>
      <c r="AR71" s="167"/>
      <c r="AS71" s="167"/>
      <c r="AT71" s="167"/>
      <c r="AU71" s="167"/>
      <c r="AV71" s="167"/>
      <c r="AW71" s="167"/>
      <c r="AX71" s="167"/>
      <c r="AY71" s="167"/>
      <c r="AZ71" s="167"/>
      <c r="BA71" s="167"/>
      <c r="BB71" s="167"/>
      <c r="BC71" s="167"/>
      <c r="BD71" s="210"/>
    </row>
    <row r="72" spans="1:56">
      <c r="A72" s="243"/>
      <c r="B72" s="241"/>
      <c r="C72" s="239"/>
      <c r="D72" s="239"/>
      <c r="E72" s="239"/>
      <c r="F72" s="215"/>
      <c r="G72" s="244"/>
      <c r="H72" s="244"/>
      <c r="I72" s="244"/>
      <c r="J72" s="216"/>
      <c r="K72" s="239"/>
      <c r="L72" s="239"/>
      <c r="M72" s="239"/>
      <c r="N72" s="216"/>
      <c r="O72" s="239"/>
      <c r="P72" s="239"/>
      <c r="Q72" s="239"/>
      <c r="R72" s="216"/>
      <c r="S72" s="239"/>
      <c r="T72" s="239"/>
      <c r="U72" s="239"/>
      <c r="V72" s="216"/>
      <c r="W72" s="239"/>
      <c r="X72" s="239"/>
      <c r="Y72" s="239"/>
      <c r="Z72" s="216"/>
      <c r="AA72" s="239"/>
      <c r="AB72" s="239"/>
      <c r="AC72" s="239"/>
      <c r="AD72" s="216"/>
      <c r="AE72" s="239"/>
      <c r="AF72" s="239"/>
      <c r="AG72" s="239"/>
      <c r="AH72" s="216"/>
      <c r="AI72" s="239"/>
      <c r="AJ72" s="239"/>
      <c r="AK72" s="239"/>
      <c r="AL72" s="216"/>
      <c r="AM72" s="239"/>
      <c r="AN72" s="239"/>
      <c r="AO72" s="239"/>
      <c r="AP72" s="167"/>
      <c r="AQ72" s="167"/>
      <c r="AR72" s="167"/>
      <c r="AS72" s="167"/>
      <c r="AT72" s="167"/>
      <c r="AU72" s="167"/>
      <c r="AV72" s="167"/>
      <c r="AW72" s="167"/>
      <c r="AX72" s="167"/>
      <c r="AY72" s="167"/>
      <c r="AZ72" s="167"/>
      <c r="BA72" s="167"/>
      <c r="BB72" s="167"/>
      <c r="BC72" s="167"/>
      <c r="BD72" s="210"/>
    </row>
    <row r="73" spans="1:56">
      <c r="A73" s="243"/>
      <c r="B73" s="241"/>
      <c r="C73" s="239"/>
      <c r="D73" s="239"/>
      <c r="E73" s="239"/>
      <c r="F73" s="215"/>
      <c r="G73" s="244"/>
      <c r="H73" s="244"/>
      <c r="I73" s="244"/>
      <c r="J73" s="216"/>
      <c r="K73" s="239"/>
      <c r="L73" s="239"/>
      <c r="M73" s="239"/>
      <c r="N73" s="216"/>
      <c r="O73" s="239"/>
      <c r="P73" s="239"/>
      <c r="Q73" s="239"/>
      <c r="R73" s="216"/>
      <c r="S73" s="239"/>
      <c r="T73" s="239"/>
      <c r="U73" s="239"/>
      <c r="V73" s="216"/>
      <c r="W73" s="239"/>
      <c r="X73" s="239"/>
      <c r="Y73" s="239"/>
      <c r="Z73" s="216"/>
      <c r="AA73" s="239"/>
      <c r="AB73" s="239"/>
      <c r="AC73" s="239"/>
      <c r="AD73" s="216"/>
      <c r="AE73" s="239"/>
      <c r="AF73" s="239"/>
      <c r="AG73" s="239"/>
      <c r="AH73" s="216"/>
      <c r="AI73" s="239"/>
      <c r="AJ73" s="239"/>
      <c r="AK73" s="239"/>
      <c r="AL73" s="216"/>
      <c r="AM73" s="239"/>
      <c r="AN73" s="239"/>
      <c r="AO73" s="239"/>
      <c r="AP73" s="167"/>
      <c r="AQ73" s="167"/>
      <c r="AR73" s="167"/>
      <c r="AS73" s="167"/>
      <c r="AT73" s="167"/>
      <c r="AU73" s="167"/>
      <c r="AV73" s="167"/>
      <c r="AW73" s="167"/>
      <c r="AX73" s="167"/>
      <c r="AY73" s="167"/>
      <c r="AZ73" s="167"/>
      <c r="BA73" s="167"/>
      <c r="BB73" s="167"/>
      <c r="BC73" s="167"/>
      <c r="BD73" s="210"/>
    </row>
    <row r="74" spans="1:56">
      <c r="A74" s="243"/>
      <c r="B74" s="242"/>
      <c r="C74" s="239"/>
      <c r="D74" s="239"/>
      <c r="E74" s="239"/>
      <c r="F74" s="215"/>
      <c r="G74" s="244"/>
      <c r="H74" s="244"/>
      <c r="I74" s="244"/>
      <c r="J74" s="216"/>
      <c r="K74" s="239"/>
      <c r="L74" s="239"/>
      <c r="M74" s="239"/>
      <c r="N74" s="216"/>
      <c r="O74" s="239"/>
      <c r="P74" s="239"/>
      <c r="Q74" s="239"/>
      <c r="R74" s="216"/>
      <c r="S74" s="239"/>
      <c r="T74" s="239"/>
      <c r="U74" s="239"/>
      <c r="V74" s="216"/>
      <c r="W74" s="239"/>
      <c r="X74" s="239"/>
      <c r="Y74" s="239"/>
      <c r="Z74" s="216"/>
      <c r="AA74" s="239"/>
      <c r="AB74" s="239"/>
      <c r="AC74" s="239"/>
      <c r="AD74" s="216"/>
      <c r="AE74" s="239"/>
      <c r="AF74" s="239"/>
      <c r="AG74" s="239"/>
      <c r="AH74" s="216"/>
      <c r="AI74" s="239"/>
      <c r="AJ74" s="239"/>
      <c r="AK74" s="239"/>
      <c r="AL74" s="216"/>
      <c r="AM74" s="239"/>
      <c r="AN74" s="239"/>
      <c r="AO74" s="239"/>
      <c r="AP74" s="167"/>
      <c r="AQ74" s="167"/>
      <c r="AR74" s="167"/>
      <c r="AS74" s="167"/>
      <c r="AT74" s="167"/>
      <c r="AU74" s="167"/>
      <c r="AV74" s="167"/>
      <c r="AW74" s="167"/>
      <c r="AX74" s="167"/>
      <c r="AY74" s="167"/>
      <c r="AZ74" s="167"/>
      <c r="BA74" s="167"/>
      <c r="BB74" s="167"/>
      <c r="BC74" s="167"/>
      <c r="BD74" s="210"/>
    </row>
    <row r="75" spans="1:56">
      <c r="A75" s="243"/>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3"/>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3"/>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3"/>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A79" s="243"/>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80" spans="1:56">
      <c r="C80" s="210"/>
      <c r="D80" s="210"/>
      <c r="E80" s="210"/>
      <c r="F80" s="167"/>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167"/>
      <c r="AQ80" s="167"/>
      <c r="AR80" s="167"/>
      <c r="AS80" s="167"/>
      <c r="AT80" s="167"/>
      <c r="AU80" s="167"/>
      <c r="AV80" s="167"/>
      <c r="AW80" s="167"/>
      <c r="AX80" s="167"/>
      <c r="AY80" s="167"/>
      <c r="AZ80" s="167"/>
      <c r="BA80" s="167"/>
      <c r="BB80" s="167"/>
      <c r="BC80" s="167"/>
      <c r="BD80" s="210"/>
    </row>
    <row r="121" spans="7:7">
      <c r="G121" s="172" t="s">
        <v>103</v>
      </c>
    </row>
  </sheetData>
  <mergeCells count="325">
    <mergeCell ref="A1:A2"/>
    <mergeCell ref="C23:E23"/>
    <mergeCell ref="G23:I23"/>
    <mergeCell ref="K23:M23"/>
    <mergeCell ref="O23:Q23"/>
    <mergeCell ref="C24:E24"/>
    <mergeCell ref="G24:I24"/>
    <mergeCell ref="K24:M24"/>
    <mergeCell ref="O24:Q24"/>
    <mergeCell ref="S24:U24"/>
    <mergeCell ref="W24:Y24"/>
    <mergeCell ref="AA24:AC24"/>
    <mergeCell ref="AE24:AG24"/>
    <mergeCell ref="AI24:AK24"/>
    <mergeCell ref="AM24:AO24"/>
    <mergeCell ref="S23:U23"/>
    <mergeCell ref="W23:Y23"/>
    <mergeCell ref="AA23:AC23"/>
    <mergeCell ref="AE23:AG23"/>
    <mergeCell ref="AI23:AK23"/>
    <mergeCell ref="AM23:AO23"/>
    <mergeCell ref="AA25:AC25"/>
    <mergeCell ref="AE25:AG25"/>
    <mergeCell ref="AI25:AK25"/>
    <mergeCell ref="AM25:AO25"/>
    <mergeCell ref="C27:E27"/>
    <mergeCell ref="G27:I27"/>
    <mergeCell ref="K27:M27"/>
    <mergeCell ref="O27:Q27"/>
    <mergeCell ref="S27:U27"/>
    <mergeCell ref="W27:Y27"/>
    <mergeCell ref="C25:E25"/>
    <mergeCell ref="G25:I25"/>
    <mergeCell ref="K25:M25"/>
    <mergeCell ref="O25:Q25"/>
    <mergeCell ref="S25:U25"/>
    <mergeCell ref="W25:Y25"/>
    <mergeCell ref="AA27:AC27"/>
    <mergeCell ref="AE27:AG27"/>
    <mergeCell ref="AI27:AK27"/>
    <mergeCell ref="AM27:AO27"/>
    <mergeCell ref="AM28:AO28"/>
    <mergeCell ref="C31:E31"/>
    <mergeCell ref="G31:I31"/>
    <mergeCell ref="K31:M31"/>
    <mergeCell ref="O31:Q31"/>
    <mergeCell ref="S31:U31"/>
    <mergeCell ref="W31:Y31"/>
    <mergeCell ref="AA31:AC31"/>
    <mergeCell ref="AE31:AG31"/>
    <mergeCell ref="AI31:AK31"/>
    <mergeCell ref="AM31:AO31"/>
    <mergeCell ref="C28:E28"/>
    <mergeCell ref="G28:I28"/>
    <mergeCell ref="K28:M28"/>
    <mergeCell ref="O28:Q28"/>
    <mergeCell ref="S28:U28"/>
    <mergeCell ref="W28:Y28"/>
    <mergeCell ref="AA28:AC28"/>
    <mergeCell ref="AE28:AG28"/>
    <mergeCell ref="AI28:AK28"/>
    <mergeCell ref="AM32:AO32"/>
    <mergeCell ref="C33:E33"/>
    <mergeCell ref="G33:I33"/>
    <mergeCell ref="K33:M33"/>
    <mergeCell ref="O33:Q33"/>
    <mergeCell ref="S33:U33"/>
    <mergeCell ref="W33:Y33"/>
    <mergeCell ref="AA33:AC33"/>
    <mergeCell ref="AE33:AG33"/>
    <mergeCell ref="AI33:AK33"/>
    <mergeCell ref="AM33:AO33"/>
    <mergeCell ref="C32:E32"/>
    <mergeCell ref="G32:I32"/>
    <mergeCell ref="K32:M32"/>
    <mergeCell ref="O32:Q32"/>
    <mergeCell ref="S32:U32"/>
    <mergeCell ref="W32:Y32"/>
    <mergeCell ref="AA32:AC32"/>
    <mergeCell ref="AE32:AG32"/>
    <mergeCell ref="AI32:AK32"/>
    <mergeCell ref="AM34:AO34"/>
    <mergeCell ref="C35:E35"/>
    <mergeCell ref="G35:I35"/>
    <mergeCell ref="K35:M35"/>
    <mergeCell ref="O35:Q35"/>
    <mergeCell ref="S35:U35"/>
    <mergeCell ref="W35:Y35"/>
    <mergeCell ref="AA35:AC35"/>
    <mergeCell ref="AE35:AG35"/>
    <mergeCell ref="AI35:AK35"/>
    <mergeCell ref="AM35:AO35"/>
    <mergeCell ref="C34:E34"/>
    <mergeCell ref="G34:I34"/>
    <mergeCell ref="K34:M34"/>
    <mergeCell ref="O34:Q34"/>
    <mergeCell ref="S34:U34"/>
    <mergeCell ref="W34:Y34"/>
    <mergeCell ref="AA34:AC34"/>
    <mergeCell ref="AE34:AG34"/>
    <mergeCell ref="AI34:AK34"/>
    <mergeCell ref="AM36:AO36"/>
    <mergeCell ref="C37:E37"/>
    <mergeCell ref="G37:I37"/>
    <mergeCell ref="K37:M37"/>
    <mergeCell ref="O37:Q37"/>
    <mergeCell ref="S37:U37"/>
    <mergeCell ref="W37:Y37"/>
    <mergeCell ref="AA37:AC37"/>
    <mergeCell ref="AE37:AG37"/>
    <mergeCell ref="AI37:AK37"/>
    <mergeCell ref="AM37:AO37"/>
    <mergeCell ref="C36:E36"/>
    <mergeCell ref="G36:I36"/>
    <mergeCell ref="K36:M36"/>
    <mergeCell ref="O36:Q36"/>
    <mergeCell ref="S36:U36"/>
    <mergeCell ref="W36:Y36"/>
    <mergeCell ref="AA36:AC36"/>
    <mergeCell ref="AE36:AG36"/>
    <mergeCell ref="AI36:AK36"/>
    <mergeCell ref="AM38:AO38"/>
    <mergeCell ref="C39:E39"/>
    <mergeCell ref="G39:I39"/>
    <mergeCell ref="K39:M39"/>
    <mergeCell ref="O39:Q39"/>
    <mergeCell ref="S39:U39"/>
    <mergeCell ref="W39:Y39"/>
    <mergeCell ref="AA39:AC39"/>
    <mergeCell ref="AE39:AG39"/>
    <mergeCell ref="AI39:AK39"/>
    <mergeCell ref="AM39:AO39"/>
    <mergeCell ref="C38:E38"/>
    <mergeCell ref="G38:I38"/>
    <mergeCell ref="K38:M38"/>
    <mergeCell ref="O38:Q38"/>
    <mergeCell ref="S38:U38"/>
    <mergeCell ref="W38:Y38"/>
    <mergeCell ref="AA38:AC38"/>
    <mergeCell ref="AE38:AG38"/>
    <mergeCell ref="AI38:AK38"/>
    <mergeCell ref="AM40:AO40"/>
    <mergeCell ref="C41:E41"/>
    <mergeCell ref="G41:I41"/>
    <mergeCell ref="K41:M41"/>
    <mergeCell ref="O41:Q41"/>
    <mergeCell ref="S41:U41"/>
    <mergeCell ref="W41:Y41"/>
    <mergeCell ref="AA41:AC41"/>
    <mergeCell ref="AE41:AG41"/>
    <mergeCell ref="AI41:AK41"/>
    <mergeCell ref="AM41:AO41"/>
    <mergeCell ref="C40:E40"/>
    <mergeCell ref="G40:I40"/>
    <mergeCell ref="K40:M40"/>
    <mergeCell ref="O40:Q40"/>
    <mergeCell ref="S40:U40"/>
    <mergeCell ref="W40:Y40"/>
    <mergeCell ref="AA40:AC40"/>
    <mergeCell ref="AE40:AG40"/>
    <mergeCell ref="AI40:AK40"/>
    <mergeCell ref="AM42:AO42"/>
    <mergeCell ref="C43:E43"/>
    <mergeCell ref="G43:I43"/>
    <mergeCell ref="K43:M43"/>
    <mergeCell ref="O43:Q43"/>
    <mergeCell ref="S43:U43"/>
    <mergeCell ref="W43:Y43"/>
    <mergeCell ref="AA43:AC43"/>
    <mergeCell ref="AE43:AG43"/>
    <mergeCell ref="AI43:AK43"/>
    <mergeCell ref="AM43:AO43"/>
    <mergeCell ref="C42:E42"/>
    <mergeCell ref="G42:I42"/>
    <mergeCell ref="K42:M42"/>
    <mergeCell ref="O42:Q42"/>
    <mergeCell ref="S42:U42"/>
    <mergeCell ref="W42:Y42"/>
    <mergeCell ref="AA42:AC42"/>
    <mergeCell ref="AE42:AG42"/>
    <mergeCell ref="AI42:AK42"/>
    <mergeCell ref="AM44:AO44"/>
    <mergeCell ref="C45:E45"/>
    <mergeCell ref="G45:I45"/>
    <mergeCell ref="K45:M45"/>
    <mergeCell ref="O45:Q45"/>
    <mergeCell ref="S45:U45"/>
    <mergeCell ref="W45:Y45"/>
    <mergeCell ref="AA45:AC45"/>
    <mergeCell ref="AE45:AG45"/>
    <mergeCell ref="AI45:AK45"/>
    <mergeCell ref="AM45:AO45"/>
    <mergeCell ref="C44:E44"/>
    <mergeCell ref="G44:I44"/>
    <mergeCell ref="K44:M44"/>
    <mergeCell ref="O44:Q44"/>
    <mergeCell ref="S44:U44"/>
    <mergeCell ref="W44:Y44"/>
    <mergeCell ref="AA44:AC44"/>
    <mergeCell ref="AE44:AG44"/>
    <mergeCell ref="AI44:AK44"/>
    <mergeCell ref="AM46:AO46"/>
    <mergeCell ref="C47:E47"/>
    <mergeCell ref="G47:I47"/>
    <mergeCell ref="K47:M47"/>
    <mergeCell ref="O47:Q47"/>
    <mergeCell ref="S47:U47"/>
    <mergeCell ref="W47:Y47"/>
    <mergeCell ref="AA47:AC47"/>
    <mergeCell ref="AE47:AG47"/>
    <mergeCell ref="AI47:AK47"/>
    <mergeCell ref="AM47:AO47"/>
    <mergeCell ref="C46:E46"/>
    <mergeCell ref="G46:I46"/>
    <mergeCell ref="K46:M46"/>
    <mergeCell ref="O46:Q46"/>
    <mergeCell ref="S46:U46"/>
    <mergeCell ref="W46:Y46"/>
    <mergeCell ref="AA46:AC46"/>
    <mergeCell ref="AE46:AG46"/>
    <mergeCell ref="AI46:AK46"/>
    <mergeCell ref="AM48:AO48"/>
    <mergeCell ref="C49:E49"/>
    <mergeCell ref="G49:I49"/>
    <mergeCell ref="K49:M49"/>
    <mergeCell ref="O49:Q49"/>
    <mergeCell ref="S49:U49"/>
    <mergeCell ref="W49:Y49"/>
    <mergeCell ref="AA49:AC49"/>
    <mergeCell ref="AE49:AG49"/>
    <mergeCell ref="AI49:AK49"/>
    <mergeCell ref="AM49:AO49"/>
    <mergeCell ref="C48:E48"/>
    <mergeCell ref="G48:I48"/>
    <mergeCell ref="K48:M48"/>
    <mergeCell ref="O48:Q48"/>
    <mergeCell ref="S48:U48"/>
    <mergeCell ref="W48:Y48"/>
    <mergeCell ref="AA48:AC48"/>
    <mergeCell ref="AE48:AG48"/>
    <mergeCell ref="AI48:AK48"/>
    <mergeCell ref="S53:U53"/>
    <mergeCell ref="W53:Y53"/>
    <mergeCell ref="AA53:AC53"/>
    <mergeCell ref="AE53:AG53"/>
    <mergeCell ref="AI51:AK51"/>
    <mergeCell ref="AM51:AO51"/>
    <mergeCell ref="C52:E52"/>
    <mergeCell ref="G52:I52"/>
    <mergeCell ref="K52:M52"/>
    <mergeCell ref="O52:Q52"/>
    <mergeCell ref="S52:U52"/>
    <mergeCell ref="W52:Y52"/>
    <mergeCell ref="AA52:AC52"/>
    <mergeCell ref="AE52:AG52"/>
    <mergeCell ref="AI52:AK52"/>
    <mergeCell ref="AM52:AO52"/>
    <mergeCell ref="C51:E51"/>
    <mergeCell ref="G51:I51"/>
    <mergeCell ref="K51:M51"/>
    <mergeCell ref="O51:Q51"/>
    <mergeCell ref="S51:U51"/>
    <mergeCell ref="W51:Y51"/>
    <mergeCell ref="AA51:AC51"/>
    <mergeCell ref="AE51:AG51"/>
    <mergeCell ref="AM57:AO57"/>
    <mergeCell ref="C55:E55"/>
    <mergeCell ref="G55:I55"/>
    <mergeCell ref="K55:M55"/>
    <mergeCell ref="O55:Q55"/>
    <mergeCell ref="S55:U55"/>
    <mergeCell ref="W55:Y55"/>
    <mergeCell ref="AA55:AC55"/>
    <mergeCell ref="AI53:AK53"/>
    <mergeCell ref="AM53:AO53"/>
    <mergeCell ref="C54:E54"/>
    <mergeCell ref="G54:I54"/>
    <mergeCell ref="K54:M54"/>
    <mergeCell ref="O54:Q54"/>
    <mergeCell ref="S54:U54"/>
    <mergeCell ref="W54:Y54"/>
    <mergeCell ref="AA54:AC54"/>
    <mergeCell ref="AE54:AG54"/>
    <mergeCell ref="AI54:AK54"/>
    <mergeCell ref="AM54:AO54"/>
    <mergeCell ref="C53:E53"/>
    <mergeCell ref="G53:I53"/>
    <mergeCell ref="K53:M53"/>
    <mergeCell ref="O53:Q53"/>
    <mergeCell ref="A59:A61"/>
    <mergeCell ref="W56:Y56"/>
    <mergeCell ref="AA56:AC56"/>
    <mergeCell ref="AE56:AG56"/>
    <mergeCell ref="AI56:AK56"/>
    <mergeCell ref="AM56:AO56"/>
    <mergeCell ref="C57:E57"/>
    <mergeCell ref="G57:I57"/>
    <mergeCell ref="K57:M57"/>
    <mergeCell ref="O57:Q57"/>
    <mergeCell ref="S57:U57"/>
    <mergeCell ref="A51:A57"/>
    <mergeCell ref="AE55:AG55"/>
    <mergeCell ref="AI55:AK55"/>
    <mergeCell ref="AM55:AO55"/>
    <mergeCell ref="C56:E56"/>
    <mergeCell ref="G56:I56"/>
    <mergeCell ref="K56:M56"/>
    <mergeCell ref="O56:Q56"/>
    <mergeCell ref="S56:U56"/>
    <mergeCell ref="W57:Y57"/>
    <mergeCell ref="AA57:AC57"/>
    <mergeCell ref="AE57:AG57"/>
    <mergeCell ref="AI57:AK57"/>
    <mergeCell ref="W68:Y74"/>
    <mergeCell ref="AA68:AC74"/>
    <mergeCell ref="AE68:AG74"/>
    <mergeCell ref="AI68:AK74"/>
    <mergeCell ref="AM68:AO74"/>
    <mergeCell ref="B69:B74"/>
    <mergeCell ref="A62:A79"/>
    <mergeCell ref="C68:E74"/>
    <mergeCell ref="G68:I74"/>
    <mergeCell ref="K68:M74"/>
    <mergeCell ref="O68:Q74"/>
    <mergeCell ref="S68:U74"/>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7:AO27" xr:uid="{1EE6A90B-8EC7-4B6B-9729-6DCAF3F96BF6}">
      <formula1>_xlfn.IFS(C19="Renewable",(INDEX(RE,,MATCH(AM24,REC,0))),C19="CSA",(INDEX(IMP_CSA,,MATCH(AM24,IMP_CSAC,0))),C19="Forestry",(INDEX(AR,,MATCH(AM24,ARC,0))),C19="AGR",(INDEX(AGR,,MATCH(AM24,AGRC,0))),C19="Waste Management",(INDEX(WM,,MATCH(AM24,WMC,0))))</formula1>
    </dataValidation>
    <dataValidation type="list" allowBlank="1" showInputMessage="1" showErrorMessage="1" sqref="AI27:AK27" xr:uid="{D0398E23-28B0-4A98-9728-E712AAE3DE73}">
      <formula1>_xlfn.IFS(C19="Renewable",(INDEX(RE,,MATCH(AI24,REC,0))),C19="CSA",(INDEX(IMP_CSA,,MATCH(AI24,IMP_CSAC,0))),C19="Forestry",(INDEX(AR,,MATCH(AI24,ARC,0))),C19="AGR",(INDEX(AGR,,MATCH(AI24,AGRC,0))),C19="Waste Management",(INDEX(WM,,MATCH(AI24,WMC,0))))</formula1>
    </dataValidation>
    <dataValidation type="list" allowBlank="1" showInputMessage="1" showErrorMessage="1" sqref="AE27:AG27" xr:uid="{C56D4C3B-02DD-4478-BD16-11755E6C6A70}">
      <formula1>_xlfn.IFS(C19="Renewable",(INDEX(RE,,MATCH(AE24,REC,0))),C19="CSA",(INDEX(IMP_CSA,,MATCH(AE24,IMP_CSAC,0))),C19="Forestry",(INDEX(AR,,MATCH(AE24,ARC,0))),C19="AGR",(INDEX(AGR,,MATCH(AE24,AGRC,0))),C19="Waste Management",(INDEX(WM,,MATCH(AE24,WMC,0))))</formula1>
    </dataValidation>
    <dataValidation type="list" allowBlank="1" showInputMessage="1" showErrorMessage="1" sqref="AA27:AC27" xr:uid="{892B5411-E337-4682-A71E-52C1E45D9434}">
      <formula1>_xlfn.IFS(C19="Renewable",(INDEX(RE,,MATCH(AA24,REC,0))),C19="CSA",(INDEX(IMP_CSA,,MATCH(AA24,IMP_CSAC,0))),C19="Forestry",(INDEX(AR,,MATCH(AA24,ARC,0))),C19="AGR",(INDEX(AGR,,MATCH(AA24,AGRC,0))),C19="Waste Management",(INDEX(WM,,MATCH(AA24,WMC,0))))</formula1>
    </dataValidation>
    <dataValidation type="list" allowBlank="1" showInputMessage="1" showErrorMessage="1" sqref="W27:Y27" xr:uid="{FDD7EA1D-DC02-478D-9989-C373F3059E31}">
      <formula1>_xlfn.IFS(C19="Renewable",(INDEX(RE,,MATCH(W24,REC,0))),C19="CSA",(INDEX(IMP_CSA,,MATCH(W24,IMP_CSAC,0))),C19="Forestry",(INDEX(AR,,MATCH(W24,ARC,0))),C19="AGR",(INDEX(AGR,,MATCH(W24,AGRC,0))),C19="Waste Management",(INDEX(WM,,MATCH(W24,WMC,0))))</formula1>
    </dataValidation>
    <dataValidation type="list" allowBlank="1" showInputMessage="1" showErrorMessage="1" sqref="S27:U27" xr:uid="{12476518-F776-4E32-B7E0-45B5DAA8A433}">
      <formula1>_xlfn.IFS(C19="Renewable",(INDEX(RE,,MATCH(S24,REC,0))),C19="CSA",(INDEX(IMP_CSA,,MATCH(S24,IMP_CSAC,0))),C19="Forestry",(INDEX(AR,,MATCH(S24,ARC,0))),C19="AGR",(INDEX(AGR,,MATCH(S24,AGRC,0))),C19="Waste Management",(INDEX(WM,,MATCH(S24,WMC,0))))</formula1>
    </dataValidation>
    <dataValidation type="list" allowBlank="1" showInputMessage="1" showErrorMessage="1" sqref="O27:Q27" xr:uid="{7CD0F3DC-4106-427C-A930-BE63DC29710C}">
      <formula1>_xlfn.IFS(C19="Renewable",(INDEX(RE,,MATCH(O24,REC,0))),C19="CSA",(INDEX(IMP_CSA,,MATCH(O24,IMP_CSAC,0))),C19="Forestry",(INDEX(AR,,MATCH(O24,ARC,0))),C19="AGR",(INDEX(AGR,,MATCH(O24,AGRC,0))),C19="Waste Management",(INDEX(WM,,MATCH(O24,WMC,0))))</formula1>
    </dataValidation>
    <dataValidation type="list" allowBlank="1" showInputMessage="1" showErrorMessage="1" sqref="K27:M27" xr:uid="{290C4481-2B10-477C-9B3F-320383837B7E}">
      <formula1>_xlfn.IFS(C19="Renewable",(INDEX(RE,,MATCH(K24,REC,0))),C19="CSA",(INDEX(IMP_CSA,,MATCH(K24,IMP_CSAC,0))),C19="Forestry",(INDEX(AR,,MATCH(K24,ARC,0))),C19="AGR",(INDEX(AGR,,MATCH(K24,AGRC,0))),C19="Waste Management",(INDEX(WM,,MATCH(K24,WMC,0))))</formula1>
    </dataValidation>
    <dataValidation type="list" allowBlank="1" showInputMessage="1" showErrorMessage="1" sqref="G27:I27" xr:uid="{63606C12-0436-4FDE-B9D2-44991A2A27F0}">
      <formula1>_xlfn.IFS(C19="Renewable",(INDEX(RE,,MATCH(G24,REC,0))),C19="CSA",(INDEX(IMP_CSA,,MATCH(G24,IMP_CSAC,0))),C19="Forestry",(INDEX(AR,,MATCH(G24,ARC,0))),C19="AGR",(INDEX(AGR,,MATCH(G24,AGRC,0))),C19="Waste Management",(INDEX(WM,,MATCH(G24,WMC,0))))</formula1>
    </dataValidation>
    <dataValidation type="list" allowBlank="1" showInputMessage="1" showErrorMessage="1" sqref="AM28:AO28 AI28:AK28 AE28:AG28 AA28:AC28 W28:Y28 S28:U28 O28:Q28 K28:M28 G28:I28 C28:E28" xr:uid="{2CCBC545-1AA2-4560-B1DC-F61CD960EA04}">
      <formula1>_xlfn.IFS($C$19="Renewable",(INDEX(SREI,,MATCH(C25,SRE,0))),$C$19="CSA",(INDEX(SCSAI,,MATCH(C25,SCSA,0))),$C$19="Forestry",(INDEX(SFI,,MATCH(C25,SF,0))),$C$19="AGR",(INDEX(SAGRI,,MATCH(C25,SAGR,0))),$C$19="Waste Management",(INDEX(SWM,,MATCH(C25,SWMI,0))))</formula1>
    </dataValidation>
    <dataValidation type="list" allowBlank="1" showInputMessage="1" showErrorMessage="1" sqref="C27:E27" xr:uid="{F3080C55-5BB4-4C7F-9FCA-A7CA02C7FF83}">
      <formula1>_xlfn.IFS(C19="Renewable",(INDEX(RE,,MATCH(C24,REC,0))),XFC19="CSA",(INDEX(IMP_CSA,,MATCH(C24,IMP_CSAC,0))),XFC19="Forestry",(INDEX(AR,,MATCH(C24,ARC,0))),XFC19="AGR",(INDEX(AGR,,MATCH(C24,AGRC,0))),XFC19="Waste Management",(INDEX(WM,,MATCH(C24,WMC,0))))</formula1>
    </dataValidation>
  </dataValidations>
  <hyperlinks>
    <hyperlink ref="E19" location="Background!A3" display="&gt;&gt; Check the list of Technology types included in current version. " xr:uid="{E1300215-9382-441F-84ED-B47B97986DA9}"/>
    <hyperlink ref="E21" location="Background!L2" display="&gt;&gt; List of impact category" xr:uid="{6DD27F44-38CF-4919-ACC6-90E1BA059D1C}"/>
    <hyperlink ref="E20" location="Background!M3" display="&gt;&gt; SDGs" xr:uid="{47B9C1FC-2643-4F28-8D49-8C867ECDBCD6}"/>
    <hyperlink ref="C29" location="Mapping!AA1" display="&gt;&gt; List of all monitoring indicators" xr:uid="{28ADDDC7-6F86-433C-BA45-7825856C7D20}"/>
    <hyperlink ref="G29" location="Mapping!AA1" display="&gt;&gt; List of all monitoring indicators" xr:uid="{31E77DC1-D4A4-42CD-85C3-22E3997A734A}"/>
    <hyperlink ref="K29" location="Mapping!AA1" display="&gt;&gt; List of all monitoring indicators" xr:uid="{1595CB67-297F-4180-AFDD-3A14E357C813}"/>
    <hyperlink ref="O29" location="Mapping!AA1" display="&gt;&gt; List of all monitoring indicators" xr:uid="{A8E108BC-0F6A-4030-9694-F1488FF71C62}"/>
    <hyperlink ref="S29" location="Mapping!AA1" display="&gt;&gt; List of all monitoring indicators" xr:uid="{F791834C-7F39-4D55-BCC0-0580E141C06B}"/>
    <hyperlink ref="W29" location="Mapping!AA1" display="&gt;&gt; List of all monitoring indicators" xr:uid="{FA06A354-F5D2-43D3-B0C5-D2D1A0E7FCE4}"/>
    <hyperlink ref="AA29" location="Mapping!AA1" display="&gt;&gt; List of all monitoring indicators" xr:uid="{F6DEACDB-5ED2-43ED-9E06-112BF5D52F64}"/>
    <hyperlink ref="AE29" location="Mapping!AA1" display="&gt;&gt; List of all monitoring indicators" xr:uid="{82A2232B-90B0-44A0-9675-2CE59CA04AD7}"/>
    <hyperlink ref="AI29" location="Mapping!AA1" display="&gt;&gt; List of all monitoring indicators" xr:uid="{085B2CE1-732F-4087-BE43-8C8611340A1C}"/>
    <hyperlink ref="AM29" location="Mapping!AA1" display="&gt;&gt; List of all monitoring indicators" xr:uid="{3B5A3815-DC1D-4562-994C-98A6B5DC82D5}"/>
    <hyperlink ref="A37" location="BA!R3" display="For more details please refer to BA worksheet" xr:uid="{BA633C3B-1FC3-431B-B3AD-996DF30C1827}"/>
    <hyperlink ref="A51:A57"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C21:C22</xm:sqref>
        </x14:dataValidation>
        <x14:dataValidation type="list" allowBlank="1" showInputMessage="1" showErrorMessage="1" xr:uid="{A1997F1E-2C08-4BDD-8586-E06837BA07B4}">
          <x14:formula1>
            <xm:f>Background!$L$5:$L$29</xm:f>
          </x14:formula1>
          <xm:sqref>AI24 AM24 AE24 AA24 W24 S24 O24 K24 C24 G24</xm:sqref>
        </x14:dataValidation>
        <x14:dataValidation type="list" allowBlank="1" showInputMessage="1" showErrorMessage="1" xr:uid="{9049F1F5-C613-418D-B2D8-EDFFB4540F5D}">
          <x14:formula1>
            <xm:f>Background!$N$5:$N$24</xm:f>
          </x14:formula1>
          <xm:sqref>AI25 AM25 AE25 AA25 W25 S25 O25 K25 C25 G25</xm:sqref>
        </x14:dataValidation>
        <x14:dataValidation type="list" allowBlank="1" showInputMessage="1" showErrorMessage="1" xr:uid="{FBBC911E-D1BC-43CA-A142-A4DBCA32E0F9}">
          <x14:formula1>
            <xm:f>Background!$B$4:$F$4</xm:f>
          </x14:formula1>
          <xm:sqref>C19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554687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K1" zoomScale="130" zoomScaleNormal="130" zoomScalePageLayoutView="97" workbookViewId="0">
      <pane ySplit="1" topLeftCell="A2" activePane="bottomLeft" state="frozen"/>
      <selection pane="bottomLeft" activeCell="J6" sqref="J6"/>
    </sheetView>
  </sheetViews>
  <sheetFormatPr defaultColWidth="12.44140625" defaultRowHeight="10.199999999999999" outlineLevelRow="1"/>
  <cols>
    <col min="1" max="1" width="50.554687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5546875" style="103" customWidth="1"/>
    <col min="26" max="26" width="10.109375" style="103" customWidth="1"/>
    <col min="27" max="27" width="17.5546875" style="119" customWidth="1"/>
    <col min="28" max="28" width="51.109375" style="119" customWidth="1"/>
    <col min="29" max="29" width="34.44140625" style="119" customWidth="1"/>
    <col min="30" max="30" width="37.44140625" style="119" customWidth="1"/>
    <col min="31" max="31" width="19.44140625" style="119" customWidth="1"/>
    <col min="32" max="32" width="48.44140625" style="119" customWidth="1"/>
    <col min="33" max="44" width="12.44140625" style="103" customWidth="1"/>
    <col min="45" max="45" width="12.44140625" style="103"/>
    <col min="46" max="49" width="12.44140625" style="103" customWidth="1"/>
    <col min="50" max="51" width="19.44140625" style="103" customWidth="1"/>
    <col min="52" max="52" width="33.5546875" style="103" customWidth="1"/>
    <col min="53" max="53" width="23.44140625" style="103" customWidth="1"/>
    <col min="54" max="54" width="22.44140625" style="103" customWidth="1"/>
    <col min="55" max="55" width="33.44140625" style="103" customWidth="1"/>
    <col min="56" max="56" width="30.44140625" style="103" customWidth="1"/>
    <col min="57" max="57" width="40.44140625" style="103" customWidth="1"/>
    <col min="58" max="58" width="43.5546875" style="103" customWidth="1"/>
    <col min="59" max="59" width="28" style="103" customWidth="1"/>
    <col min="60" max="60" width="43" style="103" customWidth="1"/>
    <col min="61" max="61" width="48.5546875" style="103" customWidth="1"/>
    <col min="62" max="62" width="21.44140625" style="103" customWidth="1"/>
    <col min="63" max="63" width="23.5546875" style="103" customWidth="1"/>
    <col min="64" max="64" width="19.44140625" style="103" customWidth="1"/>
    <col min="65" max="65" width="48" style="103" customWidth="1"/>
    <col min="66" max="66" width="32.44140625" style="103" customWidth="1"/>
    <col min="67" max="67" width="12.44140625" style="103" customWidth="1"/>
    <col min="68" max="16384" width="12.44140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104</v>
      </c>
      <c r="AB1" s="159">
        <f>COUNTIF(BA!A3:A547,AA3)</f>
        <v>26</v>
      </c>
      <c r="AC1" s="119" t="s">
        <v>105</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106</v>
      </c>
      <c r="B2" s="105" t="s">
        <v>107</v>
      </c>
      <c r="C2" s="106" t="s">
        <v>108</v>
      </c>
      <c r="D2" s="105" t="s">
        <v>109</v>
      </c>
      <c r="E2" s="106" t="s">
        <v>110</v>
      </c>
      <c r="F2" s="105" t="s">
        <v>111</v>
      </c>
      <c r="G2" s="106" t="s">
        <v>112</v>
      </c>
      <c r="H2" s="105" t="s">
        <v>113</v>
      </c>
      <c r="I2" s="106" t="s">
        <v>114</v>
      </c>
      <c r="J2" s="105" t="s">
        <v>115</v>
      </c>
      <c r="K2" s="106" t="s">
        <v>116</v>
      </c>
      <c r="L2" s="105" t="s">
        <v>117</v>
      </c>
      <c r="M2" s="105" t="s">
        <v>118</v>
      </c>
      <c r="N2" s="106" t="s">
        <v>119</v>
      </c>
      <c r="O2" s="105" t="s">
        <v>120</v>
      </c>
      <c r="P2" s="106" t="s">
        <v>121</v>
      </c>
      <c r="Q2" s="106" t="s">
        <v>122</v>
      </c>
      <c r="R2" s="105" t="s">
        <v>123</v>
      </c>
      <c r="S2" s="106" t="s">
        <v>124</v>
      </c>
      <c r="U2" s="104"/>
      <c r="V2" s="104"/>
      <c r="W2" s="104"/>
      <c r="X2" s="104"/>
      <c r="Y2" s="104"/>
      <c r="Z2" s="104"/>
      <c r="AA2" s="136" t="s">
        <v>106</v>
      </c>
      <c r="AB2" s="136" t="s">
        <v>125</v>
      </c>
      <c r="AC2" s="134" t="s">
        <v>126</v>
      </c>
      <c r="AD2" s="137" t="s">
        <v>70</v>
      </c>
      <c r="AE2" s="134" t="s">
        <v>127</v>
      </c>
      <c r="AF2" s="134" t="s">
        <v>128</v>
      </c>
      <c r="AG2" s="108" t="s">
        <v>129</v>
      </c>
      <c r="AH2" s="108" t="s">
        <v>130</v>
      </c>
      <c r="AI2" s="108" t="s">
        <v>131</v>
      </c>
      <c r="AJ2" s="108" t="s">
        <v>132</v>
      </c>
      <c r="AK2" s="108" t="s">
        <v>133</v>
      </c>
      <c r="AL2" s="108" t="s">
        <v>134</v>
      </c>
      <c r="AM2" s="108" t="s">
        <v>135</v>
      </c>
      <c r="AN2" s="108" t="s">
        <v>136</v>
      </c>
      <c r="AO2" s="108" t="s">
        <v>137</v>
      </c>
      <c r="AP2" s="104" t="s">
        <v>138</v>
      </c>
      <c r="AQ2" s="104" t="s">
        <v>139</v>
      </c>
      <c r="AR2" s="104" t="s">
        <v>140</v>
      </c>
      <c r="AS2" s="104"/>
      <c r="AT2" s="104"/>
      <c r="AU2" s="104"/>
      <c r="AV2" s="104"/>
      <c r="AW2" s="104"/>
      <c r="AX2" s="109" t="s">
        <v>141</v>
      </c>
      <c r="AY2" s="110" t="s">
        <v>142</v>
      </c>
      <c r="AZ2" s="111" t="s">
        <v>143</v>
      </c>
      <c r="BA2" s="110" t="s">
        <v>144</v>
      </c>
      <c r="BB2" s="111" t="s">
        <v>145</v>
      </c>
      <c r="BC2" s="110" t="s">
        <v>146</v>
      </c>
      <c r="BD2" s="111" t="s">
        <v>59</v>
      </c>
      <c r="BE2" s="110" t="s">
        <v>58</v>
      </c>
      <c r="BF2" s="111" t="s">
        <v>147</v>
      </c>
      <c r="BG2" s="110" t="s">
        <v>148</v>
      </c>
      <c r="BH2" s="111" t="s">
        <v>149</v>
      </c>
      <c r="BI2" s="110" t="s">
        <v>150</v>
      </c>
      <c r="BJ2" s="111" t="s">
        <v>57</v>
      </c>
      <c r="BK2" s="110" t="s">
        <v>151</v>
      </c>
      <c r="BL2" s="111" t="s">
        <v>152</v>
      </c>
      <c r="BM2" s="110" t="s">
        <v>153</v>
      </c>
      <c r="BN2" s="111" t="s">
        <v>154</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1.2"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1.2"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155</v>
      </c>
      <c r="AB53" s="158">
        <f>COUNTIF(BA!B3:B547,AA55)</f>
        <v>45</v>
      </c>
      <c r="AC53" s="119" t="s">
        <v>105</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106</v>
      </c>
      <c r="B54" s="126" t="s">
        <v>107</v>
      </c>
      <c r="C54" s="127" t="s">
        <v>108</v>
      </c>
      <c r="D54" s="126" t="s">
        <v>109</v>
      </c>
      <c r="E54" s="127" t="s">
        <v>110</v>
      </c>
      <c r="F54" s="126" t="s">
        <v>111</v>
      </c>
      <c r="G54" s="127" t="s">
        <v>112</v>
      </c>
      <c r="H54" s="126" t="s">
        <v>113</v>
      </c>
      <c r="I54" s="127" t="s">
        <v>114</v>
      </c>
      <c r="J54" s="126" t="s">
        <v>115</v>
      </c>
      <c r="K54" s="127" t="s">
        <v>116</v>
      </c>
      <c r="L54" s="126" t="s">
        <v>117</v>
      </c>
      <c r="M54" s="126" t="s">
        <v>118</v>
      </c>
      <c r="N54" s="127" t="s">
        <v>119</v>
      </c>
      <c r="O54" s="126" t="s">
        <v>120</v>
      </c>
      <c r="P54" s="127" t="s">
        <v>121</v>
      </c>
      <c r="Q54" s="127" t="s">
        <v>122</v>
      </c>
      <c r="R54" s="126" t="s">
        <v>123</v>
      </c>
      <c r="S54" s="127" t="s">
        <v>124</v>
      </c>
      <c r="T54" s="107"/>
      <c r="AA54" s="136" t="s">
        <v>156</v>
      </c>
      <c r="AB54" s="136" t="s">
        <v>125</v>
      </c>
      <c r="AC54" s="134" t="s">
        <v>126</v>
      </c>
      <c r="AD54" s="137" t="s">
        <v>70</v>
      </c>
      <c r="AE54" s="134" t="s">
        <v>157</v>
      </c>
      <c r="AF54" s="134" t="s">
        <v>128</v>
      </c>
      <c r="AG54" s="108" t="s">
        <v>158</v>
      </c>
      <c r="AH54" s="108" t="s">
        <v>130</v>
      </c>
      <c r="AI54" s="108" t="s">
        <v>131</v>
      </c>
      <c r="AJ54" s="108" t="s">
        <v>132</v>
      </c>
      <c r="AK54" s="108" t="s">
        <v>133</v>
      </c>
      <c r="AL54" s="108" t="s">
        <v>134</v>
      </c>
      <c r="AM54" s="108" t="s">
        <v>135</v>
      </c>
      <c r="AN54" s="108" t="s">
        <v>136</v>
      </c>
      <c r="AO54" s="108" t="s">
        <v>137</v>
      </c>
      <c r="AP54" s="104" t="s">
        <v>138</v>
      </c>
      <c r="AQ54" s="104" t="s">
        <v>139</v>
      </c>
      <c r="AR54" s="104" t="s">
        <v>140</v>
      </c>
      <c r="AX54" s="128" t="s">
        <v>141</v>
      </c>
      <c r="AY54" s="105" t="s">
        <v>142</v>
      </c>
      <c r="AZ54" s="106" t="s">
        <v>143</v>
      </c>
      <c r="BA54" s="105" t="s">
        <v>144</v>
      </c>
      <c r="BB54" s="106" t="s">
        <v>145</v>
      </c>
      <c r="BC54" s="105" t="s">
        <v>146</v>
      </c>
      <c r="BD54" s="106" t="s">
        <v>59</v>
      </c>
      <c r="BE54" s="105" t="s">
        <v>58</v>
      </c>
      <c r="BF54" s="106" t="s">
        <v>147</v>
      </c>
      <c r="BG54" s="105" t="s">
        <v>148</v>
      </c>
      <c r="BH54" s="106" t="s">
        <v>149</v>
      </c>
      <c r="BI54" s="105" t="s">
        <v>150</v>
      </c>
      <c r="BJ54" s="106" t="s">
        <v>57</v>
      </c>
      <c r="BK54" s="105" t="s">
        <v>151</v>
      </c>
      <c r="BL54" s="106" t="s">
        <v>152</v>
      </c>
      <c r="BM54" s="105" t="s">
        <v>153</v>
      </c>
      <c r="BN54" s="129" t="s">
        <v>154</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159</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160</v>
      </c>
      <c r="AB107" s="158">
        <f>COUNTIF(BA!C3:C547,AA109)</f>
        <v>36</v>
      </c>
      <c r="AC107" s="119" t="s">
        <v>105</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106</v>
      </c>
      <c r="B108" s="132" t="s">
        <v>107</v>
      </c>
      <c r="C108" s="133" t="s">
        <v>108</v>
      </c>
      <c r="D108" s="132" t="s">
        <v>109</v>
      </c>
      <c r="E108" s="133" t="s">
        <v>110</v>
      </c>
      <c r="F108" s="132" t="s">
        <v>111</v>
      </c>
      <c r="G108" s="133" t="s">
        <v>112</v>
      </c>
      <c r="H108" s="132" t="s">
        <v>113</v>
      </c>
      <c r="I108" s="133" t="s">
        <v>114</v>
      </c>
      <c r="J108" s="132" t="s">
        <v>115</v>
      </c>
      <c r="K108" s="133" t="s">
        <v>116</v>
      </c>
      <c r="L108" s="132" t="s">
        <v>117</v>
      </c>
      <c r="M108" s="132" t="s">
        <v>118</v>
      </c>
      <c r="N108" s="133" t="s">
        <v>119</v>
      </c>
      <c r="O108" s="132" t="s">
        <v>120</v>
      </c>
      <c r="P108" s="133" t="s">
        <v>121</v>
      </c>
      <c r="Q108" s="133" t="s">
        <v>122</v>
      </c>
      <c r="R108" s="132" t="s">
        <v>123</v>
      </c>
      <c r="S108" s="133" t="s">
        <v>124</v>
      </c>
      <c r="AA108" s="136" t="s">
        <v>156</v>
      </c>
      <c r="AB108" s="136" t="s">
        <v>125</v>
      </c>
      <c r="AC108" s="134" t="s">
        <v>126</v>
      </c>
      <c r="AD108" s="137" t="s">
        <v>70</v>
      </c>
      <c r="AE108" s="134" t="s">
        <v>157</v>
      </c>
      <c r="AF108" s="134" t="s">
        <v>128</v>
      </c>
      <c r="AG108" s="108" t="s">
        <v>158</v>
      </c>
      <c r="AH108" s="108" t="s">
        <v>130</v>
      </c>
      <c r="AI108" s="108" t="s">
        <v>131</v>
      </c>
      <c r="AJ108" s="108" t="s">
        <v>132</v>
      </c>
      <c r="AK108" s="108" t="s">
        <v>133</v>
      </c>
      <c r="AL108" s="108" t="s">
        <v>134</v>
      </c>
      <c r="AM108" s="108" t="s">
        <v>135</v>
      </c>
      <c r="AN108" s="108" t="s">
        <v>136</v>
      </c>
      <c r="AO108" s="108" t="s">
        <v>137</v>
      </c>
      <c r="AP108" s="104" t="s">
        <v>138</v>
      </c>
      <c r="AQ108" s="104" t="s">
        <v>139</v>
      </c>
      <c r="AR108" s="104" t="s">
        <v>140</v>
      </c>
      <c r="AX108" s="128" t="s">
        <v>141</v>
      </c>
      <c r="AY108" s="105" t="s">
        <v>142</v>
      </c>
      <c r="AZ108" s="106" t="s">
        <v>143</v>
      </c>
      <c r="BA108" s="105" t="s">
        <v>144</v>
      </c>
      <c r="BB108" s="106" t="s">
        <v>145</v>
      </c>
      <c r="BC108" s="105" t="s">
        <v>146</v>
      </c>
      <c r="BD108" s="106" t="s">
        <v>59</v>
      </c>
      <c r="BE108" s="105" t="s">
        <v>58</v>
      </c>
      <c r="BF108" s="106" t="s">
        <v>147</v>
      </c>
      <c r="BG108" s="105" t="s">
        <v>148</v>
      </c>
      <c r="BH108" s="106" t="s">
        <v>149</v>
      </c>
      <c r="BI108" s="105" t="s">
        <v>150</v>
      </c>
      <c r="BJ108" s="106" t="s">
        <v>57</v>
      </c>
      <c r="BK108" s="105" t="s">
        <v>151</v>
      </c>
      <c r="BL108" s="106" t="s">
        <v>152</v>
      </c>
      <c r="BM108" s="105" t="s">
        <v>153</v>
      </c>
      <c r="BN108" s="129" t="s">
        <v>154</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161</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162</v>
      </c>
      <c r="AB162" s="158">
        <f>COUNTIF(BA!D3:D547,AA164)</f>
        <v>45</v>
      </c>
      <c r="AC162" s="119" t="s">
        <v>105</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106</v>
      </c>
      <c r="B163" s="132" t="s">
        <v>107</v>
      </c>
      <c r="C163" s="133" t="s">
        <v>108</v>
      </c>
      <c r="D163" s="132" t="s">
        <v>109</v>
      </c>
      <c r="E163" s="133" t="s">
        <v>110</v>
      </c>
      <c r="F163" s="132" t="s">
        <v>111</v>
      </c>
      <c r="G163" s="133" t="s">
        <v>112</v>
      </c>
      <c r="H163" s="132" t="s">
        <v>113</v>
      </c>
      <c r="I163" s="133" t="s">
        <v>114</v>
      </c>
      <c r="J163" s="132" t="s">
        <v>115</v>
      </c>
      <c r="K163" s="133" t="s">
        <v>116</v>
      </c>
      <c r="L163" s="132" t="s">
        <v>117</v>
      </c>
      <c r="M163" s="132" t="s">
        <v>118</v>
      </c>
      <c r="N163" s="133" t="s">
        <v>119</v>
      </c>
      <c r="O163" s="132" t="s">
        <v>120</v>
      </c>
      <c r="P163" s="133" t="s">
        <v>121</v>
      </c>
      <c r="Q163" s="133" t="s">
        <v>122</v>
      </c>
      <c r="R163" s="132" t="s">
        <v>123</v>
      </c>
      <c r="S163" s="133" t="s">
        <v>124</v>
      </c>
      <c r="AA163" s="136" t="s">
        <v>156</v>
      </c>
      <c r="AB163" s="136" t="s">
        <v>125</v>
      </c>
      <c r="AC163" s="134" t="s">
        <v>126</v>
      </c>
      <c r="AD163" s="137" t="s">
        <v>70</v>
      </c>
      <c r="AE163" s="134" t="s">
        <v>157</v>
      </c>
      <c r="AF163" s="134" t="s">
        <v>128</v>
      </c>
      <c r="AG163" s="108" t="s">
        <v>129</v>
      </c>
      <c r="AH163" s="108" t="s">
        <v>163</v>
      </c>
      <c r="AI163" s="108" t="s">
        <v>164</v>
      </c>
      <c r="AJ163" s="108" t="s">
        <v>138</v>
      </c>
      <c r="AK163" s="108" t="s">
        <v>139</v>
      </c>
      <c r="AL163" s="108" t="s">
        <v>140</v>
      </c>
      <c r="AM163" s="108" t="s">
        <v>165</v>
      </c>
      <c r="AN163" s="108" t="s">
        <v>166</v>
      </c>
      <c r="AO163" s="108" t="s">
        <v>167</v>
      </c>
      <c r="AP163" s="104" t="s">
        <v>168</v>
      </c>
      <c r="AQ163" s="104" t="s">
        <v>169</v>
      </c>
      <c r="AR163" s="104" t="s">
        <v>170</v>
      </c>
      <c r="AX163" s="128" t="s">
        <v>141</v>
      </c>
      <c r="AY163" s="105" t="s">
        <v>142</v>
      </c>
      <c r="AZ163" s="106" t="s">
        <v>143</v>
      </c>
      <c r="BA163" s="105" t="s">
        <v>144</v>
      </c>
      <c r="BB163" s="106" t="s">
        <v>145</v>
      </c>
      <c r="BC163" s="105" t="s">
        <v>146</v>
      </c>
      <c r="BD163" s="106" t="s">
        <v>59</v>
      </c>
      <c r="BE163" s="105" t="s">
        <v>58</v>
      </c>
      <c r="BF163" s="106" t="s">
        <v>147</v>
      </c>
      <c r="BG163" s="105" t="s">
        <v>148</v>
      </c>
      <c r="BH163" s="106" t="s">
        <v>149</v>
      </c>
      <c r="BI163" s="105" t="s">
        <v>150</v>
      </c>
      <c r="BJ163" s="106" t="s">
        <v>57</v>
      </c>
      <c r="BK163" s="105" t="s">
        <v>151</v>
      </c>
      <c r="BL163" s="106" t="s">
        <v>152</v>
      </c>
      <c r="BM163" s="105" t="s">
        <v>153</v>
      </c>
      <c r="BN163" s="129" t="s">
        <v>154</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105</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106</v>
      </c>
      <c r="B218" s="132" t="s">
        <v>107</v>
      </c>
      <c r="C218" s="133" t="s">
        <v>108</v>
      </c>
      <c r="D218" s="132" t="s">
        <v>109</v>
      </c>
      <c r="E218" s="133" t="s">
        <v>110</v>
      </c>
      <c r="F218" s="132" t="s">
        <v>111</v>
      </c>
      <c r="G218" s="133" t="s">
        <v>112</v>
      </c>
      <c r="H218" s="132" t="s">
        <v>113</v>
      </c>
      <c r="I218" s="133" t="s">
        <v>114</v>
      </c>
      <c r="J218" s="132" t="s">
        <v>115</v>
      </c>
      <c r="K218" s="133" t="s">
        <v>116</v>
      </c>
      <c r="L218" s="132" t="s">
        <v>117</v>
      </c>
      <c r="M218" s="132" t="s">
        <v>118</v>
      </c>
      <c r="N218" s="133" t="s">
        <v>119</v>
      </c>
      <c r="O218" s="132" t="s">
        <v>120</v>
      </c>
      <c r="P218" s="133" t="s">
        <v>121</v>
      </c>
      <c r="Q218" s="133" t="s">
        <v>122</v>
      </c>
      <c r="R218" s="132" t="s">
        <v>123</v>
      </c>
      <c r="S218" s="133" t="s">
        <v>124</v>
      </c>
      <c r="AA218" s="136" t="s">
        <v>156</v>
      </c>
      <c r="AB218" s="136" t="s">
        <v>125</v>
      </c>
      <c r="AC218" s="134" t="s">
        <v>126</v>
      </c>
      <c r="AD218" s="137" t="s">
        <v>70</v>
      </c>
      <c r="AE218" s="134" t="s">
        <v>157</v>
      </c>
      <c r="AF218" s="134" t="s">
        <v>128</v>
      </c>
      <c r="AG218" s="108" t="s">
        <v>129</v>
      </c>
      <c r="AH218" s="108" t="s">
        <v>163</v>
      </c>
      <c r="AI218" s="108" t="s">
        <v>164</v>
      </c>
      <c r="AJ218" s="108" t="s">
        <v>138</v>
      </c>
      <c r="AK218" s="108" t="s">
        <v>139</v>
      </c>
      <c r="AL218" s="108" t="s">
        <v>140</v>
      </c>
      <c r="AM218" s="108" t="s">
        <v>165</v>
      </c>
      <c r="AN218" s="108" t="s">
        <v>166</v>
      </c>
      <c r="AO218" s="108" t="s">
        <v>167</v>
      </c>
      <c r="AP218" s="104" t="s">
        <v>168</v>
      </c>
      <c r="AQ218" s="104" t="s">
        <v>169</v>
      </c>
      <c r="AR218" s="104" t="s">
        <v>170</v>
      </c>
      <c r="AX218" s="128" t="s">
        <v>141</v>
      </c>
      <c r="AY218" s="105" t="s">
        <v>142</v>
      </c>
      <c r="AZ218" s="106" t="s">
        <v>143</v>
      </c>
      <c r="BA218" s="105" t="s">
        <v>144</v>
      </c>
      <c r="BB218" s="106" t="s">
        <v>145</v>
      </c>
      <c r="BC218" s="105" t="s">
        <v>146</v>
      </c>
      <c r="BD218" s="106" t="s">
        <v>59</v>
      </c>
      <c r="BE218" s="105" t="s">
        <v>58</v>
      </c>
      <c r="BF218" s="106" t="s">
        <v>147</v>
      </c>
      <c r="BG218" s="105" t="s">
        <v>148</v>
      </c>
      <c r="BH218" s="106" t="s">
        <v>149</v>
      </c>
      <c r="BI218" s="105" t="s">
        <v>150</v>
      </c>
      <c r="BJ218" s="106" t="s">
        <v>57</v>
      </c>
      <c r="BK218" s="105" t="s">
        <v>151</v>
      </c>
      <c r="BL218" s="106" t="s">
        <v>152</v>
      </c>
      <c r="BM218" s="105" t="s">
        <v>153</v>
      </c>
      <c r="BN218" s="129" t="s">
        <v>154</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399999999999999"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171</v>
      </c>
    </row>
    <row r="271" spans="1:66" ht="30.6">
      <c r="AB271" s="119" t="s">
        <v>172</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173</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106</v>
      </c>
      <c r="B273" s="132" t="s">
        <v>107</v>
      </c>
      <c r="C273" s="133" t="s">
        <v>108</v>
      </c>
      <c r="D273" s="132" t="s">
        <v>109</v>
      </c>
      <c r="E273" s="133" t="s">
        <v>110</v>
      </c>
      <c r="F273" s="132" t="s">
        <v>111</v>
      </c>
      <c r="G273" s="133" t="s">
        <v>112</v>
      </c>
      <c r="H273" s="132" t="s">
        <v>113</v>
      </c>
      <c r="I273" s="133" t="s">
        <v>114</v>
      </c>
      <c r="J273" s="132" t="s">
        <v>115</v>
      </c>
      <c r="K273" s="133" t="s">
        <v>116</v>
      </c>
      <c r="L273" s="132" t="s">
        <v>117</v>
      </c>
      <c r="M273" s="132" t="s">
        <v>118</v>
      </c>
      <c r="N273" s="133" t="s">
        <v>119</v>
      </c>
      <c r="O273" s="132" t="s">
        <v>120</v>
      </c>
      <c r="P273" s="133" t="s">
        <v>121</v>
      </c>
      <c r="Q273" s="133" t="s">
        <v>122</v>
      </c>
      <c r="R273" s="132" t="s">
        <v>123</v>
      </c>
      <c r="S273" s="133" t="s">
        <v>124</v>
      </c>
      <c r="AA273" s="136" t="s">
        <v>156</v>
      </c>
      <c r="AB273" s="136" t="s">
        <v>125</v>
      </c>
      <c r="AC273" s="134" t="s">
        <v>126</v>
      </c>
      <c r="AD273" s="137" t="s">
        <v>70</v>
      </c>
      <c r="AE273" s="134" t="s">
        <v>68</v>
      </c>
      <c r="AF273" s="134" t="s">
        <v>128</v>
      </c>
      <c r="AG273" s="108" t="s">
        <v>158</v>
      </c>
      <c r="AH273" s="108" t="s">
        <v>130</v>
      </c>
      <c r="AI273" s="108" t="s">
        <v>131</v>
      </c>
      <c r="AJ273" s="108" t="s">
        <v>132</v>
      </c>
      <c r="AK273" s="108" t="s">
        <v>133</v>
      </c>
      <c r="AL273" s="108" t="s">
        <v>134</v>
      </c>
      <c r="AM273" s="108" t="s">
        <v>135</v>
      </c>
      <c r="AN273" s="108" t="s">
        <v>136</v>
      </c>
      <c r="AO273" s="108" t="s">
        <v>137</v>
      </c>
      <c r="AP273" s="104" t="s">
        <v>138</v>
      </c>
      <c r="AQ273" s="104" t="s">
        <v>139</v>
      </c>
      <c r="AR273" s="104" t="s">
        <v>140</v>
      </c>
      <c r="AX273" s="128" t="s">
        <v>141</v>
      </c>
      <c r="AY273" s="105" t="s">
        <v>142</v>
      </c>
      <c r="AZ273" s="106" t="s">
        <v>143</v>
      </c>
      <c r="BA273" s="105" t="s">
        <v>144</v>
      </c>
      <c r="BB273" s="106" t="s">
        <v>145</v>
      </c>
      <c r="BC273" s="105" t="s">
        <v>146</v>
      </c>
      <c r="BD273" s="106" t="s">
        <v>174</v>
      </c>
      <c r="BE273" s="105" t="s">
        <v>58</v>
      </c>
      <c r="BF273" s="106" t="s">
        <v>147</v>
      </c>
      <c r="BG273" s="105" t="s">
        <v>148</v>
      </c>
      <c r="BH273" s="106" t="s">
        <v>149</v>
      </c>
      <c r="BI273" s="105" t="s">
        <v>150</v>
      </c>
      <c r="BJ273" s="106" t="s">
        <v>57</v>
      </c>
      <c r="BK273" s="105" t="s">
        <v>151</v>
      </c>
      <c r="BL273" s="106" t="s">
        <v>152</v>
      </c>
      <c r="BM273" s="105" t="s">
        <v>153</v>
      </c>
      <c r="BN273" s="129" t="s">
        <v>154</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175</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106</v>
      </c>
      <c r="B335" s="132" t="s">
        <v>107</v>
      </c>
      <c r="C335" s="133" t="s">
        <v>108</v>
      </c>
      <c r="D335" s="132" t="s">
        <v>109</v>
      </c>
      <c r="E335" s="133" t="s">
        <v>110</v>
      </c>
      <c r="F335" s="132" t="s">
        <v>111</v>
      </c>
      <c r="G335" s="133" t="s">
        <v>112</v>
      </c>
      <c r="H335" s="132" t="s">
        <v>113</v>
      </c>
      <c r="I335" s="133" t="s">
        <v>114</v>
      </c>
      <c r="J335" s="132" t="s">
        <v>115</v>
      </c>
      <c r="K335" s="133" t="s">
        <v>116</v>
      </c>
      <c r="L335" s="132" t="s">
        <v>117</v>
      </c>
      <c r="M335" s="132" t="s">
        <v>118</v>
      </c>
      <c r="N335" s="133" t="s">
        <v>119</v>
      </c>
      <c r="O335" s="132" t="s">
        <v>120</v>
      </c>
      <c r="P335" s="133" t="s">
        <v>121</v>
      </c>
      <c r="Q335" s="133" t="s">
        <v>122</v>
      </c>
      <c r="R335" s="132" t="s">
        <v>123</v>
      </c>
      <c r="S335" s="133" t="s">
        <v>124</v>
      </c>
      <c r="AA335" s="136" t="s">
        <v>156</v>
      </c>
      <c r="AB335" s="136" t="s">
        <v>125</v>
      </c>
      <c r="AC335" s="134" t="s">
        <v>126</v>
      </c>
      <c r="AD335" s="137" t="s">
        <v>70</v>
      </c>
      <c r="AE335" s="134" t="s">
        <v>68</v>
      </c>
      <c r="AF335" s="134" t="s">
        <v>128</v>
      </c>
      <c r="AG335" s="108" t="s">
        <v>158</v>
      </c>
      <c r="AH335" s="108" t="s">
        <v>130</v>
      </c>
      <c r="AI335" s="108" t="s">
        <v>131</v>
      </c>
      <c r="AJ335" s="108" t="s">
        <v>132</v>
      </c>
      <c r="AK335" s="108" t="s">
        <v>133</v>
      </c>
      <c r="AL335" s="108" t="s">
        <v>134</v>
      </c>
      <c r="AM335" s="108" t="s">
        <v>135</v>
      </c>
      <c r="AN335" s="108" t="s">
        <v>136</v>
      </c>
      <c r="AO335" s="108" t="s">
        <v>137</v>
      </c>
      <c r="AP335" s="104" t="s">
        <v>138</v>
      </c>
      <c r="AQ335" s="104" t="s">
        <v>139</v>
      </c>
      <c r="AR335" s="104" t="s">
        <v>140</v>
      </c>
      <c r="AX335" s="128" t="s">
        <v>141</v>
      </c>
      <c r="AY335" s="105" t="s">
        <v>142</v>
      </c>
      <c r="AZ335" s="106" t="s">
        <v>143</v>
      </c>
      <c r="BA335" s="105" t="s">
        <v>144</v>
      </c>
      <c r="BB335" s="106" t="s">
        <v>145</v>
      </c>
      <c r="BC335" s="105" t="s">
        <v>146</v>
      </c>
      <c r="BD335" s="106" t="s">
        <v>59</v>
      </c>
      <c r="BE335" s="105" t="s">
        <v>58</v>
      </c>
      <c r="BF335" s="106" t="s">
        <v>147</v>
      </c>
      <c r="BG335" s="105" t="s">
        <v>148</v>
      </c>
      <c r="BH335" s="106" t="s">
        <v>149</v>
      </c>
      <c r="BI335" s="105" t="s">
        <v>150</v>
      </c>
      <c r="BJ335" s="106" t="s">
        <v>57</v>
      </c>
      <c r="BK335" s="105" t="s">
        <v>151</v>
      </c>
      <c r="BL335" s="106" t="s">
        <v>152</v>
      </c>
      <c r="BM335" s="105" t="s">
        <v>153</v>
      </c>
      <c r="BN335" s="129" t="s">
        <v>154</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19" activePane="bottomLeft" state="frozen"/>
      <selection pane="bottomLeft" activeCell="Y17" sqref="Y17"/>
    </sheetView>
  </sheetViews>
  <sheetFormatPr defaultColWidth="9.109375" defaultRowHeight="13.8"/>
  <cols>
    <col min="1" max="9" width="12.44140625" style="4" customWidth="1"/>
    <col min="10" max="11" width="14" style="2" customWidth="1"/>
    <col min="12" max="13" width="24.44140625" style="1" customWidth="1"/>
    <col min="14" max="14" width="49.5546875" style="1" customWidth="1"/>
    <col min="15" max="15" width="22.109375" style="4" customWidth="1"/>
    <col min="16" max="16" width="33.44140625" style="6" customWidth="1"/>
    <col min="17" max="17" width="63.5546875" style="4" customWidth="1"/>
    <col min="18" max="18" width="55.554687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176</v>
      </c>
      <c r="B2" s="51"/>
      <c r="C2" s="51"/>
      <c r="D2" s="51"/>
      <c r="E2" s="51"/>
      <c r="F2" s="51"/>
      <c r="G2" s="51"/>
      <c r="H2" s="51"/>
      <c r="I2" s="51"/>
    </row>
    <row r="3" spans="1:25" ht="39.6">
      <c r="A3" s="5" t="s">
        <v>177</v>
      </c>
      <c r="B3" s="5" t="s">
        <v>178</v>
      </c>
      <c r="C3" s="5" t="s">
        <v>179</v>
      </c>
      <c r="D3" s="5" t="s">
        <v>180</v>
      </c>
      <c r="E3" s="5" t="s">
        <v>181</v>
      </c>
      <c r="F3" s="5" t="s">
        <v>182</v>
      </c>
      <c r="G3" s="5" t="s">
        <v>183</v>
      </c>
      <c r="H3" s="5" t="s">
        <v>184</v>
      </c>
      <c r="I3" s="5" t="s">
        <v>185</v>
      </c>
      <c r="J3" s="3" t="s">
        <v>186</v>
      </c>
      <c r="K3" s="3" t="s">
        <v>187</v>
      </c>
      <c r="L3" s="3" t="s">
        <v>126</v>
      </c>
      <c r="M3" s="3" t="s">
        <v>70</v>
      </c>
      <c r="N3" s="3" t="s">
        <v>128</v>
      </c>
      <c r="O3" s="5" t="s">
        <v>68</v>
      </c>
      <c r="P3" s="5" t="s">
        <v>188</v>
      </c>
      <c r="Q3" s="5" t="s">
        <v>189</v>
      </c>
      <c r="R3" s="3" t="s">
        <v>190</v>
      </c>
      <c r="S3" s="5" t="s">
        <v>74</v>
      </c>
      <c r="T3" s="3" t="s">
        <v>75</v>
      </c>
      <c r="U3" s="3" t="s">
        <v>76</v>
      </c>
      <c r="V3" s="3" t="s">
        <v>191</v>
      </c>
      <c r="W3" s="5" t="s">
        <v>192</v>
      </c>
      <c r="X3" s="5" t="s">
        <v>193</v>
      </c>
      <c r="Y3" s="5" t="s">
        <v>79</v>
      </c>
    </row>
    <row r="4" spans="1:25" s="4" customFormat="1" ht="132">
      <c r="A4" s="4" t="str">
        <f>Background!B4</f>
        <v>Renewable</v>
      </c>
      <c r="B4" s="4" t="s">
        <v>155</v>
      </c>
      <c r="D4" s="4" t="s">
        <v>162</v>
      </c>
      <c r="E4" s="4" t="s">
        <v>49</v>
      </c>
      <c r="G4" s="4" t="s">
        <v>194</v>
      </c>
      <c r="J4" s="4" t="s">
        <v>195</v>
      </c>
      <c r="L4" s="4" t="str">
        <f>Background!L18</f>
        <v>Energy generation, efficiency &amp; access</v>
      </c>
      <c r="M4" s="4" t="s">
        <v>59</v>
      </c>
      <c r="N4" s="4" t="s">
        <v>196</v>
      </c>
      <c r="O4" s="4" t="s">
        <v>197</v>
      </c>
      <c r="P4" s="4" t="s">
        <v>62</v>
      </c>
      <c r="Q4" s="4" t="s">
        <v>198</v>
      </c>
      <c r="R4" s="4" t="s">
        <v>199</v>
      </c>
      <c r="S4" s="4" t="s">
        <v>85</v>
      </c>
      <c r="T4" s="4" t="s">
        <v>200</v>
      </c>
      <c r="U4" s="4" t="s">
        <v>201</v>
      </c>
      <c r="V4" s="4" t="s">
        <v>202</v>
      </c>
      <c r="W4" s="12" t="s">
        <v>203</v>
      </c>
      <c r="X4" s="35" t="s">
        <v>204</v>
      </c>
      <c r="Y4" s="4" t="s">
        <v>204</v>
      </c>
    </row>
    <row r="5" spans="1:25" s="4" customFormat="1" ht="92.4">
      <c r="A5" s="4" t="s">
        <v>205</v>
      </c>
      <c r="B5" s="4" t="s">
        <v>155</v>
      </c>
      <c r="D5" s="4" t="s">
        <v>162</v>
      </c>
      <c r="E5" s="4" t="s">
        <v>49</v>
      </c>
      <c r="G5" s="4" t="s">
        <v>194</v>
      </c>
      <c r="J5" s="4" t="s">
        <v>206</v>
      </c>
      <c r="L5" s="4" t="s">
        <v>118</v>
      </c>
      <c r="M5" s="4" t="s">
        <v>59</v>
      </c>
      <c r="N5" s="4" t="s">
        <v>196</v>
      </c>
      <c r="O5" s="4" t="s">
        <v>197</v>
      </c>
      <c r="P5" s="4" t="s">
        <v>207</v>
      </c>
      <c r="Q5" s="4" t="s">
        <v>208</v>
      </c>
      <c r="R5" s="143" t="s">
        <v>209</v>
      </c>
      <c r="S5" s="4" t="s">
        <v>210</v>
      </c>
      <c r="T5" s="4" t="s">
        <v>211</v>
      </c>
      <c r="W5" s="12"/>
      <c r="X5" s="35" t="s">
        <v>204</v>
      </c>
      <c r="Y5" s="4" t="s">
        <v>204</v>
      </c>
    </row>
    <row r="6" spans="1:25" ht="105.6">
      <c r="A6" s="4" t="str">
        <f>Background!B4</f>
        <v>Renewable</v>
      </c>
      <c r="B6" s="4" t="s">
        <v>155</v>
      </c>
      <c r="D6" s="4" t="s">
        <v>162</v>
      </c>
      <c r="E6" s="4" t="s">
        <v>49</v>
      </c>
      <c r="J6" s="4" t="s">
        <v>212</v>
      </c>
      <c r="K6" s="4"/>
      <c r="L6" s="4" t="s">
        <v>118</v>
      </c>
      <c r="M6" s="4" t="s">
        <v>59</v>
      </c>
      <c r="N6" s="4" t="s">
        <v>196</v>
      </c>
      <c r="O6" s="4" t="s">
        <v>213</v>
      </c>
      <c r="P6" s="4" t="s">
        <v>214</v>
      </c>
      <c r="Q6" s="4" t="s">
        <v>215</v>
      </c>
      <c r="R6" s="141" t="s">
        <v>216</v>
      </c>
      <c r="S6" s="4" t="s">
        <v>85</v>
      </c>
      <c r="T6" s="1" t="s">
        <v>200</v>
      </c>
      <c r="U6" s="4" t="s">
        <v>217</v>
      </c>
      <c r="V6" s="1" t="s">
        <v>202</v>
      </c>
      <c r="W6" s="12" t="s">
        <v>218</v>
      </c>
      <c r="X6" s="35" t="s">
        <v>204</v>
      </c>
      <c r="Y6" s="1" t="s">
        <v>204</v>
      </c>
    </row>
    <row r="7" spans="1:25" ht="303.60000000000002">
      <c r="A7" s="4" t="s">
        <v>205</v>
      </c>
      <c r="B7" s="4" t="s">
        <v>155</v>
      </c>
      <c r="C7" s="4" t="s">
        <v>160</v>
      </c>
      <c r="D7" s="4" t="s">
        <v>162</v>
      </c>
      <c r="J7" s="4" t="s">
        <v>219</v>
      </c>
      <c r="K7" s="4"/>
      <c r="L7" s="4" t="s">
        <v>118</v>
      </c>
      <c r="M7" s="4" t="s">
        <v>59</v>
      </c>
      <c r="N7" s="4" t="s">
        <v>220</v>
      </c>
      <c r="O7" s="4" t="s">
        <v>221</v>
      </c>
      <c r="P7" s="4" t="s">
        <v>222</v>
      </c>
      <c r="Q7" s="4" t="s">
        <v>223</v>
      </c>
      <c r="R7" s="141" t="s">
        <v>224</v>
      </c>
      <c r="S7" s="141" t="s">
        <v>225</v>
      </c>
      <c r="T7" s="1" t="s">
        <v>200</v>
      </c>
      <c r="U7" s="4" t="s">
        <v>226</v>
      </c>
      <c r="V7" s="1" t="s">
        <v>227</v>
      </c>
      <c r="W7" s="12" t="s">
        <v>228</v>
      </c>
      <c r="X7" s="35" t="s">
        <v>204</v>
      </c>
      <c r="Y7" s="1" t="s">
        <v>204</v>
      </c>
    </row>
    <row r="8" spans="1:25" ht="316.8">
      <c r="A8" s="4" t="s">
        <v>205</v>
      </c>
      <c r="B8" s="4" t="s">
        <v>155</v>
      </c>
      <c r="C8" s="4" t="s">
        <v>160</v>
      </c>
      <c r="D8" s="4" t="s">
        <v>162</v>
      </c>
      <c r="J8" s="4" t="s">
        <v>219</v>
      </c>
      <c r="K8" s="4"/>
      <c r="L8" s="4" t="s">
        <v>118</v>
      </c>
      <c r="M8" s="4" t="s">
        <v>59</v>
      </c>
      <c r="N8" s="4" t="s">
        <v>220</v>
      </c>
      <c r="O8" s="4" t="s">
        <v>221</v>
      </c>
      <c r="P8" s="4" t="s">
        <v>229</v>
      </c>
      <c r="Q8" s="4" t="s">
        <v>230</v>
      </c>
      <c r="R8" s="4" t="s">
        <v>231</v>
      </c>
      <c r="S8" s="4" t="s">
        <v>232</v>
      </c>
      <c r="T8" s="1" t="s">
        <v>200</v>
      </c>
      <c r="U8" s="4" t="s">
        <v>233</v>
      </c>
      <c r="V8" s="1" t="s">
        <v>202</v>
      </c>
      <c r="W8" s="4" t="s">
        <v>228</v>
      </c>
      <c r="X8" s="35" t="s">
        <v>204</v>
      </c>
      <c r="Y8" s="1" t="s">
        <v>204</v>
      </c>
    </row>
    <row r="9" spans="1:25" ht="171.6">
      <c r="A9" s="4" t="s">
        <v>205</v>
      </c>
      <c r="B9" s="4" t="s">
        <v>155</v>
      </c>
      <c r="C9" s="4" t="s">
        <v>160</v>
      </c>
      <c r="D9" s="4" t="s">
        <v>162</v>
      </c>
      <c r="E9" s="4" t="s">
        <v>49</v>
      </c>
      <c r="F9" s="154" t="s">
        <v>173</v>
      </c>
      <c r="G9" s="4" t="s">
        <v>194</v>
      </c>
      <c r="J9" s="4" t="s">
        <v>234</v>
      </c>
      <c r="K9" s="4"/>
      <c r="L9" s="4" t="s">
        <v>107</v>
      </c>
      <c r="M9" s="4" t="s">
        <v>57</v>
      </c>
      <c r="N9" s="4" t="s">
        <v>235</v>
      </c>
      <c r="O9" s="4" t="s">
        <v>236</v>
      </c>
      <c r="P9" s="4" t="s">
        <v>60</v>
      </c>
      <c r="Q9" s="4" t="s">
        <v>237</v>
      </c>
      <c r="R9" s="4" t="s">
        <v>238</v>
      </c>
      <c r="S9" s="4" t="s">
        <v>239</v>
      </c>
      <c r="T9" s="1" t="s">
        <v>200</v>
      </c>
      <c r="U9" s="4" t="s">
        <v>240</v>
      </c>
      <c r="V9" s="1" t="s">
        <v>241</v>
      </c>
      <c r="W9" s="12" t="s">
        <v>242</v>
      </c>
      <c r="X9" s="35" t="s">
        <v>204</v>
      </c>
      <c r="Y9" s="4" t="s">
        <v>243</v>
      </c>
    </row>
    <row r="10" spans="1:25" ht="219.75" customHeight="1">
      <c r="B10" s="4" t="s">
        <v>155</v>
      </c>
      <c r="J10" s="4" t="s">
        <v>244</v>
      </c>
      <c r="K10" s="4"/>
      <c r="L10" s="4" t="s">
        <v>107</v>
      </c>
      <c r="M10" s="4" t="s">
        <v>57</v>
      </c>
      <c r="N10" s="4" t="s">
        <v>235</v>
      </c>
      <c r="O10" s="4" t="s">
        <v>245</v>
      </c>
      <c r="P10" s="4" t="s">
        <v>246</v>
      </c>
      <c r="Q10" s="4" t="s">
        <v>247</v>
      </c>
      <c r="R10" s="4" t="s">
        <v>248</v>
      </c>
      <c r="S10" s="4" t="s">
        <v>249</v>
      </c>
      <c r="T10" s="1" t="s">
        <v>200</v>
      </c>
      <c r="U10" s="4" t="s">
        <v>240</v>
      </c>
      <c r="V10" s="1" t="s">
        <v>241</v>
      </c>
      <c r="W10" s="16" t="s">
        <v>250</v>
      </c>
      <c r="X10" s="4" t="s">
        <v>204</v>
      </c>
      <c r="Y10" s="12" t="s">
        <v>251</v>
      </c>
    </row>
    <row r="11" spans="1:25" ht="158.4">
      <c r="B11" s="4" t="s">
        <v>155</v>
      </c>
      <c r="J11" s="4" t="s">
        <v>252</v>
      </c>
      <c r="K11" s="4"/>
      <c r="L11" s="4" t="s">
        <v>109</v>
      </c>
      <c r="M11" s="4" t="s">
        <v>253</v>
      </c>
      <c r="N11" s="4" t="s">
        <v>254</v>
      </c>
      <c r="O11" s="4" t="s">
        <v>255</v>
      </c>
      <c r="P11" s="141" t="s">
        <v>256</v>
      </c>
      <c r="Q11" s="4" t="s">
        <v>257</v>
      </c>
      <c r="R11" s="4" t="s">
        <v>258</v>
      </c>
      <c r="S11" s="4" t="s">
        <v>259</v>
      </c>
      <c r="T11" s="1" t="s">
        <v>200</v>
      </c>
      <c r="U11" s="4" t="s">
        <v>260</v>
      </c>
      <c r="V11" s="1" t="s">
        <v>241</v>
      </c>
      <c r="X11" s="4" t="s">
        <v>204</v>
      </c>
      <c r="Y11" s="13" t="s">
        <v>261</v>
      </c>
    </row>
    <row r="12" spans="1:25" ht="316.8">
      <c r="A12" s="4" t="s">
        <v>205</v>
      </c>
      <c r="B12" s="4" t="s">
        <v>155</v>
      </c>
      <c r="C12" s="4" t="s">
        <v>160</v>
      </c>
      <c r="D12" s="4" t="s">
        <v>162</v>
      </c>
      <c r="J12" s="4" t="s">
        <v>262</v>
      </c>
      <c r="K12" s="4"/>
      <c r="L12" s="4" t="s">
        <v>113</v>
      </c>
      <c r="M12" s="4" t="s">
        <v>152</v>
      </c>
      <c r="N12" s="4" t="s">
        <v>263</v>
      </c>
      <c r="O12" s="4" t="s">
        <v>264</v>
      </c>
      <c r="P12" s="4" t="s">
        <v>265</v>
      </c>
      <c r="Q12" s="4" t="s">
        <v>266</v>
      </c>
      <c r="R12" s="4" t="s">
        <v>267</v>
      </c>
      <c r="S12" s="4" t="s">
        <v>268</v>
      </c>
      <c r="T12" s="1" t="s">
        <v>200</v>
      </c>
      <c r="U12" s="4" t="s">
        <v>226</v>
      </c>
      <c r="V12" s="1" t="s">
        <v>241</v>
      </c>
      <c r="W12" s="13" t="s">
        <v>269</v>
      </c>
      <c r="X12" s="4" t="s">
        <v>204</v>
      </c>
    </row>
    <row r="13" spans="1:25" ht="52.8">
      <c r="B13" s="4" t="s">
        <v>155</v>
      </c>
      <c r="C13" s="4" t="s">
        <v>160</v>
      </c>
      <c r="J13" s="4" t="s">
        <v>270</v>
      </c>
      <c r="K13" s="4"/>
      <c r="L13" s="4" t="s">
        <v>113</v>
      </c>
      <c r="M13" s="4" t="s">
        <v>152</v>
      </c>
      <c r="N13" s="4" t="s">
        <v>271</v>
      </c>
      <c r="O13" s="4" t="s">
        <v>264</v>
      </c>
      <c r="P13" s="4" t="s">
        <v>272</v>
      </c>
      <c r="Q13" s="4" t="s">
        <v>273</v>
      </c>
      <c r="R13" s="1" t="s">
        <v>274</v>
      </c>
      <c r="S13" s="4" t="s">
        <v>275</v>
      </c>
      <c r="T13" s="1" t="s">
        <v>200</v>
      </c>
      <c r="U13" s="1" t="s">
        <v>274</v>
      </c>
      <c r="V13" s="1" t="s">
        <v>241</v>
      </c>
      <c r="W13" s="4" t="s">
        <v>228</v>
      </c>
      <c r="X13" s="4" t="s">
        <v>204</v>
      </c>
    </row>
    <row r="14" spans="1:25" ht="92.4">
      <c r="B14" s="4" t="s">
        <v>155</v>
      </c>
      <c r="J14" s="4" t="s">
        <v>276</v>
      </c>
      <c r="K14" s="4"/>
      <c r="L14" s="4" t="s">
        <v>114</v>
      </c>
      <c r="M14" s="4" t="s">
        <v>143</v>
      </c>
      <c r="N14" s="4" t="s">
        <v>254</v>
      </c>
      <c r="O14" s="4" t="s">
        <v>277</v>
      </c>
      <c r="P14" s="4" t="s">
        <v>278</v>
      </c>
      <c r="Q14" s="4" t="s">
        <v>279</v>
      </c>
      <c r="R14" s="4" t="s">
        <v>280</v>
      </c>
      <c r="S14" s="4" t="s">
        <v>281</v>
      </c>
      <c r="T14" s="1" t="s">
        <v>200</v>
      </c>
      <c r="U14" s="1" t="s">
        <v>282</v>
      </c>
      <c r="V14" s="1" t="s">
        <v>283</v>
      </c>
      <c r="W14" s="4" t="s">
        <v>228</v>
      </c>
      <c r="X14" s="4" t="s">
        <v>204</v>
      </c>
    </row>
    <row r="15" spans="1:25" ht="158.4">
      <c r="B15" s="4" t="s">
        <v>155</v>
      </c>
      <c r="J15" s="4" t="s">
        <v>284</v>
      </c>
      <c r="K15" s="4"/>
      <c r="L15" s="4" t="s">
        <v>114</v>
      </c>
      <c r="M15" s="4" t="s">
        <v>253</v>
      </c>
      <c r="N15" s="4" t="s">
        <v>254</v>
      </c>
      <c r="O15" s="4" t="s">
        <v>285</v>
      </c>
      <c r="P15" s="4" t="s">
        <v>286</v>
      </c>
      <c r="Q15" s="4" t="s">
        <v>287</v>
      </c>
      <c r="R15" s="4" t="s">
        <v>288</v>
      </c>
      <c r="S15" s="141" t="s">
        <v>289</v>
      </c>
      <c r="T15" s="1" t="s">
        <v>200</v>
      </c>
      <c r="U15" s="4" t="s">
        <v>290</v>
      </c>
      <c r="V15" s="1" t="s">
        <v>241</v>
      </c>
      <c r="W15" s="4" t="s">
        <v>228</v>
      </c>
      <c r="X15" s="4" t="s">
        <v>204</v>
      </c>
    </row>
    <row r="16" spans="1:25" ht="290.39999999999998">
      <c r="A16" s="4" t="s">
        <v>205</v>
      </c>
      <c r="B16" s="4" t="s">
        <v>155</v>
      </c>
      <c r="C16" s="4" t="s">
        <v>160</v>
      </c>
      <c r="D16" s="4" t="s">
        <v>162</v>
      </c>
      <c r="E16" s="4" t="s">
        <v>49</v>
      </c>
      <c r="F16" s="4" t="s">
        <v>173</v>
      </c>
      <c r="G16" s="4" t="s">
        <v>194</v>
      </c>
      <c r="J16" s="4" t="s">
        <v>291</v>
      </c>
      <c r="K16" s="4"/>
      <c r="L16" s="4" t="s">
        <v>115</v>
      </c>
      <c r="M16" s="4" t="s">
        <v>58</v>
      </c>
      <c r="N16" s="4" t="s">
        <v>292</v>
      </c>
      <c r="O16" s="4" t="s">
        <v>293</v>
      </c>
      <c r="P16" s="4" t="s">
        <v>61</v>
      </c>
      <c r="Q16" s="4" t="s">
        <v>294</v>
      </c>
      <c r="R16" s="4" t="s">
        <v>295</v>
      </c>
      <c r="S16" s="4" t="s">
        <v>296</v>
      </c>
      <c r="T16" s="1" t="s">
        <v>200</v>
      </c>
      <c r="U16" s="4" t="s">
        <v>297</v>
      </c>
      <c r="V16" s="1" t="s">
        <v>241</v>
      </c>
      <c r="W16" s="4" t="s">
        <v>228</v>
      </c>
      <c r="X16" s="4" t="s">
        <v>204</v>
      </c>
      <c r="Y16" s="1" t="s">
        <v>298</v>
      </c>
    </row>
    <row r="17" spans="1:26" ht="290.39999999999998">
      <c r="A17" s="4" t="s">
        <v>205</v>
      </c>
      <c r="B17" s="4" t="s">
        <v>155</v>
      </c>
      <c r="C17" s="4" t="s">
        <v>160</v>
      </c>
      <c r="D17" s="4" t="s">
        <v>162</v>
      </c>
      <c r="E17" s="4" t="s">
        <v>49</v>
      </c>
      <c r="F17" s="4" t="s">
        <v>173</v>
      </c>
      <c r="G17" s="4" t="s">
        <v>194</v>
      </c>
      <c r="J17" s="4" t="s">
        <v>299</v>
      </c>
      <c r="K17" s="4"/>
      <c r="L17" s="4" t="s">
        <v>115</v>
      </c>
      <c r="M17" s="4" t="s">
        <v>58</v>
      </c>
      <c r="N17" s="4" t="s">
        <v>292</v>
      </c>
      <c r="O17" s="4" t="s">
        <v>300</v>
      </c>
      <c r="P17" s="4" t="s">
        <v>301</v>
      </c>
      <c r="Q17" s="4" t="s">
        <v>302</v>
      </c>
      <c r="R17" s="4" t="s">
        <v>303</v>
      </c>
      <c r="S17" s="4" t="s">
        <v>296</v>
      </c>
      <c r="T17" s="1" t="s">
        <v>200</v>
      </c>
      <c r="U17" s="4" t="s">
        <v>304</v>
      </c>
      <c r="V17" s="1" t="s">
        <v>241</v>
      </c>
      <c r="W17" s="4" t="s">
        <v>228</v>
      </c>
      <c r="X17" s="4" t="s">
        <v>204</v>
      </c>
      <c r="Y17" s="15" t="s">
        <v>305</v>
      </c>
    </row>
    <row r="18" spans="1:26" ht="105.6">
      <c r="A18" s="4" t="s">
        <v>205</v>
      </c>
      <c r="B18" s="4" t="s">
        <v>155</v>
      </c>
      <c r="C18" s="4" t="s">
        <v>160</v>
      </c>
      <c r="D18" s="4" t="s">
        <v>162</v>
      </c>
      <c r="E18" s="4" t="s">
        <v>49</v>
      </c>
      <c r="F18" s="4" t="s">
        <v>173</v>
      </c>
      <c r="G18" s="4" t="s">
        <v>194</v>
      </c>
      <c r="J18" s="4" t="s">
        <v>306</v>
      </c>
      <c r="K18" s="4"/>
      <c r="L18" s="4" t="s">
        <v>115</v>
      </c>
      <c r="M18" s="4" t="s">
        <v>58</v>
      </c>
      <c r="N18" s="4" t="s">
        <v>292</v>
      </c>
      <c r="O18" s="4" t="s">
        <v>300</v>
      </c>
      <c r="P18" s="4" t="s">
        <v>307</v>
      </c>
      <c r="Q18" s="4" t="s">
        <v>308</v>
      </c>
      <c r="R18" s="4" t="s">
        <v>309</v>
      </c>
      <c r="S18" s="4" t="s">
        <v>310</v>
      </c>
      <c r="T18" s="1" t="s">
        <v>200</v>
      </c>
      <c r="U18" s="4" t="s">
        <v>311</v>
      </c>
      <c r="V18" s="1" t="s">
        <v>241</v>
      </c>
      <c r="W18" s="4" t="s">
        <v>312</v>
      </c>
      <c r="X18" s="4" t="s">
        <v>204</v>
      </c>
      <c r="Y18" s="13" t="s">
        <v>312</v>
      </c>
    </row>
    <row r="19" spans="1:26" ht="409.6">
      <c r="B19" s="4" t="s">
        <v>155</v>
      </c>
      <c r="D19" s="4" t="s">
        <v>162</v>
      </c>
      <c r="F19" s="4" t="s">
        <v>173</v>
      </c>
      <c r="J19" s="4" t="s">
        <v>313</v>
      </c>
      <c r="K19" s="4"/>
      <c r="L19" s="4" t="s">
        <v>116</v>
      </c>
      <c r="M19" s="4" t="s">
        <v>141</v>
      </c>
      <c r="N19" s="4" t="s">
        <v>314</v>
      </c>
      <c r="O19" s="4" t="s">
        <v>315</v>
      </c>
      <c r="P19" s="4" t="s">
        <v>316</v>
      </c>
      <c r="Q19" s="4" t="s">
        <v>317</v>
      </c>
      <c r="R19" s="4" t="s">
        <v>318</v>
      </c>
      <c r="S19" s="4" t="s">
        <v>319</v>
      </c>
      <c r="T19" s="1" t="s">
        <v>200</v>
      </c>
      <c r="U19" s="4" t="s">
        <v>320</v>
      </c>
      <c r="V19" s="1" t="s">
        <v>241</v>
      </c>
      <c r="X19" s="4" t="s">
        <v>204</v>
      </c>
    </row>
    <row r="20" spans="1:26" ht="409.6">
      <c r="A20" s="4" t="s">
        <v>205</v>
      </c>
      <c r="B20" s="4" t="s">
        <v>155</v>
      </c>
      <c r="C20" s="4" t="s">
        <v>160</v>
      </c>
      <c r="D20" s="4" t="s">
        <v>162</v>
      </c>
      <c r="J20" s="4" t="s">
        <v>321</v>
      </c>
      <c r="K20" s="4"/>
      <c r="L20" s="4" t="s">
        <v>117</v>
      </c>
      <c r="M20" s="4" t="s">
        <v>322</v>
      </c>
      <c r="N20" s="4" t="s">
        <v>323</v>
      </c>
      <c r="O20" s="4" t="s">
        <v>324</v>
      </c>
      <c r="P20" s="4" t="s">
        <v>325</v>
      </c>
      <c r="Q20" s="4" t="s">
        <v>326</v>
      </c>
      <c r="R20" s="4" t="s">
        <v>327</v>
      </c>
      <c r="S20" s="4" t="s">
        <v>328</v>
      </c>
      <c r="T20" s="1" t="s">
        <v>200</v>
      </c>
      <c r="U20" s="4" t="s">
        <v>329</v>
      </c>
      <c r="V20" s="1" t="s">
        <v>241</v>
      </c>
      <c r="W20" s="4" t="s">
        <v>330</v>
      </c>
      <c r="X20" s="4" t="s">
        <v>331</v>
      </c>
      <c r="Y20" s="50" t="s">
        <v>332</v>
      </c>
    </row>
    <row r="21" spans="1:26" ht="198">
      <c r="A21" s="4" t="s">
        <v>205</v>
      </c>
      <c r="B21" s="4" t="s">
        <v>155</v>
      </c>
      <c r="J21" s="4" t="s">
        <v>333</v>
      </c>
      <c r="K21" s="4"/>
      <c r="L21" s="4" t="s">
        <v>118</v>
      </c>
      <c r="M21" s="4" t="s">
        <v>59</v>
      </c>
      <c r="N21" s="4" t="s">
        <v>334</v>
      </c>
      <c r="O21" s="4" t="s">
        <v>335</v>
      </c>
      <c r="P21" s="4" t="s">
        <v>336</v>
      </c>
      <c r="Q21" s="4" t="s">
        <v>337</v>
      </c>
      <c r="R21" s="4" t="s">
        <v>338</v>
      </c>
      <c r="S21" s="4" t="s">
        <v>339</v>
      </c>
      <c r="T21" s="1" t="s">
        <v>211</v>
      </c>
      <c r="U21" s="1" t="s">
        <v>340</v>
      </c>
      <c r="W21" s="4" t="s">
        <v>228</v>
      </c>
      <c r="X21" s="4" t="s">
        <v>204</v>
      </c>
      <c r="Y21" s="1" t="s">
        <v>228</v>
      </c>
      <c r="Z21" s="1" t="s">
        <v>228</v>
      </c>
    </row>
    <row r="22" spans="1:26" ht="224.4">
      <c r="A22" s="4" t="s">
        <v>205</v>
      </c>
      <c r="B22" s="4" t="s">
        <v>155</v>
      </c>
      <c r="C22" s="4" t="s">
        <v>160</v>
      </c>
      <c r="D22" s="4" t="s">
        <v>162</v>
      </c>
      <c r="E22" s="4" t="s">
        <v>49</v>
      </c>
      <c r="F22" s="4" t="s">
        <v>173</v>
      </c>
      <c r="J22" s="4" t="s">
        <v>341</v>
      </c>
      <c r="K22" s="4"/>
      <c r="L22" s="4" t="s">
        <v>117</v>
      </c>
      <c r="M22" s="4" t="s">
        <v>322</v>
      </c>
      <c r="N22" s="4" t="s">
        <v>342</v>
      </c>
      <c r="O22" s="4" t="s">
        <v>324</v>
      </c>
      <c r="P22" s="4" t="s">
        <v>343</v>
      </c>
      <c r="Q22" s="4" t="s">
        <v>344</v>
      </c>
      <c r="R22" s="4" t="s">
        <v>345</v>
      </c>
      <c r="S22" s="4" t="s">
        <v>346</v>
      </c>
      <c r="T22" s="1" t="s">
        <v>200</v>
      </c>
      <c r="U22" s="1" t="s">
        <v>240</v>
      </c>
      <c r="V22" s="1" t="s">
        <v>241</v>
      </c>
      <c r="W22" s="4" t="s">
        <v>204</v>
      </c>
      <c r="X22" s="4" t="s">
        <v>204</v>
      </c>
      <c r="Y22" s="4" t="s">
        <v>347</v>
      </c>
    </row>
    <row r="23" spans="1:26" ht="237.6">
      <c r="A23" s="4" t="s">
        <v>205</v>
      </c>
      <c r="B23" s="4" t="s">
        <v>155</v>
      </c>
      <c r="C23" s="4" t="s">
        <v>160</v>
      </c>
      <c r="D23" s="4" t="s">
        <v>162</v>
      </c>
      <c r="E23" s="4" t="s">
        <v>49</v>
      </c>
      <c r="F23" s="4" t="s">
        <v>173</v>
      </c>
      <c r="G23" s="4" t="s">
        <v>194</v>
      </c>
      <c r="J23" s="4" t="s">
        <v>348</v>
      </c>
      <c r="K23" s="4"/>
      <c r="L23" s="4" t="s">
        <v>117</v>
      </c>
      <c r="M23" s="4" t="s">
        <v>322</v>
      </c>
      <c r="N23" s="4" t="s">
        <v>349</v>
      </c>
      <c r="O23" s="4" t="s">
        <v>324</v>
      </c>
      <c r="P23" s="4" t="s">
        <v>350</v>
      </c>
      <c r="Q23" s="4" t="s">
        <v>351</v>
      </c>
      <c r="R23" s="4" t="s">
        <v>352</v>
      </c>
      <c r="S23" s="4" t="s">
        <v>296</v>
      </c>
      <c r="T23" s="1" t="s">
        <v>200</v>
      </c>
      <c r="U23" s="4" t="s">
        <v>353</v>
      </c>
      <c r="V23" s="1" t="s">
        <v>241</v>
      </c>
      <c r="W23" s="4" t="s">
        <v>204</v>
      </c>
      <c r="X23" s="4" t="s">
        <v>204</v>
      </c>
      <c r="Y23" s="4" t="s">
        <v>354</v>
      </c>
    </row>
    <row r="24" spans="1:26" ht="224.4">
      <c r="A24" s="4" t="s">
        <v>205</v>
      </c>
      <c r="B24" s="4" t="s">
        <v>155</v>
      </c>
      <c r="C24" s="4" t="s">
        <v>160</v>
      </c>
      <c r="D24" s="4" t="s">
        <v>162</v>
      </c>
      <c r="E24" s="4" t="s">
        <v>49</v>
      </c>
      <c r="F24" s="4" t="s">
        <v>173</v>
      </c>
      <c r="G24" s="4" t="s">
        <v>194</v>
      </c>
      <c r="J24" s="4" t="s">
        <v>355</v>
      </c>
      <c r="K24" s="4"/>
      <c r="L24" s="4" t="s">
        <v>123</v>
      </c>
      <c r="M24" s="4" t="s">
        <v>144</v>
      </c>
      <c r="N24" s="4" t="s">
        <v>356</v>
      </c>
      <c r="O24" s="4" t="s">
        <v>357</v>
      </c>
      <c r="P24" s="141" t="s">
        <v>358</v>
      </c>
      <c r="Q24" s="4" t="s">
        <v>359</v>
      </c>
      <c r="R24" s="4" t="s">
        <v>360</v>
      </c>
      <c r="S24" s="4" t="s">
        <v>296</v>
      </c>
      <c r="T24" s="1" t="s">
        <v>200</v>
      </c>
      <c r="U24" s="4" t="s">
        <v>361</v>
      </c>
      <c r="V24" s="1" t="s">
        <v>241</v>
      </c>
      <c r="W24" s="4" t="s">
        <v>228</v>
      </c>
      <c r="X24" s="4" t="s">
        <v>204</v>
      </c>
      <c r="Y24" s="4" t="s">
        <v>362</v>
      </c>
    </row>
    <row r="25" spans="1:26" ht="184.8">
      <c r="C25" s="4" t="s">
        <v>160</v>
      </c>
      <c r="J25" s="4" t="s">
        <v>363</v>
      </c>
      <c r="K25" s="4"/>
      <c r="L25" s="4" t="s">
        <v>113</v>
      </c>
      <c r="M25" s="4" t="s">
        <v>152</v>
      </c>
      <c r="N25" s="4" t="s">
        <v>271</v>
      </c>
      <c r="O25" s="4" t="s">
        <v>364</v>
      </c>
      <c r="P25" s="4" t="s">
        <v>365</v>
      </c>
      <c r="Q25" s="4" t="s">
        <v>366</v>
      </c>
      <c r="R25" s="4" t="s">
        <v>367</v>
      </c>
      <c r="S25" s="4" t="s">
        <v>368</v>
      </c>
      <c r="T25" s="1" t="s">
        <v>369</v>
      </c>
      <c r="U25" s="1" t="s">
        <v>370</v>
      </c>
      <c r="V25" s="1" t="s">
        <v>241</v>
      </c>
      <c r="W25" s="4" t="s">
        <v>371</v>
      </c>
      <c r="X25" s="4" t="s">
        <v>204</v>
      </c>
      <c r="Y25" s="1" t="s">
        <v>204</v>
      </c>
    </row>
    <row r="26" spans="1:26" ht="184.8">
      <c r="C26" s="4" t="s">
        <v>160</v>
      </c>
      <c r="J26" s="4" t="s">
        <v>372</v>
      </c>
      <c r="K26" s="4"/>
      <c r="L26" s="4" t="s">
        <v>113</v>
      </c>
      <c r="M26" s="4" t="s">
        <v>152</v>
      </c>
      <c r="N26" s="4" t="s">
        <v>271</v>
      </c>
      <c r="O26" s="4" t="s">
        <v>373</v>
      </c>
      <c r="P26" s="4" t="s">
        <v>374</v>
      </c>
      <c r="Q26" s="4" t="s">
        <v>375</v>
      </c>
      <c r="S26" s="4" t="s">
        <v>275</v>
      </c>
      <c r="T26" s="1" t="s">
        <v>200</v>
      </c>
      <c r="U26" s="1" t="s">
        <v>376</v>
      </c>
      <c r="V26" s="1" t="s">
        <v>241</v>
      </c>
      <c r="W26" s="4" t="s">
        <v>371</v>
      </c>
      <c r="X26" s="4" t="s">
        <v>204</v>
      </c>
    </row>
    <row r="27" spans="1:26" ht="92.4">
      <c r="C27" s="4" t="s">
        <v>160</v>
      </c>
      <c r="J27" s="4" t="s">
        <v>377</v>
      </c>
      <c r="K27" s="4"/>
      <c r="L27" s="4" t="s">
        <v>113</v>
      </c>
      <c r="M27" s="4" t="s">
        <v>152</v>
      </c>
      <c r="N27" s="4" t="s">
        <v>378</v>
      </c>
      <c r="O27" s="4" t="s">
        <v>379</v>
      </c>
      <c r="P27" s="4" t="s">
        <v>380</v>
      </c>
      <c r="Q27" s="4" t="s">
        <v>381</v>
      </c>
      <c r="R27" s="4" t="s">
        <v>382</v>
      </c>
      <c r="S27" s="4" t="s">
        <v>383</v>
      </c>
      <c r="T27" s="1" t="s">
        <v>369</v>
      </c>
      <c r="U27" s="1" t="s">
        <v>376</v>
      </c>
      <c r="V27" s="1" t="s">
        <v>241</v>
      </c>
      <c r="W27" s="4" t="s">
        <v>228</v>
      </c>
      <c r="X27" s="4" t="s">
        <v>204</v>
      </c>
      <c r="Y27" s="13" t="s">
        <v>384</v>
      </c>
    </row>
    <row r="28" spans="1:26" ht="105.6">
      <c r="C28" s="4" t="s">
        <v>160</v>
      </c>
      <c r="J28" s="4" t="s">
        <v>385</v>
      </c>
      <c r="K28" s="4"/>
      <c r="L28" s="4" t="s">
        <v>113</v>
      </c>
      <c r="M28" s="4" t="s">
        <v>152</v>
      </c>
      <c r="N28" s="4" t="s">
        <v>386</v>
      </c>
      <c r="O28" s="4" t="s">
        <v>379</v>
      </c>
      <c r="P28" s="4" t="s">
        <v>387</v>
      </c>
      <c r="Q28" s="4" t="s">
        <v>388</v>
      </c>
      <c r="R28" s="4" t="s">
        <v>389</v>
      </c>
      <c r="S28" s="4" t="s">
        <v>390</v>
      </c>
      <c r="T28" s="1" t="s">
        <v>200</v>
      </c>
      <c r="U28" s="1" t="s">
        <v>376</v>
      </c>
      <c r="V28" s="1" t="s">
        <v>241</v>
      </c>
      <c r="W28" s="4" t="s">
        <v>228</v>
      </c>
      <c r="X28" s="4" t="s">
        <v>204</v>
      </c>
      <c r="Y28" s="4" t="s">
        <v>391</v>
      </c>
    </row>
    <row r="29" spans="1:26" ht="224.4">
      <c r="C29" s="4" t="s">
        <v>160</v>
      </c>
      <c r="J29" s="4" t="s">
        <v>392</v>
      </c>
      <c r="K29" s="4"/>
      <c r="L29" s="4" t="s">
        <v>113</v>
      </c>
      <c r="M29" s="4" t="s">
        <v>152</v>
      </c>
      <c r="N29" s="4" t="s">
        <v>378</v>
      </c>
      <c r="O29" s="4" t="s">
        <v>379</v>
      </c>
      <c r="P29" s="4" t="s">
        <v>393</v>
      </c>
      <c r="Q29" s="4" t="s">
        <v>394</v>
      </c>
      <c r="R29" s="4" t="s">
        <v>395</v>
      </c>
      <c r="S29" s="4" t="s">
        <v>396</v>
      </c>
      <c r="T29" s="1" t="s">
        <v>200</v>
      </c>
      <c r="U29" s="1" t="s">
        <v>240</v>
      </c>
      <c r="V29" s="1" t="s">
        <v>241</v>
      </c>
      <c r="W29" s="4" t="s">
        <v>228</v>
      </c>
      <c r="X29" s="4" t="s">
        <v>204</v>
      </c>
      <c r="Y29" s="13" t="s">
        <v>397</v>
      </c>
    </row>
    <row r="30" spans="1:26" ht="118.8">
      <c r="C30" s="4" t="s">
        <v>160</v>
      </c>
      <c r="J30" s="4" t="s">
        <v>398</v>
      </c>
      <c r="K30" s="4"/>
      <c r="L30" s="4" t="s">
        <v>113</v>
      </c>
      <c r="M30" s="4" t="s">
        <v>152</v>
      </c>
      <c r="N30" s="4" t="s">
        <v>386</v>
      </c>
      <c r="O30" s="4" t="s">
        <v>379</v>
      </c>
      <c r="P30" s="4" t="s">
        <v>399</v>
      </c>
      <c r="Q30" s="4" t="s">
        <v>400</v>
      </c>
      <c r="R30" s="4" t="s">
        <v>401</v>
      </c>
      <c r="S30" s="4" t="s">
        <v>402</v>
      </c>
      <c r="T30" s="1" t="s">
        <v>200</v>
      </c>
      <c r="V30" s="1" t="s">
        <v>241</v>
      </c>
      <c r="W30" s="4" t="s">
        <v>228</v>
      </c>
      <c r="X30" s="4" t="s">
        <v>204</v>
      </c>
      <c r="Y30" s="1" t="s">
        <v>228</v>
      </c>
    </row>
    <row r="31" spans="1:26" ht="132">
      <c r="C31" s="4" t="s">
        <v>160</v>
      </c>
      <c r="J31" s="4" t="s">
        <v>403</v>
      </c>
      <c r="K31" s="4"/>
      <c r="L31" s="4" t="s">
        <v>113</v>
      </c>
      <c r="M31" s="4" t="s">
        <v>152</v>
      </c>
      <c r="N31" s="4" t="s">
        <v>386</v>
      </c>
      <c r="O31" s="4" t="s">
        <v>379</v>
      </c>
      <c r="P31" s="4" t="s">
        <v>404</v>
      </c>
      <c r="Q31" s="4" t="s">
        <v>405</v>
      </c>
      <c r="R31" s="4" t="s">
        <v>401</v>
      </c>
      <c r="S31" s="1" t="s">
        <v>406</v>
      </c>
      <c r="T31" s="1" t="s">
        <v>200</v>
      </c>
      <c r="U31" s="4" t="s">
        <v>407</v>
      </c>
      <c r="V31" s="1" t="s">
        <v>241</v>
      </c>
      <c r="W31" s="4" t="s">
        <v>228</v>
      </c>
      <c r="X31" s="4" t="s">
        <v>204</v>
      </c>
      <c r="Y31" s="1" t="s">
        <v>228</v>
      </c>
    </row>
    <row r="32" spans="1:26" ht="118.8">
      <c r="C32" s="4" t="s">
        <v>160</v>
      </c>
      <c r="J32" s="4" t="s">
        <v>408</v>
      </c>
      <c r="K32" s="4"/>
      <c r="L32" s="4" t="s">
        <v>113</v>
      </c>
      <c r="M32" s="4" t="s">
        <v>152</v>
      </c>
      <c r="N32" s="4" t="s">
        <v>378</v>
      </c>
      <c r="O32" s="4" t="s">
        <v>409</v>
      </c>
      <c r="P32" s="4" t="s">
        <v>410</v>
      </c>
      <c r="Q32" s="4" t="s">
        <v>411</v>
      </c>
      <c r="R32" s="4" t="s">
        <v>412</v>
      </c>
      <c r="S32" s="4" t="s">
        <v>275</v>
      </c>
      <c r="T32" s="1" t="s">
        <v>369</v>
      </c>
      <c r="U32" s="4" t="s">
        <v>413</v>
      </c>
      <c r="V32" s="1" t="s">
        <v>241</v>
      </c>
      <c r="W32" s="4" t="s">
        <v>228</v>
      </c>
      <c r="X32" s="4" t="s">
        <v>228</v>
      </c>
      <c r="Y32" s="4" t="s">
        <v>414</v>
      </c>
    </row>
    <row r="33" spans="1:25" ht="92.4">
      <c r="F33" s="4" t="s">
        <v>173</v>
      </c>
      <c r="J33" s="4" t="s">
        <v>415</v>
      </c>
      <c r="K33" s="4"/>
      <c r="L33" s="4" t="s">
        <v>121</v>
      </c>
      <c r="M33" s="4" t="s">
        <v>416</v>
      </c>
      <c r="N33" s="4" t="s">
        <v>417</v>
      </c>
      <c r="O33" s="4" t="s">
        <v>418</v>
      </c>
      <c r="P33" s="4" t="s">
        <v>419</v>
      </c>
      <c r="Q33" s="4" t="s">
        <v>420</v>
      </c>
      <c r="R33" s="1" t="s">
        <v>274</v>
      </c>
      <c r="S33" s="4" t="s">
        <v>421</v>
      </c>
      <c r="T33" s="1" t="s">
        <v>200</v>
      </c>
      <c r="U33" s="4" t="s">
        <v>422</v>
      </c>
      <c r="V33" s="1" t="s">
        <v>241</v>
      </c>
      <c r="W33" s="4" t="s">
        <v>228</v>
      </c>
      <c r="X33" s="4" t="s">
        <v>228</v>
      </c>
      <c r="Y33" s="1" t="s">
        <v>228</v>
      </c>
    </row>
    <row r="34" spans="1:25" ht="264">
      <c r="B34" s="4" t="s">
        <v>155</v>
      </c>
      <c r="D34" s="4" t="s">
        <v>162</v>
      </c>
      <c r="F34" s="4" t="s">
        <v>173</v>
      </c>
      <c r="J34" s="4" t="s">
        <v>423</v>
      </c>
      <c r="K34" s="4"/>
      <c r="L34" s="4" t="s">
        <v>113</v>
      </c>
      <c r="M34" s="4" t="s">
        <v>416</v>
      </c>
      <c r="N34" s="4" t="s">
        <v>417</v>
      </c>
      <c r="O34" s="4" t="s">
        <v>418</v>
      </c>
      <c r="P34" s="4" t="s">
        <v>424</v>
      </c>
      <c r="Q34" s="4" t="s">
        <v>425</v>
      </c>
      <c r="R34" s="4" t="s">
        <v>426</v>
      </c>
      <c r="S34" s="4" t="s">
        <v>296</v>
      </c>
      <c r="T34" s="1" t="s">
        <v>200</v>
      </c>
      <c r="U34" s="1" t="s">
        <v>369</v>
      </c>
      <c r="V34" s="1" t="s">
        <v>241</v>
      </c>
      <c r="W34" s="16" t="s">
        <v>427</v>
      </c>
      <c r="Y34" s="1" t="s">
        <v>228</v>
      </c>
    </row>
    <row r="35" spans="1:25" ht="224.4">
      <c r="B35" s="4" t="s">
        <v>155</v>
      </c>
      <c r="D35" s="4" t="s">
        <v>162</v>
      </c>
      <c r="J35" s="4" t="s">
        <v>428</v>
      </c>
      <c r="K35" s="4"/>
      <c r="L35" s="4" t="s">
        <v>113</v>
      </c>
      <c r="M35" s="4" t="s">
        <v>416</v>
      </c>
      <c r="N35" s="4" t="s">
        <v>417</v>
      </c>
      <c r="O35" s="4" t="s">
        <v>418</v>
      </c>
      <c r="P35" s="4" t="s">
        <v>429</v>
      </c>
      <c r="Q35" s="4" t="s">
        <v>430</v>
      </c>
      <c r="R35" s="4" t="s">
        <v>431</v>
      </c>
      <c r="S35" s="4" t="s">
        <v>275</v>
      </c>
      <c r="T35" s="1" t="s">
        <v>200</v>
      </c>
      <c r="U35" s="4" t="s">
        <v>413</v>
      </c>
      <c r="V35" s="1" t="s">
        <v>241</v>
      </c>
      <c r="W35" s="4" t="s">
        <v>228</v>
      </c>
      <c r="X35" s="4" t="s">
        <v>204</v>
      </c>
      <c r="Y35" s="4" t="s">
        <v>414</v>
      </c>
    </row>
    <row r="36" spans="1:25" ht="356.4">
      <c r="C36" s="4" t="s">
        <v>160</v>
      </c>
      <c r="D36" s="4" t="s">
        <v>162</v>
      </c>
      <c r="J36" s="4" t="s">
        <v>432</v>
      </c>
      <c r="K36" s="4"/>
      <c r="L36" s="4" t="s">
        <v>113</v>
      </c>
      <c r="M36" s="4" t="s">
        <v>150</v>
      </c>
      <c r="N36" s="4" t="s">
        <v>433</v>
      </c>
      <c r="O36" s="4" t="s">
        <v>434</v>
      </c>
      <c r="P36" s="4" t="s">
        <v>435</v>
      </c>
      <c r="Q36" s="4" t="s">
        <v>436</v>
      </c>
      <c r="R36" s="77" t="s">
        <v>228</v>
      </c>
      <c r="S36" s="4" t="s">
        <v>402</v>
      </c>
      <c r="T36" s="1" t="s">
        <v>200</v>
      </c>
      <c r="U36" s="4" t="s">
        <v>437</v>
      </c>
      <c r="V36" s="1" t="s">
        <v>241</v>
      </c>
      <c r="W36" s="4" t="s">
        <v>228</v>
      </c>
      <c r="X36" s="4" t="s">
        <v>228</v>
      </c>
      <c r="Y36" s="42" t="s">
        <v>438</v>
      </c>
    </row>
    <row r="37" spans="1:25" ht="343.2">
      <c r="C37" s="4" t="s">
        <v>160</v>
      </c>
      <c r="D37" s="4" t="s">
        <v>162</v>
      </c>
      <c r="J37" s="4" t="s">
        <v>439</v>
      </c>
      <c r="K37" s="4"/>
      <c r="L37" s="4" t="s">
        <v>113</v>
      </c>
      <c r="M37" s="4" t="s">
        <v>150</v>
      </c>
      <c r="N37" s="4" t="s">
        <v>433</v>
      </c>
      <c r="O37" s="4" t="s">
        <v>434</v>
      </c>
      <c r="P37" s="4" t="s">
        <v>440</v>
      </c>
      <c r="Q37" s="4" t="s">
        <v>441</v>
      </c>
      <c r="R37" s="4" t="s">
        <v>442</v>
      </c>
      <c r="S37" s="4" t="s">
        <v>402</v>
      </c>
      <c r="T37" s="1" t="s">
        <v>200</v>
      </c>
      <c r="U37" s="4" t="s">
        <v>443</v>
      </c>
      <c r="V37" s="4" t="s">
        <v>241</v>
      </c>
      <c r="X37" s="13" t="s">
        <v>444</v>
      </c>
      <c r="Y37" s="4" t="s">
        <v>445</v>
      </c>
    </row>
    <row r="38" spans="1:25" ht="66">
      <c r="D38" s="4" t="s">
        <v>162</v>
      </c>
      <c r="J38" s="4" t="s">
        <v>446</v>
      </c>
      <c r="K38" s="4"/>
      <c r="L38" s="4" t="s">
        <v>121</v>
      </c>
      <c r="M38" s="4" t="s">
        <v>150</v>
      </c>
      <c r="N38" s="4" t="s">
        <v>447</v>
      </c>
      <c r="O38" s="4" t="s">
        <v>418</v>
      </c>
      <c r="P38" s="4" t="s">
        <v>448</v>
      </c>
      <c r="Q38" s="4" t="s">
        <v>449</v>
      </c>
      <c r="R38" s="4" t="s">
        <v>274</v>
      </c>
      <c r="S38" s="4" t="s">
        <v>450</v>
      </c>
      <c r="T38" s="1" t="s">
        <v>200</v>
      </c>
      <c r="V38" s="1" t="s">
        <v>241</v>
      </c>
      <c r="W38" s="4" t="s">
        <v>228</v>
      </c>
      <c r="X38" s="4" t="s">
        <v>228</v>
      </c>
      <c r="Y38" s="1" t="s">
        <v>228</v>
      </c>
    </row>
    <row r="39" spans="1:25" ht="264">
      <c r="B39" s="4" t="s">
        <v>155</v>
      </c>
      <c r="D39" s="4" t="s">
        <v>162</v>
      </c>
      <c r="J39" s="4" t="s">
        <v>451</v>
      </c>
      <c r="K39" s="4"/>
      <c r="L39" s="4" t="s">
        <v>121</v>
      </c>
      <c r="M39" s="4" t="s">
        <v>416</v>
      </c>
      <c r="N39" s="4" t="s">
        <v>417</v>
      </c>
      <c r="O39" s="4" t="s">
        <v>418</v>
      </c>
      <c r="P39" s="4" t="s">
        <v>452</v>
      </c>
      <c r="Q39" s="4" t="s">
        <v>453</v>
      </c>
      <c r="R39" s="4" t="s">
        <v>454</v>
      </c>
      <c r="S39" s="4" t="s">
        <v>455</v>
      </c>
      <c r="T39" s="1" t="s">
        <v>200</v>
      </c>
      <c r="U39" s="4" t="s">
        <v>456</v>
      </c>
      <c r="V39" s="1" t="s">
        <v>457</v>
      </c>
      <c r="W39" s="4" t="s">
        <v>228</v>
      </c>
      <c r="X39" s="4" t="s">
        <v>228</v>
      </c>
      <c r="Y39" s="49" t="s">
        <v>458</v>
      </c>
    </row>
    <row r="40" spans="1:25" ht="105.6">
      <c r="D40" s="4" t="s">
        <v>162</v>
      </c>
      <c r="J40" s="4" t="s">
        <v>459</v>
      </c>
      <c r="K40" s="4"/>
      <c r="L40" s="4" t="s">
        <v>121</v>
      </c>
      <c r="M40" s="4" t="s">
        <v>416</v>
      </c>
      <c r="N40" s="4" t="s">
        <v>417</v>
      </c>
      <c r="O40" s="4" t="s">
        <v>418</v>
      </c>
      <c r="P40" s="4" t="s">
        <v>460</v>
      </c>
      <c r="Q40" s="4" t="s">
        <v>461</v>
      </c>
      <c r="R40" s="4" t="s">
        <v>462</v>
      </c>
      <c r="S40" s="4" t="s">
        <v>463</v>
      </c>
      <c r="T40" s="1" t="s">
        <v>200</v>
      </c>
      <c r="U40" s="4" t="s">
        <v>464</v>
      </c>
      <c r="V40" s="1" t="s">
        <v>241</v>
      </c>
      <c r="X40" s="4" t="s">
        <v>228</v>
      </c>
    </row>
    <row r="41" spans="1:25" ht="52.8">
      <c r="C41" s="4" t="s">
        <v>160</v>
      </c>
      <c r="D41" s="4" t="s">
        <v>162</v>
      </c>
      <c r="F41" s="4" t="s">
        <v>173</v>
      </c>
      <c r="J41" s="4" t="s">
        <v>465</v>
      </c>
      <c r="K41" s="4"/>
      <c r="L41" s="4" t="s">
        <v>115</v>
      </c>
      <c r="M41" s="4" t="s">
        <v>58</v>
      </c>
      <c r="N41" s="4" t="s">
        <v>292</v>
      </c>
      <c r="O41" s="4" t="s">
        <v>293</v>
      </c>
      <c r="P41" s="4" t="s">
        <v>466</v>
      </c>
      <c r="Q41" s="4" t="s">
        <v>467</v>
      </c>
      <c r="R41" s="4" t="s">
        <v>468</v>
      </c>
      <c r="S41" s="4" t="s">
        <v>469</v>
      </c>
      <c r="T41" s="1" t="s">
        <v>200</v>
      </c>
      <c r="U41" s="1" t="s">
        <v>470</v>
      </c>
      <c r="V41" s="1" t="s">
        <v>241</v>
      </c>
      <c r="X41" s="4" t="s">
        <v>228</v>
      </c>
    </row>
    <row r="42" spans="1:25" ht="39.6">
      <c r="C42" s="4" t="s">
        <v>160</v>
      </c>
      <c r="D42" s="4" t="s">
        <v>162</v>
      </c>
      <c r="F42" s="4" t="s">
        <v>173</v>
      </c>
      <c r="J42" s="4" t="s">
        <v>471</v>
      </c>
      <c r="K42" s="4"/>
      <c r="L42" s="4" t="s">
        <v>115</v>
      </c>
      <c r="M42" s="4" t="s">
        <v>58</v>
      </c>
      <c r="N42" s="4" t="s">
        <v>472</v>
      </c>
      <c r="O42" s="4" t="s">
        <v>293</v>
      </c>
      <c r="P42" s="4" t="s">
        <v>473</v>
      </c>
      <c r="Q42" s="4" t="s">
        <v>474</v>
      </c>
      <c r="R42" s="4" t="s">
        <v>475</v>
      </c>
      <c r="S42" s="4" t="s">
        <v>476</v>
      </c>
      <c r="T42" s="1" t="s">
        <v>200</v>
      </c>
      <c r="U42" s="4" t="s">
        <v>477</v>
      </c>
      <c r="V42" s="1" t="s">
        <v>241</v>
      </c>
      <c r="X42" s="4" t="s">
        <v>228</v>
      </c>
    </row>
    <row r="43" spans="1:25" ht="92.4">
      <c r="B43" s="4" t="s">
        <v>155</v>
      </c>
      <c r="D43" s="4" t="s">
        <v>162</v>
      </c>
      <c r="F43" s="4" t="s">
        <v>173</v>
      </c>
      <c r="J43" s="4" t="s">
        <v>478</v>
      </c>
      <c r="K43" s="4"/>
      <c r="L43" s="4" t="s">
        <v>116</v>
      </c>
      <c r="M43" s="4" t="s">
        <v>416</v>
      </c>
      <c r="N43" s="4" t="s">
        <v>479</v>
      </c>
      <c r="O43" s="4" t="s">
        <v>300</v>
      </c>
      <c r="P43" s="4" t="s">
        <v>480</v>
      </c>
      <c r="Q43" s="4" t="s">
        <v>274</v>
      </c>
      <c r="R43" s="1" t="s">
        <v>274</v>
      </c>
      <c r="S43" s="4" t="s">
        <v>402</v>
      </c>
      <c r="V43" s="1" t="s">
        <v>241</v>
      </c>
      <c r="W43" s="4" t="s">
        <v>228</v>
      </c>
      <c r="X43" s="4" t="s">
        <v>228</v>
      </c>
      <c r="Y43" s="1" t="s">
        <v>228</v>
      </c>
    </row>
    <row r="44" spans="1:25" ht="52.8">
      <c r="C44" s="4" t="s">
        <v>160</v>
      </c>
      <c r="D44" s="4" t="s">
        <v>162</v>
      </c>
      <c r="J44" s="4" t="s">
        <v>481</v>
      </c>
      <c r="K44" s="4"/>
      <c r="L44" s="4" t="s">
        <v>116</v>
      </c>
      <c r="M44" s="4" t="s">
        <v>58</v>
      </c>
      <c r="N44" s="4" t="s">
        <v>292</v>
      </c>
      <c r="O44" s="4" t="s">
        <v>300</v>
      </c>
      <c r="P44" s="4" t="s">
        <v>482</v>
      </c>
      <c r="Q44" s="4" t="s">
        <v>274</v>
      </c>
      <c r="R44" s="1" t="s">
        <v>274</v>
      </c>
      <c r="S44" s="4" t="s">
        <v>228</v>
      </c>
      <c r="V44" s="1" t="s">
        <v>241</v>
      </c>
      <c r="W44" s="4" t="s">
        <v>228</v>
      </c>
      <c r="X44" s="4" t="s">
        <v>228</v>
      </c>
      <c r="Y44" s="1" t="s">
        <v>228</v>
      </c>
    </row>
    <row r="45" spans="1:25" ht="184.8">
      <c r="A45" s="4" t="s">
        <v>205</v>
      </c>
      <c r="B45" s="4" t="s">
        <v>155</v>
      </c>
      <c r="C45" s="4" t="s">
        <v>160</v>
      </c>
      <c r="D45" s="4" t="s">
        <v>162</v>
      </c>
      <c r="E45" s="4" t="s">
        <v>483</v>
      </c>
      <c r="G45" s="4" t="s">
        <v>194</v>
      </c>
      <c r="J45" s="4" t="s">
        <v>484</v>
      </c>
      <c r="K45" s="4"/>
      <c r="L45" s="4" t="s">
        <v>123</v>
      </c>
      <c r="M45" s="4" t="s">
        <v>144</v>
      </c>
      <c r="N45" s="4" t="s">
        <v>356</v>
      </c>
      <c r="O45" s="4" t="s">
        <v>485</v>
      </c>
      <c r="P45" s="4" t="s">
        <v>486</v>
      </c>
      <c r="Q45" s="4" t="s">
        <v>487</v>
      </c>
      <c r="R45" s="4" t="s">
        <v>488</v>
      </c>
      <c r="S45" s="4" t="s">
        <v>421</v>
      </c>
      <c r="T45" s="1" t="s">
        <v>200</v>
      </c>
      <c r="U45" s="1" t="s">
        <v>489</v>
      </c>
      <c r="V45" s="1" t="s">
        <v>241</v>
      </c>
      <c r="X45" s="4" t="s">
        <v>228</v>
      </c>
      <c r="Y45" s="1" t="s">
        <v>228</v>
      </c>
    </row>
    <row r="46" spans="1:25" ht="39.6">
      <c r="C46" s="4" t="s">
        <v>160</v>
      </c>
      <c r="J46" s="4" t="s">
        <v>490</v>
      </c>
      <c r="K46" s="4"/>
      <c r="L46" s="4" t="s">
        <v>110</v>
      </c>
      <c r="M46" s="4" t="s">
        <v>146</v>
      </c>
      <c r="N46" s="4" t="s">
        <v>491</v>
      </c>
      <c r="O46" s="4" t="s">
        <v>492</v>
      </c>
      <c r="P46" s="142" t="s">
        <v>493</v>
      </c>
      <c r="Q46" s="4" t="s">
        <v>274</v>
      </c>
      <c r="R46" s="1" t="s">
        <v>274</v>
      </c>
      <c r="S46" s="4" t="s">
        <v>402</v>
      </c>
      <c r="V46" s="1" t="s">
        <v>494</v>
      </c>
      <c r="W46" s="4" t="s">
        <v>228</v>
      </c>
      <c r="X46" s="4" t="s">
        <v>228</v>
      </c>
      <c r="Y46" s="1" t="s">
        <v>228</v>
      </c>
    </row>
    <row r="47" spans="1:25" ht="79.2">
      <c r="D47" s="4" t="s">
        <v>162</v>
      </c>
      <c r="J47" s="4" t="s">
        <v>495</v>
      </c>
      <c r="K47" s="4"/>
      <c r="L47" s="4" t="s">
        <v>110</v>
      </c>
      <c r="M47" s="4" t="s">
        <v>146</v>
      </c>
      <c r="N47" s="4" t="s">
        <v>496</v>
      </c>
      <c r="O47" s="4" t="s">
        <v>497</v>
      </c>
      <c r="P47" s="4" t="s">
        <v>498</v>
      </c>
      <c r="Q47" s="4" t="s">
        <v>499</v>
      </c>
      <c r="S47" s="4" t="s">
        <v>275</v>
      </c>
      <c r="W47" s="4" t="s">
        <v>228</v>
      </c>
      <c r="X47" s="4" t="s">
        <v>228</v>
      </c>
      <c r="Y47" s="1" t="s">
        <v>228</v>
      </c>
    </row>
    <row r="48" spans="1:25" ht="66">
      <c r="D48" s="4" t="s">
        <v>162</v>
      </c>
      <c r="J48" s="4" t="s">
        <v>500</v>
      </c>
      <c r="K48" s="4"/>
      <c r="L48" s="4" t="s">
        <v>110</v>
      </c>
      <c r="M48" s="4" t="s">
        <v>146</v>
      </c>
      <c r="N48" s="4" t="s">
        <v>496</v>
      </c>
      <c r="O48" s="4" t="s">
        <v>497</v>
      </c>
      <c r="P48" s="4" t="s">
        <v>501</v>
      </c>
      <c r="Q48" s="1" t="s">
        <v>502</v>
      </c>
      <c r="R48" s="4" t="s">
        <v>503</v>
      </c>
      <c r="S48" s="4" t="s">
        <v>296</v>
      </c>
      <c r="T48" s="1" t="s">
        <v>200</v>
      </c>
      <c r="U48" s="4" t="s">
        <v>504</v>
      </c>
      <c r="V48" s="1" t="s">
        <v>241</v>
      </c>
      <c r="W48" s="4" t="s">
        <v>228</v>
      </c>
      <c r="X48" s="4" t="s">
        <v>228</v>
      </c>
      <c r="Y48" s="1" t="s">
        <v>228</v>
      </c>
    </row>
    <row r="49" spans="1:26" ht="92.4">
      <c r="C49" s="4" t="s">
        <v>160</v>
      </c>
      <c r="J49" s="4" t="s">
        <v>505</v>
      </c>
      <c r="K49" s="4"/>
      <c r="L49" s="4" t="s">
        <v>111</v>
      </c>
      <c r="M49" s="4" t="s">
        <v>416</v>
      </c>
      <c r="N49" s="4" t="s">
        <v>417</v>
      </c>
      <c r="O49" s="4" t="s">
        <v>506</v>
      </c>
      <c r="P49" s="4" t="s">
        <v>507</v>
      </c>
      <c r="Q49" s="4" t="s">
        <v>508</v>
      </c>
      <c r="R49" s="1" t="s">
        <v>509</v>
      </c>
      <c r="S49" s="4" t="s">
        <v>402</v>
      </c>
      <c r="T49" s="1" t="s">
        <v>369</v>
      </c>
      <c r="U49" s="4" t="s">
        <v>510</v>
      </c>
      <c r="V49" s="1" t="s">
        <v>241</v>
      </c>
      <c r="W49" s="4" t="s">
        <v>228</v>
      </c>
      <c r="X49" s="4" t="s">
        <v>228</v>
      </c>
      <c r="Y49" s="13" t="s">
        <v>511</v>
      </c>
    </row>
    <row r="50" spans="1:26" ht="66">
      <c r="C50" s="4" t="s">
        <v>160</v>
      </c>
      <c r="J50" s="4" t="s">
        <v>512</v>
      </c>
      <c r="K50" s="4"/>
      <c r="L50" s="4" t="s">
        <v>111</v>
      </c>
      <c r="M50" s="4" t="s">
        <v>146</v>
      </c>
      <c r="N50" s="4" t="s">
        <v>496</v>
      </c>
      <c r="O50" s="4" t="s">
        <v>506</v>
      </c>
      <c r="P50" s="4" t="s">
        <v>513</v>
      </c>
      <c r="Q50" s="4" t="s">
        <v>274</v>
      </c>
      <c r="R50" s="1" t="s">
        <v>274</v>
      </c>
      <c r="V50" s="1" t="s">
        <v>241</v>
      </c>
      <c r="W50" s="4" t="s">
        <v>228</v>
      </c>
      <c r="X50" s="4" t="s">
        <v>228</v>
      </c>
      <c r="Y50" s="1" t="s">
        <v>228</v>
      </c>
    </row>
    <row r="51" spans="1:26" ht="52.8">
      <c r="C51" s="4" t="s">
        <v>160</v>
      </c>
      <c r="D51" s="4" t="s">
        <v>162</v>
      </c>
      <c r="J51" s="4" t="s">
        <v>514</v>
      </c>
      <c r="K51" s="4"/>
      <c r="L51" s="4" t="s">
        <v>109</v>
      </c>
      <c r="M51" s="4" t="s">
        <v>253</v>
      </c>
      <c r="N51" s="4" t="s">
        <v>254</v>
      </c>
      <c r="O51" s="4" t="s">
        <v>515</v>
      </c>
      <c r="P51" s="4" t="s">
        <v>516</v>
      </c>
      <c r="Q51" s="4" t="s">
        <v>517</v>
      </c>
      <c r="R51" s="4" t="s">
        <v>518</v>
      </c>
      <c r="S51" s="4" t="s">
        <v>275</v>
      </c>
      <c r="T51" s="1" t="s">
        <v>369</v>
      </c>
      <c r="U51" s="1" t="s">
        <v>519</v>
      </c>
      <c r="V51" s="1" t="s">
        <v>241</v>
      </c>
      <c r="W51" s="4" t="s">
        <v>228</v>
      </c>
      <c r="X51" s="4" t="s">
        <v>228</v>
      </c>
      <c r="Y51" s="1" t="s">
        <v>228</v>
      </c>
    </row>
    <row r="52" spans="1:26" ht="52.8">
      <c r="C52" s="4" t="s">
        <v>160</v>
      </c>
      <c r="D52" s="4" t="s">
        <v>162</v>
      </c>
      <c r="J52" s="4" t="s">
        <v>520</v>
      </c>
      <c r="K52" s="4"/>
      <c r="L52" s="4" t="s">
        <v>109</v>
      </c>
      <c r="M52" s="4" t="s">
        <v>253</v>
      </c>
      <c r="N52" s="4" t="s">
        <v>254</v>
      </c>
      <c r="O52" s="4" t="s">
        <v>515</v>
      </c>
      <c r="P52" s="4" t="s">
        <v>521</v>
      </c>
      <c r="Q52" s="4" t="s">
        <v>522</v>
      </c>
      <c r="R52" s="4" t="s">
        <v>518</v>
      </c>
      <c r="S52" s="4" t="s">
        <v>296</v>
      </c>
      <c r="T52" s="1" t="s">
        <v>369</v>
      </c>
      <c r="U52" s="1" t="s">
        <v>519</v>
      </c>
      <c r="V52" s="1" t="s">
        <v>241</v>
      </c>
      <c r="W52" s="4" t="s">
        <v>228</v>
      </c>
      <c r="X52" s="4" t="s">
        <v>228</v>
      </c>
      <c r="Y52" s="1" t="s">
        <v>228</v>
      </c>
    </row>
    <row r="53" spans="1:26" ht="92.4">
      <c r="B53" s="4" t="s">
        <v>155</v>
      </c>
      <c r="C53" s="4" t="s">
        <v>160</v>
      </c>
      <c r="D53" s="4" t="s">
        <v>162</v>
      </c>
      <c r="J53" s="4" t="s">
        <v>523</v>
      </c>
      <c r="K53" s="4"/>
      <c r="L53" s="4" t="s">
        <v>116</v>
      </c>
      <c r="M53" s="4" t="s">
        <v>416</v>
      </c>
      <c r="N53" s="4" t="s">
        <v>479</v>
      </c>
      <c r="O53" s="4" t="s">
        <v>418</v>
      </c>
      <c r="P53" s="4" t="s">
        <v>524</v>
      </c>
      <c r="Q53" s="4" t="s">
        <v>525</v>
      </c>
      <c r="R53" s="4" t="s">
        <v>526</v>
      </c>
      <c r="S53" s="4" t="s">
        <v>527</v>
      </c>
      <c r="T53" s="1" t="s">
        <v>528</v>
      </c>
      <c r="V53" s="1" t="s">
        <v>241</v>
      </c>
      <c r="W53" s="4" t="s">
        <v>228</v>
      </c>
      <c r="X53" s="4" t="s">
        <v>228</v>
      </c>
      <c r="Y53" s="1" t="s">
        <v>228</v>
      </c>
    </row>
    <row r="54" spans="1:26" ht="92.4">
      <c r="D54" s="4" t="s">
        <v>162</v>
      </c>
      <c r="J54" s="4" t="s">
        <v>529</v>
      </c>
      <c r="K54" s="4"/>
      <c r="L54" s="4" t="s">
        <v>121</v>
      </c>
      <c r="M54" s="4" t="s">
        <v>416</v>
      </c>
      <c r="N54" s="4" t="s">
        <v>479</v>
      </c>
      <c r="O54" s="4" t="s">
        <v>418</v>
      </c>
      <c r="P54" s="4" t="s">
        <v>530</v>
      </c>
      <c r="Q54" s="4" t="s">
        <v>531</v>
      </c>
      <c r="S54" s="4" t="s">
        <v>532</v>
      </c>
      <c r="T54" s="1" t="s">
        <v>533</v>
      </c>
      <c r="U54" s="1" t="s">
        <v>228</v>
      </c>
      <c r="V54" s="1" t="s">
        <v>241</v>
      </c>
      <c r="W54" s="4" t="s">
        <v>228</v>
      </c>
      <c r="X54" s="4" t="s">
        <v>228</v>
      </c>
      <c r="Y54" s="1" t="s">
        <v>228</v>
      </c>
    </row>
    <row r="55" spans="1:26" ht="132">
      <c r="B55" s="4" t="s">
        <v>155</v>
      </c>
      <c r="D55" s="4" t="s">
        <v>162</v>
      </c>
      <c r="F55" s="4" t="s">
        <v>173</v>
      </c>
      <c r="J55" s="4" t="s">
        <v>505</v>
      </c>
      <c r="K55" s="4"/>
      <c r="L55" s="4" t="s">
        <v>123</v>
      </c>
      <c r="M55" s="4" t="s">
        <v>416</v>
      </c>
      <c r="N55" s="4" t="s">
        <v>417</v>
      </c>
      <c r="O55" s="4" t="s">
        <v>123</v>
      </c>
      <c r="P55" s="4" t="s">
        <v>534</v>
      </c>
      <c r="Q55" s="4" t="s">
        <v>535</v>
      </c>
      <c r="R55" s="4" t="s">
        <v>536</v>
      </c>
      <c r="S55" s="4" t="s">
        <v>537</v>
      </c>
      <c r="T55" s="1" t="s">
        <v>369</v>
      </c>
      <c r="V55" s="1" t="s">
        <v>241</v>
      </c>
      <c r="W55" s="4" t="s">
        <v>228</v>
      </c>
      <c r="X55" s="4" t="s">
        <v>228</v>
      </c>
      <c r="Y55" s="1" t="s">
        <v>228</v>
      </c>
    </row>
    <row r="56" spans="1:26" ht="92.4">
      <c r="B56" s="4" t="s">
        <v>155</v>
      </c>
      <c r="D56" s="4" t="s">
        <v>162</v>
      </c>
      <c r="J56" s="4" t="s">
        <v>538</v>
      </c>
      <c r="K56" s="4"/>
      <c r="L56" s="4" t="s">
        <v>111</v>
      </c>
      <c r="M56" s="4" t="s">
        <v>416</v>
      </c>
      <c r="N56" s="4" t="s">
        <v>417</v>
      </c>
      <c r="O56" s="4" t="s">
        <v>506</v>
      </c>
      <c r="P56" s="4" t="s">
        <v>539</v>
      </c>
      <c r="R56" s="4" t="s">
        <v>540</v>
      </c>
      <c r="S56" s="4" t="s">
        <v>275</v>
      </c>
      <c r="T56" s="1" t="s">
        <v>369</v>
      </c>
      <c r="U56" s="1" t="s">
        <v>228</v>
      </c>
      <c r="V56" s="1" t="s">
        <v>241</v>
      </c>
      <c r="W56" s="4" t="s">
        <v>228</v>
      </c>
      <c r="X56" s="4" t="s">
        <v>228</v>
      </c>
      <c r="Y56" s="1" t="s">
        <v>228</v>
      </c>
    </row>
    <row r="57" spans="1:26" s="53" customFormat="1" ht="55.2">
      <c r="A57" s="4" t="s">
        <v>205</v>
      </c>
      <c r="B57" s="4" t="s">
        <v>155</v>
      </c>
      <c r="C57" s="4" t="s">
        <v>160</v>
      </c>
      <c r="D57" s="4" t="s">
        <v>162</v>
      </c>
      <c r="E57" s="4" t="s">
        <v>483</v>
      </c>
      <c r="F57" s="4" t="s">
        <v>173</v>
      </c>
      <c r="G57" s="52" t="s">
        <v>194</v>
      </c>
      <c r="H57" s="52"/>
      <c r="I57" s="52"/>
      <c r="J57" s="52" t="s">
        <v>541</v>
      </c>
      <c r="K57" s="52"/>
      <c r="L57" s="52" t="s">
        <v>119</v>
      </c>
      <c r="M57" s="4" t="s">
        <v>141</v>
      </c>
      <c r="N57" s="52" t="str">
        <f>Background!S5</f>
        <v>1.1 By 2030, eradicate extreme poverty for all people everywhere, currently measured as people living on less than $1.25 a day</v>
      </c>
      <c r="O57" s="52" t="s">
        <v>542</v>
      </c>
      <c r="P57" s="54" t="str">
        <f>Background!T5</f>
        <v>1.1.1 Proportion of the population living below the international poverty line by sex, age, employment status and geographic location (urban/rural)</v>
      </c>
      <c r="Q57" s="52" t="s">
        <v>543</v>
      </c>
      <c r="R57" s="52" t="s">
        <v>228</v>
      </c>
      <c r="S57" s="4" t="s">
        <v>228</v>
      </c>
      <c r="T57" s="4" t="s">
        <v>228</v>
      </c>
      <c r="U57" s="4" t="s">
        <v>228</v>
      </c>
      <c r="V57" s="4" t="s">
        <v>228</v>
      </c>
      <c r="W57" s="4" t="s">
        <v>228</v>
      </c>
      <c r="X57" s="4" t="s">
        <v>228</v>
      </c>
    </row>
    <row r="58" spans="1:26" ht="41.4">
      <c r="A58" s="4" t="s">
        <v>205</v>
      </c>
      <c r="B58" s="4" t="s">
        <v>155</v>
      </c>
      <c r="C58" s="4" t="s">
        <v>160</v>
      </c>
      <c r="D58" s="4" t="s">
        <v>162</v>
      </c>
      <c r="E58" s="4" t="s">
        <v>483</v>
      </c>
      <c r="F58" s="4" t="s">
        <v>173</v>
      </c>
      <c r="G58" s="4" t="s">
        <v>194</v>
      </c>
      <c r="J58" s="4" t="s">
        <v>544</v>
      </c>
      <c r="K58" s="4"/>
      <c r="L58" s="4" t="s">
        <v>119</v>
      </c>
      <c r="M58" s="4" t="s">
        <v>141</v>
      </c>
      <c r="N58" s="4" t="str">
        <f>Background!S6</f>
        <v>1.2 By 2030, reduce at least by half the proportion of men, women and children of all ages living in poverty in all its dimensions according to national definitions</v>
      </c>
      <c r="O58" s="52" t="s">
        <v>542</v>
      </c>
      <c r="P58" s="6" t="str">
        <f>Background!T6</f>
        <v>1.2.1 Proportion of population living below the national poverty line, by sex and age</v>
      </c>
      <c r="Q58" s="52" t="s">
        <v>543</v>
      </c>
      <c r="R58" s="52" t="s">
        <v>228</v>
      </c>
      <c r="S58" s="4" t="s">
        <v>228</v>
      </c>
      <c r="T58" s="1" t="s">
        <v>228</v>
      </c>
      <c r="U58" s="1" t="s">
        <v>228</v>
      </c>
      <c r="V58" s="1" t="s">
        <v>228</v>
      </c>
      <c r="W58" s="4" t="s">
        <v>228</v>
      </c>
      <c r="X58" s="4" t="s">
        <v>228</v>
      </c>
      <c r="Y58" s="1" t="s">
        <v>228</v>
      </c>
      <c r="Z58" s="1" t="s">
        <v>228</v>
      </c>
    </row>
    <row r="59" spans="1:26" ht="55.2">
      <c r="F59" s="4" t="s">
        <v>173</v>
      </c>
      <c r="J59" s="4" t="s">
        <v>545</v>
      </c>
      <c r="K59" s="4"/>
      <c r="L59" s="4" t="s">
        <v>119</v>
      </c>
      <c r="M59" s="4" t="s">
        <v>141</v>
      </c>
      <c r="N59" s="4" t="str">
        <f>Background!S7</f>
        <v>1.2 By 2030, reduce at least by half the proportion of men, women and children of all ages living in poverty in all its dimensions according to national definitions</v>
      </c>
      <c r="O59" s="52" t="s">
        <v>542</v>
      </c>
      <c r="P59" s="6" t="str">
        <f>Background!T7</f>
        <v>1.2.2 Proportion of men, women and children of all ages living in poverty in all its dimensions according to national definitions</v>
      </c>
      <c r="Q59" s="52" t="s">
        <v>543</v>
      </c>
      <c r="R59" s="52" t="s">
        <v>228</v>
      </c>
      <c r="S59" s="4" t="s">
        <v>228</v>
      </c>
      <c r="T59" s="1" t="s">
        <v>228</v>
      </c>
      <c r="U59" s="1" t="s">
        <v>228</v>
      </c>
      <c r="V59" s="1" t="s">
        <v>228</v>
      </c>
      <c r="W59" s="4" t="s">
        <v>228</v>
      </c>
      <c r="X59" s="4" t="s">
        <v>228</v>
      </c>
      <c r="Y59" s="1" t="s">
        <v>228</v>
      </c>
    </row>
    <row r="60" spans="1:26" ht="96.6">
      <c r="J60" s="4" t="s">
        <v>546</v>
      </c>
      <c r="K60" s="4"/>
      <c r="L60" s="4"/>
      <c r="M60" s="4" t="s">
        <v>141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228</v>
      </c>
      <c r="T60" s="1" t="s">
        <v>228</v>
      </c>
      <c r="X60" s="4" t="s">
        <v>204</v>
      </c>
    </row>
    <row r="61" spans="1:26" ht="118.8">
      <c r="B61" s="4" t="s">
        <v>155</v>
      </c>
      <c r="E61" s="4" t="s">
        <v>483</v>
      </c>
      <c r="J61" s="4" t="s">
        <v>547</v>
      </c>
      <c r="K61" s="4"/>
      <c r="L61" s="4" t="s">
        <v>119</v>
      </c>
      <c r="M61" s="4" t="s">
        <v>141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548</v>
      </c>
      <c r="P61" s="6" t="str">
        <f>Background!T9</f>
        <v>1.4.1 Proportion of population living in households with access to basic services</v>
      </c>
      <c r="Q61" s="4" t="s">
        <v>549</v>
      </c>
      <c r="R61" s="4" t="s">
        <v>550</v>
      </c>
      <c r="S61" s="4" t="s">
        <v>402</v>
      </c>
      <c r="T61" s="1" t="s">
        <v>551</v>
      </c>
      <c r="U61" s="4" t="s">
        <v>552</v>
      </c>
      <c r="X61" s="4" t="s">
        <v>553</v>
      </c>
      <c r="Y61" s="1" t="s">
        <v>554</v>
      </c>
    </row>
    <row r="62" spans="1:26" ht="82.8">
      <c r="J62" s="4" t="s">
        <v>555</v>
      </c>
      <c r="K62" s="4"/>
      <c r="L62" s="4"/>
      <c r="M62" s="4" t="s">
        <v>141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556</v>
      </c>
      <c r="K63" s="4"/>
      <c r="L63" s="4"/>
      <c r="M63" s="4" t="s">
        <v>141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557</v>
      </c>
      <c r="K64" s="4"/>
      <c r="L64" s="4"/>
      <c r="M64" s="4" t="s">
        <v>141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558</v>
      </c>
      <c r="K65" s="4"/>
      <c r="L65" s="4"/>
      <c r="M65" s="4" t="s">
        <v>141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559</v>
      </c>
      <c r="K66" s="4"/>
      <c r="L66" s="4"/>
      <c r="M66" s="4" t="s">
        <v>141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560</v>
      </c>
      <c r="K67" s="4"/>
      <c r="L67" s="4"/>
      <c r="M67" s="4" t="s">
        <v>141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561</v>
      </c>
      <c r="K68" s="4"/>
      <c r="L68" s="4"/>
      <c r="M68" s="4" t="s">
        <v>141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562</v>
      </c>
      <c r="K69" s="4"/>
      <c r="L69" s="4"/>
      <c r="M69" s="4" t="s">
        <v>141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563</v>
      </c>
      <c r="K70" s="4"/>
      <c r="L70" s="4"/>
      <c r="M70" s="4" t="s">
        <v>416</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564</v>
      </c>
      <c r="K71" s="4"/>
      <c r="L71" s="4" t="s">
        <v>121</v>
      </c>
      <c r="M71" s="4" t="s">
        <v>416</v>
      </c>
      <c r="N71" s="4" t="str">
        <f>Background!S19</f>
        <v>2.1 By 2030, end hunger and ensure access by all people, in particular the poor and people in vulnerable situations, including infants, to safe, nutritious and sufficient food all year round</v>
      </c>
      <c r="O71" s="4" t="s">
        <v>565</v>
      </c>
      <c r="P71" s="6" t="str">
        <f>Background!T19</f>
        <v>2.1.2 Prevalence of moderate or severe food insecurity in the population, based on the Food Insecurity Experience Scale (FIES)</v>
      </c>
      <c r="Q71" s="4" t="s">
        <v>566</v>
      </c>
      <c r="R71" s="4" t="s">
        <v>567</v>
      </c>
      <c r="S71" s="4" t="s">
        <v>568</v>
      </c>
      <c r="T71" s="1" t="s">
        <v>200</v>
      </c>
      <c r="U71" s="1" t="s">
        <v>569</v>
      </c>
      <c r="V71" s="1" t="s">
        <v>241</v>
      </c>
      <c r="Y71" s="4" t="s">
        <v>570</v>
      </c>
    </row>
    <row r="72" spans="3:25" ht="69">
      <c r="J72" s="4" t="s">
        <v>571</v>
      </c>
      <c r="K72" s="4"/>
      <c r="L72" s="4"/>
      <c r="M72" s="4" t="s">
        <v>416</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572</v>
      </c>
      <c r="K73" s="4"/>
      <c r="L73" s="4"/>
      <c r="M73" s="4" t="s">
        <v>416</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162</v>
      </c>
      <c r="J74" s="4" t="s">
        <v>573</v>
      </c>
      <c r="K74" s="4"/>
      <c r="L74" s="4" t="s">
        <v>116</v>
      </c>
      <c r="M74" s="4" t="s">
        <v>416</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418</v>
      </c>
      <c r="P74" s="6" t="str">
        <f>Background!T22</f>
        <v>2.3.1 Volume of production per labour unit by classes of farming/pastoral/forestry enterprise size</v>
      </c>
      <c r="Q74" s="4" t="s">
        <v>574</v>
      </c>
      <c r="R74" s="4" t="s">
        <v>575</v>
      </c>
      <c r="S74" s="4" t="s">
        <v>402</v>
      </c>
      <c r="T74" s="1" t="s">
        <v>369</v>
      </c>
      <c r="U74" s="1" t="s">
        <v>576</v>
      </c>
      <c r="V74" s="1" t="s">
        <v>241</v>
      </c>
      <c r="W74" s="4" t="s">
        <v>204</v>
      </c>
      <c r="X74" s="4" t="s">
        <v>204</v>
      </c>
      <c r="Y74" s="4" t="s">
        <v>577</v>
      </c>
    </row>
    <row r="75" spans="3:25" ht="132">
      <c r="C75" s="4" t="s">
        <v>162</v>
      </c>
      <c r="F75" s="4" t="s">
        <v>173</v>
      </c>
      <c r="J75" s="4" t="s">
        <v>578</v>
      </c>
      <c r="K75" s="4"/>
      <c r="L75" s="4" t="s">
        <v>116</v>
      </c>
      <c r="M75" s="4" t="s">
        <v>416</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300</v>
      </c>
      <c r="P75" s="6" t="str">
        <f>Background!T23</f>
        <v>2.3.2 Average income of small-scale food producers, by sex and indigenous status</v>
      </c>
      <c r="Q75" s="4" t="s">
        <v>579</v>
      </c>
      <c r="R75" s="4" t="s">
        <v>580</v>
      </c>
      <c r="S75" s="4" t="s">
        <v>581</v>
      </c>
      <c r="T75" s="1" t="s">
        <v>369</v>
      </c>
      <c r="U75" s="1" t="s">
        <v>576</v>
      </c>
      <c r="V75" s="1" t="s">
        <v>241</v>
      </c>
      <c r="W75" s="4" t="s">
        <v>204</v>
      </c>
      <c r="X75" s="4" t="s">
        <v>204</v>
      </c>
      <c r="Y75" s="4" t="s">
        <v>582</v>
      </c>
    </row>
    <row r="76" spans="3:25" ht="92.4">
      <c r="C76" s="4" t="s">
        <v>162</v>
      </c>
      <c r="J76" s="4" t="s">
        <v>583</v>
      </c>
      <c r="K76" s="4"/>
      <c r="L76" s="4" t="s">
        <v>113</v>
      </c>
      <c r="M76" s="4" t="s">
        <v>416</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584</v>
      </c>
      <c r="P76" s="6" t="str">
        <f>Background!T24</f>
        <v>2.4.1 Proportion of agricultural area under productive and sustainable agriculture</v>
      </c>
      <c r="Q76" s="4" t="s">
        <v>585</v>
      </c>
      <c r="R76" s="4" t="s">
        <v>585</v>
      </c>
      <c r="S76" s="4" t="s">
        <v>402</v>
      </c>
      <c r="Y76" s="4" t="s">
        <v>585</v>
      </c>
    </row>
    <row r="77" spans="3:25" ht="105.6">
      <c r="J77" s="4" t="s">
        <v>586</v>
      </c>
      <c r="K77" s="4"/>
      <c r="L77" s="4"/>
      <c r="M77" s="4" t="s">
        <v>416</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587</v>
      </c>
      <c r="K78" s="4"/>
      <c r="L78" s="4"/>
      <c r="M78" s="4" t="s">
        <v>416</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588</v>
      </c>
      <c r="K79" s="4"/>
      <c r="L79" s="4"/>
      <c r="M79" s="4" t="s">
        <v>416</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589</v>
      </c>
      <c r="K80" s="4"/>
      <c r="L80" s="4"/>
      <c r="M80" s="4" t="s">
        <v>416</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590</v>
      </c>
      <c r="K81" s="4"/>
      <c r="L81" s="4"/>
      <c r="M81" s="4" t="s">
        <v>416</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591</v>
      </c>
      <c r="K82" s="4"/>
      <c r="L82" s="4"/>
      <c r="M82" s="4" t="s">
        <v>416</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592</v>
      </c>
      <c r="K83" s="4"/>
      <c r="L83" s="4"/>
      <c r="M83" s="4" t="s">
        <v>253</v>
      </c>
      <c r="N83" s="4" t="str">
        <f>Background!S31</f>
        <v>3.1 By 2030, reduce the global maternal mortality ratio to less than 70 per 100,000 live births</v>
      </c>
      <c r="P83" s="6" t="str">
        <f>Background!T31</f>
        <v>3.1.1 Maternal mortality ratio</v>
      </c>
    </row>
    <row r="84" spans="10:16" ht="27.6">
      <c r="J84" s="4" t="s">
        <v>593</v>
      </c>
      <c r="K84" s="4"/>
      <c r="L84" s="4"/>
      <c r="M84" s="4" t="s">
        <v>253</v>
      </c>
      <c r="N84" s="4" t="str">
        <f>Background!S32</f>
        <v>3.1 By 2030, reduce the global maternal mortality ratio to less than 70 per 100,000 live births</v>
      </c>
      <c r="P84" s="6" t="str">
        <f>Background!T32</f>
        <v>3.1.2 Proportion of births attended by skilled health personnel</v>
      </c>
    </row>
    <row r="85" spans="10:16" ht="66">
      <c r="J85" s="4" t="s">
        <v>594</v>
      </c>
      <c r="K85" s="4"/>
      <c r="L85" s="4"/>
      <c r="M85" s="4" t="s">
        <v>253</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595</v>
      </c>
      <c r="K86" s="4"/>
      <c r="L86" s="4"/>
      <c r="M86" s="4" t="s">
        <v>253</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596</v>
      </c>
      <c r="K87" s="4"/>
      <c r="L87" s="4"/>
      <c r="M87" s="4" t="s">
        <v>253</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597</v>
      </c>
      <c r="K88" s="4"/>
      <c r="L88" s="4"/>
      <c r="M88" s="4" t="s">
        <v>253</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598</v>
      </c>
      <c r="K89" s="4"/>
      <c r="L89" s="4"/>
      <c r="M89" s="4" t="s">
        <v>253</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599</v>
      </c>
      <c r="K90" s="4"/>
      <c r="L90" s="4"/>
      <c r="M90" s="4" t="s">
        <v>253</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600</v>
      </c>
      <c r="K91" s="4"/>
      <c r="L91" s="4"/>
      <c r="M91" s="4" t="s">
        <v>253</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601</v>
      </c>
      <c r="K92" s="4"/>
      <c r="L92" s="4"/>
      <c r="M92" s="4" t="s">
        <v>253</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602</v>
      </c>
      <c r="K93" s="4"/>
      <c r="L93" s="4"/>
      <c r="M93" s="4" t="s">
        <v>253</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603</v>
      </c>
      <c r="K94" s="4"/>
      <c r="L94" s="4"/>
      <c r="M94" s="4" t="s">
        <v>253</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604</v>
      </c>
      <c r="K95" s="4"/>
      <c r="L95" s="4"/>
      <c r="M95" s="4" t="s">
        <v>253</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605</v>
      </c>
      <c r="K96" s="4"/>
      <c r="L96" s="4"/>
      <c r="M96" s="4" t="s">
        <v>253</v>
      </c>
      <c r="N96" s="4" t="str">
        <f>Background!S44</f>
        <v>3.6 By 2020, halve the number of global deaths and injuries from road traffic accidents</v>
      </c>
      <c r="P96" s="6" t="str">
        <f>Background!T44</f>
        <v>3.6.1 Death rate due to road traffic injuries</v>
      </c>
    </row>
    <row r="97" spans="10:16" ht="66">
      <c r="J97" s="4" t="s">
        <v>606</v>
      </c>
      <c r="K97" s="4"/>
      <c r="L97" s="4"/>
      <c r="M97" s="4" t="s">
        <v>253</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607</v>
      </c>
      <c r="K98" s="4"/>
      <c r="L98" s="4"/>
      <c r="M98" s="4" t="s">
        <v>253</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608</v>
      </c>
      <c r="K99" s="4"/>
      <c r="L99" s="4"/>
      <c r="M99" s="4" t="s">
        <v>253</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609</v>
      </c>
      <c r="K100" s="4"/>
      <c r="L100" s="4"/>
      <c r="M100" s="4" t="s">
        <v>253</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610</v>
      </c>
      <c r="K101" s="4"/>
      <c r="L101" s="4"/>
      <c r="M101" s="4" t="s">
        <v>253</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611</v>
      </c>
      <c r="K102" s="4"/>
      <c r="L102" s="4"/>
      <c r="M102" s="4" t="s">
        <v>253</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612</v>
      </c>
      <c r="K103" s="4"/>
      <c r="L103" s="4"/>
      <c r="M103" s="4" t="s">
        <v>253</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613</v>
      </c>
      <c r="K104" s="4"/>
      <c r="L104" s="4"/>
      <c r="M104" s="4" t="s">
        <v>253</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614</v>
      </c>
      <c r="K105" s="4"/>
      <c r="L105" s="4"/>
      <c r="M105" s="4" t="s">
        <v>253</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615</v>
      </c>
      <c r="K106" s="4"/>
      <c r="L106" s="4"/>
      <c r="M106" s="4" t="s">
        <v>253</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616</v>
      </c>
      <c r="K107" s="4"/>
      <c r="L107" s="4"/>
      <c r="M107" s="4" t="s">
        <v>253</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617</v>
      </c>
      <c r="K108" s="4"/>
      <c r="L108" s="4"/>
      <c r="M108" s="4" t="s">
        <v>253</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618</v>
      </c>
      <c r="K109" s="4"/>
      <c r="L109" s="4"/>
      <c r="M109" s="4" t="s">
        <v>253</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619</v>
      </c>
      <c r="K110" s="4"/>
      <c r="L110" s="4"/>
      <c r="M110" s="4" t="s">
        <v>253</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620</v>
      </c>
      <c r="K111" s="4"/>
      <c r="L111" s="4"/>
      <c r="M111" s="4" t="s">
        <v>144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621</v>
      </c>
      <c r="K112" s="4"/>
      <c r="L112" s="4"/>
      <c r="M112" s="4" t="s">
        <v>144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622</v>
      </c>
      <c r="K113" s="4"/>
      <c r="L113" s="4"/>
      <c r="M113" s="4" t="s">
        <v>144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623</v>
      </c>
      <c r="K114" s="4"/>
      <c r="L114" s="4"/>
      <c r="M114" s="4" t="s">
        <v>144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624</v>
      </c>
      <c r="K115" s="4"/>
      <c r="L115" s="4"/>
      <c r="M115" s="4" t="s">
        <v>144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625</v>
      </c>
      <c r="K116" s="4"/>
      <c r="L116" s="4"/>
      <c r="M116" s="4" t="s">
        <v>144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626</v>
      </c>
      <c r="K117" s="4"/>
      <c r="L117" s="4"/>
      <c r="M117" s="4" t="s">
        <v>144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627</v>
      </c>
      <c r="K118" s="4"/>
      <c r="L118" s="4"/>
      <c r="M118" s="4" t="s">
        <v>144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155</v>
      </c>
      <c r="J119" s="4" t="s">
        <v>628</v>
      </c>
      <c r="K119" s="4"/>
      <c r="L119" s="4" t="s">
        <v>119</v>
      </c>
      <c r="M119" s="4" t="s">
        <v>144</v>
      </c>
      <c r="N119" s="4" t="str">
        <f>Background!S68</f>
        <v>4.a Build and upgrade education facilities that are child, disability and gender sensitive and provide safe, non-violent, inclusive and effective learning environments for all</v>
      </c>
      <c r="O119" s="4" t="s">
        <v>548</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274</v>
      </c>
    </row>
    <row r="120" spans="2:25" ht="105.6">
      <c r="J120" s="4" t="s">
        <v>629</v>
      </c>
      <c r="K120" s="4"/>
      <c r="L120" s="4"/>
      <c r="M120" s="4" t="s">
        <v>144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630</v>
      </c>
      <c r="K121" s="4"/>
      <c r="L121" s="4"/>
      <c r="M121" s="4" t="s">
        <v>144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631</v>
      </c>
      <c r="K122" s="4"/>
      <c r="L122" s="4"/>
      <c r="M122" s="4" t="s">
        <v>322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632</v>
      </c>
      <c r="K123" s="4"/>
      <c r="L123" s="4"/>
      <c r="M123" s="4" t="s">
        <v>322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633</v>
      </c>
      <c r="K124" s="4"/>
      <c r="L124" s="4"/>
      <c r="M124" s="4" t="s">
        <v>322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634</v>
      </c>
      <c r="K125" s="4"/>
      <c r="L125" s="4"/>
      <c r="M125" s="4" t="s">
        <v>322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635</v>
      </c>
      <c r="K126" s="4"/>
      <c r="L126" s="4"/>
      <c r="M126" s="4" t="s">
        <v>322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155</v>
      </c>
      <c r="D127" s="4" t="s">
        <v>162</v>
      </c>
      <c r="J127" s="4" t="s">
        <v>636</v>
      </c>
      <c r="K127" s="4"/>
      <c r="L127" s="4" t="s">
        <v>117</v>
      </c>
      <c r="M127" s="4" t="s">
        <v>322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324</v>
      </c>
      <c r="P127" s="6" t="str">
        <f>Background!T76</f>
        <v>5.4.1 Proportion of time spent on unpaid domestic and care work, by sex, age and location</v>
      </c>
      <c r="Q127" s="4" t="s">
        <v>637</v>
      </c>
      <c r="R127" s="4" t="s">
        <v>638</v>
      </c>
      <c r="S127" s="4" t="s">
        <v>402</v>
      </c>
      <c r="T127" s="4" t="s">
        <v>639</v>
      </c>
      <c r="U127" s="1" t="s">
        <v>640</v>
      </c>
      <c r="V127" s="1" t="s">
        <v>241</v>
      </c>
      <c r="W127" s="56" t="s">
        <v>641</v>
      </c>
      <c r="Y127" s="1" t="s">
        <v>274</v>
      </c>
    </row>
    <row r="128" spans="2:25" ht="41.4">
      <c r="J128" s="4" t="s">
        <v>642</v>
      </c>
      <c r="K128" s="4"/>
      <c r="M128" s="4" t="s">
        <v>322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205</v>
      </c>
      <c r="B129" s="4" t="s">
        <v>155</v>
      </c>
      <c r="C129" s="4" t="s">
        <v>160</v>
      </c>
      <c r="D129" s="4" t="s">
        <v>162</v>
      </c>
      <c r="F129" s="4" t="s">
        <v>173</v>
      </c>
      <c r="G129" s="4" t="s">
        <v>194</v>
      </c>
      <c r="J129" s="4" t="s">
        <v>643</v>
      </c>
      <c r="K129" s="4"/>
      <c r="L129" s="4" t="s">
        <v>117</v>
      </c>
      <c r="M129" s="4" t="s">
        <v>322</v>
      </c>
      <c r="N129" s="4" t="str">
        <f>Background!S78</f>
        <v>5.5 Ensure women’s full and effective participation and equal opportunities for leadership at all levels of decision-making in political, economic and public life</v>
      </c>
      <c r="O129" s="4" t="s">
        <v>324</v>
      </c>
      <c r="P129" s="6" t="str">
        <f>Background!T78</f>
        <v>5.5.2 Proportion of women in managerial positions</v>
      </c>
      <c r="Q129" s="4" t="s">
        <v>644</v>
      </c>
      <c r="R129" s="1" t="s">
        <v>645</v>
      </c>
      <c r="S129" s="4" t="s">
        <v>402</v>
      </c>
      <c r="T129" s="1" t="s">
        <v>369</v>
      </c>
      <c r="U129" s="1" t="s">
        <v>646</v>
      </c>
      <c r="V129" s="1" t="s">
        <v>241</v>
      </c>
      <c r="W129" s="1" t="s">
        <v>645</v>
      </c>
      <c r="Y129" s="1" t="s">
        <v>645</v>
      </c>
    </row>
    <row r="130" spans="1:25" ht="79.2">
      <c r="J130" s="4" t="s">
        <v>647</v>
      </c>
      <c r="K130" s="4"/>
      <c r="M130" s="4" t="s">
        <v>322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648</v>
      </c>
      <c r="K131" s="4"/>
      <c r="M131" s="4" t="s">
        <v>322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162</v>
      </c>
      <c r="J132" s="4" t="s">
        <v>649</v>
      </c>
      <c r="K132" s="4"/>
      <c r="L132" s="4" t="s">
        <v>117</v>
      </c>
      <c r="M132" s="4" t="s">
        <v>322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324</v>
      </c>
      <c r="P132" s="6" t="str">
        <f>Background!T81</f>
        <v>5.a.1 (a) Proportion of total agricultural population with ownership or secure rights over agricultural land, by sex; and (b) share of women among owners or rights-bearers of agricultural land, by type of tenure</v>
      </c>
      <c r="Q132" s="1" t="s">
        <v>650</v>
      </c>
      <c r="R132" s="1" t="s">
        <v>650</v>
      </c>
      <c r="S132" s="4" t="s">
        <v>402</v>
      </c>
      <c r="T132" s="1" t="s">
        <v>369</v>
      </c>
      <c r="U132" s="1" t="s">
        <v>240</v>
      </c>
      <c r="V132" s="1" t="s">
        <v>241</v>
      </c>
      <c r="W132" s="1" t="s">
        <v>650</v>
      </c>
      <c r="Y132" s="1" t="s">
        <v>650</v>
      </c>
    </row>
    <row r="133" spans="1:25" ht="66">
      <c r="J133" s="4" t="s">
        <v>651</v>
      </c>
      <c r="K133" s="4"/>
      <c r="L133" s="4"/>
      <c r="M133" s="4" t="s">
        <v>322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652</v>
      </c>
      <c r="K134" s="4"/>
      <c r="M134" s="4" t="s">
        <v>322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653</v>
      </c>
      <c r="K135" s="4"/>
      <c r="M135" s="4" t="s">
        <v>322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155</v>
      </c>
      <c r="J136" s="4" t="s">
        <v>654</v>
      </c>
      <c r="K136" s="4"/>
      <c r="L136" s="4" t="s">
        <v>119</v>
      </c>
      <c r="M136" s="4" t="s">
        <v>146</v>
      </c>
      <c r="N136" s="4" t="str">
        <f>Background!S85</f>
        <v>6.1 By 2030, achieve universal and equitable access to safe and affordable drinking water for all</v>
      </c>
      <c r="O136" s="4" t="s">
        <v>655</v>
      </c>
      <c r="P136" s="6" t="str">
        <f>Background!T85</f>
        <v>6.1.1 Proportion of population using safely managed drinking water services</v>
      </c>
      <c r="Q136" s="4" t="s">
        <v>656</v>
      </c>
      <c r="R136" s="4" t="s">
        <v>657</v>
      </c>
      <c r="S136" s="4" t="s">
        <v>658</v>
      </c>
      <c r="T136" s="1" t="s">
        <v>200</v>
      </c>
      <c r="U136" s="1" t="s">
        <v>551</v>
      </c>
      <c r="V136" s="1" t="s">
        <v>241</v>
      </c>
      <c r="W136" s="4" t="s">
        <v>659</v>
      </c>
      <c r="Y136" s="4" t="s">
        <v>660</v>
      </c>
    </row>
    <row r="137" spans="1:25" ht="224.4">
      <c r="B137" s="4" t="s">
        <v>155</v>
      </c>
      <c r="J137" s="4" t="s">
        <v>661</v>
      </c>
      <c r="K137" s="4"/>
      <c r="L137" s="4" t="s">
        <v>119</v>
      </c>
      <c r="M137" s="4" t="s">
        <v>146</v>
      </c>
      <c r="N137" s="4" t="str">
        <f>Background!S86</f>
        <v>6.2 By 2030, achieve access to adequate and equitable sanitation and hygiene for all and end open defecation, paying special attention to the needs of women and girls and those in vulnerable situations</v>
      </c>
      <c r="O137" s="4" t="s">
        <v>662</v>
      </c>
      <c r="P137" s="6" t="str">
        <f>Background!T86</f>
        <v>6.2.1 Proportion of population using (a) safely managed sanitation services and (b) a hand-washing facility with soap and water</v>
      </c>
      <c r="Q137" s="141" t="s">
        <v>663</v>
      </c>
      <c r="R137" s="4" t="s">
        <v>664</v>
      </c>
      <c r="S137" s="4" t="s">
        <v>658</v>
      </c>
      <c r="T137" s="1" t="s">
        <v>369</v>
      </c>
      <c r="U137" s="1" t="s">
        <v>551</v>
      </c>
      <c r="V137" s="1" t="s">
        <v>241</v>
      </c>
      <c r="W137" s="4" t="s">
        <v>665</v>
      </c>
      <c r="Y137" s="4" t="s">
        <v>666</v>
      </c>
    </row>
    <row r="138" spans="1:25" ht="66">
      <c r="G138" s="4" t="s">
        <v>194</v>
      </c>
      <c r="J138" s="4" t="s">
        <v>667</v>
      </c>
      <c r="K138" s="4"/>
      <c r="L138" s="4" t="s">
        <v>110</v>
      </c>
      <c r="M138" s="4" t="s">
        <v>146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668</v>
      </c>
      <c r="P138" s="6" t="str">
        <f>Background!T87</f>
        <v>6.3.1 Proportion of wastewater safely treated</v>
      </c>
      <c r="Q138" s="4" t="s">
        <v>669</v>
      </c>
      <c r="R138" s="4" t="s">
        <v>670</v>
      </c>
      <c r="S138" s="4" t="s">
        <v>671</v>
      </c>
      <c r="T138" s="1" t="s">
        <v>200</v>
      </c>
      <c r="U138" s="1" t="s">
        <v>672</v>
      </c>
      <c r="V138" s="1" t="s">
        <v>241</v>
      </c>
    </row>
    <row r="139" spans="1:25" ht="66">
      <c r="G139" s="4" t="s">
        <v>194</v>
      </c>
      <c r="J139" s="4" t="s">
        <v>673</v>
      </c>
      <c r="K139" s="4"/>
      <c r="L139" s="4" t="s">
        <v>110</v>
      </c>
      <c r="M139" s="4" t="s">
        <v>146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668</v>
      </c>
      <c r="P139" s="6" t="str">
        <f>Background!T88</f>
        <v>6.3.2 Proportion of bodies of water with good ambient water quality</v>
      </c>
    </row>
    <row r="140" spans="1:25" ht="66">
      <c r="J140" s="4" t="s">
        <v>674</v>
      </c>
      <c r="K140" s="4"/>
      <c r="M140" s="4" t="s">
        <v>146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675</v>
      </c>
      <c r="K141" s="4"/>
      <c r="M141" s="4" t="s">
        <v>146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676</v>
      </c>
      <c r="K142" s="4"/>
      <c r="M142" s="4" t="s">
        <v>146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677</v>
      </c>
      <c r="K143" s="4"/>
      <c r="M143" s="4" t="s">
        <v>146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678</v>
      </c>
      <c r="K144" s="4"/>
      <c r="M144" s="4" t="s">
        <v>146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679</v>
      </c>
      <c r="K145" s="4"/>
      <c r="M145" s="4" t="s">
        <v>146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680</v>
      </c>
      <c r="K146" s="4"/>
      <c r="L146" s="4"/>
      <c r="M146" s="4" t="s">
        <v>146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205</v>
      </c>
      <c r="B147" s="4" t="s">
        <v>155</v>
      </c>
      <c r="J147" s="4" t="s">
        <v>681</v>
      </c>
      <c r="K147" s="4"/>
      <c r="L147" s="4" t="s">
        <v>119</v>
      </c>
      <c r="M147" s="4" t="s">
        <v>59</v>
      </c>
      <c r="N147" s="4" t="str">
        <f>Background!S96</f>
        <v>7.1 By 2030, ensure universal access to affordable, reliable and modern energy services</v>
      </c>
      <c r="O147" s="4" t="s">
        <v>682</v>
      </c>
      <c r="P147" s="140" t="str">
        <f>Background!T96</f>
        <v>7.1.1 Proportion of population with access to electricity</v>
      </c>
      <c r="Q147" s="4" t="s">
        <v>683</v>
      </c>
      <c r="R147" s="4" t="s">
        <v>684</v>
      </c>
      <c r="S147" s="4" t="s">
        <v>402</v>
      </c>
      <c r="T147" s="4" t="s">
        <v>685</v>
      </c>
      <c r="U147" s="1" t="s">
        <v>551</v>
      </c>
      <c r="V147" s="1" t="s">
        <v>241</v>
      </c>
      <c r="W147" s="4" t="s">
        <v>686</v>
      </c>
    </row>
    <row r="148" spans="1:23" ht="409.6">
      <c r="B148" s="4" t="s">
        <v>155</v>
      </c>
      <c r="J148" s="4" t="s">
        <v>687</v>
      </c>
      <c r="K148" s="4"/>
      <c r="L148" s="4" t="s">
        <v>119</v>
      </c>
      <c r="M148" s="4" t="s">
        <v>59</v>
      </c>
      <c r="N148" s="4" t="str">
        <f>Background!S97</f>
        <v>7.1 By 2030, ensure universal access to affordable, reliable and modern energy services</v>
      </c>
      <c r="O148" s="4" t="s">
        <v>688</v>
      </c>
      <c r="P148" s="6" t="str">
        <f>Background!T97</f>
        <v>7.1.2 Proportion of population with primary reliance on clean fuels and technology</v>
      </c>
      <c r="Q148" s="4" t="s">
        <v>689</v>
      </c>
      <c r="R148" s="1" t="s">
        <v>690</v>
      </c>
      <c r="S148" s="4" t="s">
        <v>402</v>
      </c>
      <c r="T148" s="4" t="s">
        <v>685</v>
      </c>
      <c r="U148" s="1" t="s">
        <v>551</v>
      </c>
      <c r="V148" s="1" t="s">
        <v>241</v>
      </c>
      <c r="W148" s="4" t="s">
        <v>686</v>
      </c>
    </row>
    <row r="149" spans="1:23" ht="66">
      <c r="J149" s="4" t="s">
        <v>691</v>
      </c>
      <c r="K149" s="4"/>
      <c r="L149" s="4" t="s">
        <v>118</v>
      </c>
      <c r="M149" s="4" t="s">
        <v>59</v>
      </c>
      <c r="N149" s="4" t="str">
        <f>Background!S98</f>
        <v>7.2 By 2030, increase substantially the share of renewable energy in the global energy mix</v>
      </c>
      <c r="O149" s="4" t="s">
        <v>692</v>
      </c>
      <c r="P149" s="6" t="str">
        <f>Background!T98</f>
        <v>7.2.1 Renewable energy share in the total final energy consumption</v>
      </c>
      <c r="Q149" s="4" t="s">
        <v>693</v>
      </c>
    </row>
    <row r="150" spans="1:23" ht="27.6">
      <c r="J150" s="4" t="s">
        <v>694</v>
      </c>
      <c r="K150" s="4"/>
      <c r="M150" s="4" t="s">
        <v>59</v>
      </c>
      <c r="N150" s="4" t="str">
        <f>Background!S99</f>
        <v>7.3 By 2030, double the global rate of improvement in energy efficiency</v>
      </c>
      <c r="P150" s="6" t="str">
        <f>Background!T99</f>
        <v>7.3.1 Energy intensity measured in terms of primary energy and GDP</v>
      </c>
    </row>
    <row r="151" spans="1:23" ht="79.2">
      <c r="J151" s="4" t="s">
        <v>695</v>
      </c>
      <c r="K151" s="4"/>
      <c r="M151" s="4" t="s">
        <v>59</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696</v>
      </c>
      <c r="K152" s="4"/>
      <c r="L152" s="4"/>
      <c r="M152" s="4" t="s">
        <v>59</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697</v>
      </c>
      <c r="K153" s="4"/>
      <c r="M153" s="4" t="s">
        <v>58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698</v>
      </c>
      <c r="K154" s="4"/>
      <c r="M154" s="4" t="s">
        <v>58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699</v>
      </c>
      <c r="K155" s="4"/>
      <c r="L155" s="4" t="s">
        <v>115</v>
      </c>
      <c r="M155" s="4" t="s">
        <v>58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700</v>
      </c>
      <c r="K156" s="4"/>
      <c r="M156" s="4" t="s">
        <v>58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701</v>
      </c>
      <c r="K157" s="4"/>
      <c r="M157" s="4" t="s">
        <v>58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205</v>
      </c>
      <c r="B158" s="4" t="s">
        <v>155</v>
      </c>
      <c r="C158" s="4" t="s">
        <v>160</v>
      </c>
      <c r="D158" s="4" t="s">
        <v>162</v>
      </c>
      <c r="E158" s="4" t="s">
        <v>483</v>
      </c>
      <c r="F158" s="4" t="s">
        <v>173</v>
      </c>
      <c r="G158" s="4" t="s">
        <v>194</v>
      </c>
      <c r="J158" s="4" t="s">
        <v>702</v>
      </c>
      <c r="K158" s="4"/>
      <c r="L158" s="4" t="s">
        <v>115</v>
      </c>
      <c r="M158" s="4" t="s">
        <v>58</v>
      </c>
      <c r="N158" s="4" t="str">
        <f>Background!S107</f>
        <v>8.5 By 2030, achieve full and productive employment and decent work for all women and men, including for young people and persons with disabilities, and equal pay for work of equal value</v>
      </c>
      <c r="O158" s="4" t="s">
        <v>293</v>
      </c>
      <c r="P158" s="6" t="str">
        <f>Background!T107</f>
        <v>8.5.1 Average hourly earnings of employees, by sex, age, occupation and persons with disabilities</v>
      </c>
      <c r="Q158" s="4" t="s">
        <v>703</v>
      </c>
      <c r="R158" s="4" t="s">
        <v>704</v>
      </c>
    </row>
    <row r="159" spans="1:23" ht="52.8">
      <c r="J159" s="4" t="s">
        <v>705</v>
      </c>
      <c r="K159" s="4"/>
      <c r="L159" s="4"/>
      <c r="M159" s="4" t="s">
        <v>58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706</v>
      </c>
      <c r="K160" s="4"/>
      <c r="L160" s="4"/>
      <c r="M160" s="4" t="s">
        <v>58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707</v>
      </c>
      <c r="K161" s="4"/>
      <c r="L161" s="4"/>
      <c r="M161" s="4" t="s">
        <v>58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708</v>
      </c>
      <c r="K162" s="4"/>
      <c r="L162" s="4"/>
      <c r="M162" s="4" t="s">
        <v>58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709</v>
      </c>
      <c r="K163" s="4"/>
      <c r="L163" s="4"/>
      <c r="M163" s="4" t="s">
        <v>58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710</v>
      </c>
      <c r="K164" s="4"/>
      <c r="L164" s="4"/>
      <c r="M164" s="4" t="s">
        <v>58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711</v>
      </c>
      <c r="K165" s="4"/>
      <c r="L165" s="4"/>
      <c r="M165" s="4" t="s">
        <v>58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712</v>
      </c>
      <c r="K166" s="4"/>
      <c r="L166" s="4"/>
      <c r="M166" s="4" t="s">
        <v>58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713</v>
      </c>
      <c r="K167" s="4"/>
      <c r="L167" s="4"/>
      <c r="M167" s="4" t="s">
        <v>58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66">
      <c r="J168" s="4" t="s">
        <v>714</v>
      </c>
      <c r="K168" s="4"/>
      <c r="L168" s="4"/>
      <c r="M168" s="4" t="s">
        <v>58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715</v>
      </c>
      <c r="K169" s="4"/>
      <c r="L169" s="4"/>
      <c r="M169" s="4" t="s">
        <v>58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716</v>
      </c>
      <c r="K170" s="4"/>
      <c r="L170" s="4"/>
      <c r="M170" s="4" t="s">
        <v>147</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717</v>
      </c>
      <c r="K171" s="4"/>
      <c r="L171" s="4"/>
      <c r="M171" s="4" t="s">
        <v>147</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718</v>
      </c>
      <c r="K172" s="4"/>
      <c r="L172" s="4"/>
      <c r="M172" s="4" t="s">
        <v>147</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719</v>
      </c>
      <c r="K173" s="4"/>
      <c r="L173" s="4"/>
      <c r="M173" s="4" t="s">
        <v>147</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720</v>
      </c>
      <c r="K174" s="4"/>
      <c r="L174" s="4"/>
      <c r="M174" s="4" t="s">
        <v>147</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721</v>
      </c>
      <c r="K175" s="4"/>
      <c r="L175" s="4"/>
      <c r="M175" s="4" t="s">
        <v>147</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722</v>
      </c>
      <c r="K176" s="4"/>
      <c r="L176" s="4"/>
      <c r="M176" s="4" t="s">
        <v>147</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723</v>
      </c>
      <c r="K177" s="4"/>
      <c r="L177" s="4"/>
      <c r="M177" s="4" t="s">
        <v>147</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724</v>
      </c>
      <c r="K178" s="4"/>
      <c r="L178" s="4"/>
      <c r="M178" s="4" t="s">
        <v>147</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725</v>
      </c>
      <c r="K179" s="4"/>
      <c r="L179" s="4"/>
      <c r="M179" s="4" t="s">
        <v>147</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726</v>
      </c>
      <c r="K180" s="4"/>
      <c r="L180" s="4"/>
      <c r="M180" s="4" t="s">
        <v>147</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727</v>
      </c>
      <c r="K181" s="4"/>
      <c r="L181" s="4"/>
      <c r="M181" s="4" t="s">
        <v>147</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173</v>
      </c>
      <c r="J182" s="4" t="s">
        <v>728</v>
      </c>
      <c r="K182" s="4"/>
      <c r="L182" s="4" t="s">
        <v>116</v>
      </c>
      <c r="M182" s="4" t="s">
        <v>148</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729</v>
      </c>
      <c r="K183" s="4"/>
      <c r="L183" s="4"/>
      <c r="M183" s="4" t="s">
        <v>148</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730</v>
      </c>
      <c r="K184" s="4"/>
      <c r="L184" s="4"/>
      <c r="M184" s="4" t="s">
        <v>148</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731</v>
      </c>
      <c r="K185" s="4"/>
      <c r="L185" s="4"/>
      <c r="M185" s="4" t="s">
        <v>148</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732</v>
      </c>
      <c r="K186" s="4"/>
      <c r="L186" s="4"/>
      <c r="M186" s="4" t="s">
        <v>148</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733</v>
      </c>
      <c r="K187" s="4"/>
      <c r="L187" s="4"/>
      <c r="M187" s="4" t="s">
        <v>148</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734</v>
      </c>
      <c r="K188" s="4"/>
      <c r="L188" s="4"/>
      <c r="M188" s="4" t="s">
        <v>148</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735</v>
      </c>
      <c r="K189" s="4"/>
      <c r="L189" s="4"/>
      <c r="M189" s="4" t="s">
        <v>148</v>
      </c>
      <c r="N189" s="4">
        <f>Background!S138</f>
        <v>0</v>
      </c>
      <c r="P189" s="6" t="str">
        <f>Background!T138</f>
        <v>10.7.2 Number of countries with migration policies that facilitate orderly, safe, regular and responsible migration and mobility of people</v>
      </c>
    </row>
    <row r="190" spans="6:16" ht="55.2">
      <c r="J190" s="4" t="s">
        <v>736</v>
      </c>
      <c r="K190" s="4"/>
      <c r="L190" s="4"/>
      <c r="M190" s="4" t="s">
        <v>148</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737</v>
      </c>
      <c r="K191" s="4"/>
      <c r="L191" s="4"/>
      <c r="M191" s="4" t="s">
        <v>148</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738</v>
      </c>
      <c r="K192" s="4"/>
      <c r="L192" s="4"/>
      <c r="M192" s="4" t="s">
        <v>148</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739</v>
      </c>
      <c r="K193" s="4"/>
      <c r="L193" s="4"/>
      <c r="M193" s="4" t="s">
        <v>149</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740</v>
      </c>
      <c r="K194" s="4"/>
      <c r="L194" s="4"/>
      <c r="M194" s="4" t="s">
        <v>149</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741</v>
      </c>
      <c r="K195" s="4"/>
      <c r="L195" s="4"/>
      <c r="M195" s="4" t="s">
        <v>149</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742</v>
      </c>
      <c r="K196" s="4"/>
      <c r="L196" s="4"/>
      <c r="M196" s="4" t="s">
        <v>149</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743</v>
      </c>
      <c r="K197" s="4"/>
      <c r="L197" s="4"/>
      <c r="M197" s="4" t="s">
        <v>149</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744</v>
      </c>
      <c r="K198" s="4"/>
      <c r="L198" s="4"/>
      <c r="M198" s="4" t="s">
        <v>149</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745</v>
      </c>
      <c r="K199" s="4"/>
      <c r="L199" s="4"/>
      <c r="M199" s="4" t="s">
        <v>149</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49</v>
      </c>
      <c r="J200" s="4" t="s">
        <v>746</v>
      </c>
      <c r="K200" s="4"/>
      <c r="L200" s="4" t="s">
        <v>112</v>
      </c>
      <c r="M200" s="4" t="s">
        <v>149</v>
      </c>
      <c r="N200" s="4" t="str">
        <f>Background!S149</f>
        <v>11.6 By 2030, reduce the adverse per capita environmental impact of cities, including by paying special attention to air quality and municipal and other waste management</v>
      </c>
      <c r="O200" s="4" t="s">
        <v>747</v>
      </c>
      <c r="P200" s="140" t="str">
        <f>Background!T149</f>
        <v>11.6.1 Proportion of urban solid waste regularly collected and with adequate final discharge out of total urban solid waste generated, by cities</v>
      </c>
      <c r="Q200" s="4" t="s">
        <v>274</v>
      </c>
    </row>
    <row r="201" spans="5:17" ht="52.8">
      <c r="J201" s="4" t="s">
        <v>748</v>
      </c>
      <c r="K201" s="4"/>
      <c r="M201" s="4" t="s">
        <v>149</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749</v>
      </c>
      <c r="K202" s="4"/>
      <c r="M202" s="4" t="s">
        <v>149</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750</v>
      </c>
      <c r="K203" s="4"/>
      <c r="M203" s="4" t="s">
        <v>149</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751</v>
      </c>
      <c r="K204" s="4"/>
      <c r="M204" s="4" t="s">
        <v>149</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752</v>
      </c>
      <c r="K205" s="4"/>
      <c r="M205" s="4" t="s">
        <v>149</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753</v>
      </c>
      <c r="K206" s="4"/>
      <c r="M206" s="4" t="s">
        <v>149</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754</v>
      </c>
      <c r="K207" s="4"/>
      <c r="M207" s="4" t="s">
        <v>149</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755</v>
      </c>
      <c r="K208" s="4"/>
      <c r="M208" s="4" t="s">
        <v>150</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205</v>
      </c>
      <c r="B209" s="4" t="s">
        <v>155</v>
      </c>
      <c r="J209" s="4" t="s">
        <v>756</v>
      </c>
      <c r="K209" s="4"/>
      <c r="M209" s="4" t="s">
        <v>150</v>
      </c>
      <c r="N209" s="4" t="str">
        <f>Background!S158</f>
        <v>12.2 By 2030, achieve the sustainable management and efficient use of natural resources</v>
      </c>
      <c r="P209" s="6" t="str">
        <f>Background!T158</f>
        <v>12.2.1 Material footprint, material footprint per capita, and material footprint per GDP</v>
      </c>
      <c r="Q209" s="4" t="s">
        <v>204</v>
      </c>
      <c r="R209" s="1" t="s">
        <v>204</v>
      </c>
      <c r="S209" s="4" t="s">
        <v>204</v>
      </c>
      <c r="T209" s="1" t="s">
        <v>204</v>
      </c>
      <c r="U209" s="1" t="s">
        <v>204</v>
      </c>
      <c r="V209" s="1" t="s">
        <v>204</v>
      </c>
      <c r="W209" s="4" t="s">
        <v>204</v>
      </c>
    </row>
    <row r="210" spans="1:23" ht="55.2">
      <c r="J210" s="4" t="s">
        <v>757</v>
      </c>
      <c r="K210" s="4"/>
      <c r="M210" s="4" t="s">
        <v>150</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758</v>
      </c>
      <c r="K211" s="4"/>
      <c r="M211" s="4" t="s">
        <v>150</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759</v>
      </c>
      <c r="K212" s="4"/>
      <c r="M212" s="4" t="s">
        <v>150</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760</v>
      </c>
      <c r="K213" s="4"/>
      <c r="M213" s="4" t="s">
        <v>150</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7.6">
      <c r="E214" s="4" t="s">
        <v>49</v>
      </c>
      <c r="J214" s="4" t="s">
        <v>761</v>
      </c>
      <c r="K214" s="4"/>
      <c r="L214" s="4" t="s">
        <v>112</v>
      </c>
      <c r="M214" s="4" t="s">
        <v>150</v>
      </c>
      <c r="N214" s="4" t="str">
        <f>Background!S163</f>
        <v>12.5 By 2030, substantially reduce waste generation through prevention, reduction, recycling and reuse</v>
      </c>
      <c r="O214" s="4" t="s">
        <v>747</v>
      </c>
      <c r="P214" s="6" t="str">
        <f>Background!T163</f>
        <v>12.5.1 National recycling rate, tons of material recycled</v>
      </c>
      <c r="Q214" s="4" t="s">
        <v>274</v>
      </c>
    </row>
    <row r="215" spans="1:23" ht="52.8">
      <c r="J215" s="4" t="s">
        <v>762</v>
      </c>
      <c r="K215" s="4"/>
      <c r="M215" s="4" t="s">
        <v>150</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763</v>
      </c>
      <c r="K216" s="4"/>
      <c r="M216" s="4" t="s">
        <v>150</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764</v>
      </c>
      <c r="K217" s="4"/>
      <c r="M217" s="4" t="s">
        <v>150</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205</v>
      </c>
      <c r="J218" s="4" t="s">
        <v>765</v>
      </c>
      <c r="K218" s="4"/>
      <c r="M218" s="4" t="s">
        <v>150</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766</v>
      </c>
      <c r="K219" s="4"/>
      <c r="M219" s="4" t="s">
        <v>150</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767</v>
      </c>
      <c r="K220" s="4"/>
      <c r="M220" s="4" t="s">
        <v>150</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768</v>
      </c>
      <c r="K221" s="4"/>
      <c r="M221" s="4" t="s">
        <v>57</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769</v>
      </c>
      <c r="K222" s="4"/>
      <c r="M222" s="4" t="s">
        <v>57</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770</v>
      </c>
      <c r="K223" s="4"/>
      <c r="M223" s="4" t="s">
        <v>57</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771</v>
      </c>
      <c r="K224" s="4"/>
      <c r="M224" s="4" t="s">
        <v>57</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772</v>
      </c>
      <c r="K225" s="4"/>
      <c r="M225" s="4" t="s">
        <v>57</v>
      </c>
      <c r="N225" s="4" t="str">
        <f>Background!S174</f>
        <v>13.2 Integrate climate change measures into national policies, strategies and planning</v>
      </c>
      <c r="P225" s="6" t="str">
        <f>Background!T174</f>
        <v>13.2.2 Total greenhouse gas emissions per year</v>
      </c>
    </row>
    <row r="226" spans="10:16" ht="82.8">
      <c r="J226" s="4" t="s">
        <v>773</v>
      </c>
      <c r="K226" s="4"/>
      <c r="M226" s="4" t="s">
        <v>57</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774</v>
      </c>
      <c r="K227" s="4"/>
      <c r="M227" s="4" t="s">
        <v>57</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775</v>
      </c>
      <c r="K228" s="4"/>
      <c r="M228" s="4" t="s">
        <v>57</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776</v>
      </c>
      <c r="K229" s="4"/>
      <c r="M229" s="4" t="s">
        <v>151</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777</v>
      </c>
      <c r="K230" s="4"/>
      <c r="M230" s="4" t="s">
        <v>151</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778</v>
      </c>
      <c r="K231" s="4"/>
      <c r="M231" s="4" t="s">
        <v>151</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52.8">
      <c r="J232" s="4" t="s">
        <v>779</v>
      </c>
      <c r="K232" s="4"/>
      <c r="M232" s="4" t="s">
        <v>151</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780</v>
      </c>
      <c r="K233" s="4"/>
      <c r="M233" s="4" t="s">
        <v>151</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781</v>
      </c>
      <c r="K234" s="4"/>
      <c r="M234" s="4" t="s">
        <v>151</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782</v>
      </c>
      <c r="K235" s="4"/>
      <c r="M235" s="4" t="s">
        <v>151</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783</v>
      </c>
      <c r="K236" s="4"/>
      <c r="M236" s="4" t="s">
        <v>151</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784</v>
      </c>
      <c r="K237" s="4"/>
      <c r="M237" s="4" t="s">
        <v>151</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785</v>
      </c>
      <c r="K238" s="4"/>
      <c r="M238" s="4" t="s">
        <v>152</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786</v>
      </c>
      <c r="K239" s="4"/>
      <c r="M239" s="4" t="s">
        <v>152</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787</v>
      </c>
      <c r="K240" s="4"/>
      <c r="M240" s="4" t="s">
        <v>152</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788</v>
      </c>
      <c r="K241" s="4"/>
      <c r="M241" s="4" t="s">
        <v>152</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789</v>
      </c>
      <c r="K242" s="4"/>
      <c r="M242" s="4" t="s">
        <v>152</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790</v>
      </c>
      <c r="K243" s="4"/>
      <c r="M243" s="4" t="s">
        <v>152</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791</v>
      </c>
      <c r="K244" s="4"/>
      <c r="M244" s="4" t="s">
        <v>152</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792</v>
      </c>
      <c r="K245" s="4"/>
      <c r="M245" s="4" t="s">
        <v>152</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793</v>
      </c>
      <c r="K246" s="4"/>
      <c r="M246" s="4" t="s">
        <v>152</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794</v>
      </c>
      <c r="K247" s="4"/>
      <c r="M247" s="4" t="s">
        <v>152</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795</v>
      </c>
      <c r="K248" s="4"/>
      <c r="M248" s="4" t="s">
        <v>152</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796</v>
      </c>
      <c r="K249" s="4"/>
      <c r="M249" s="4" t="s">
        <v>152</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797</v>
      </c>
      <c r="K250" s="4"/>
      <c r="M250" s="4" t="s">
        <v>152</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798</v>
      </c>
      <c r="K251" s="4"/>
      <c r="M251" s="4" t="s">
        <v>152</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799</v>
      </c>
      <c r="K252" s="4"/>
      <c r="M252" s="4" t="s">
        <v>800</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801</v>
      </c>
      <c r="K253" s="4"/>
      <c r="M253" s="4" t="s">
        <v>800</v>
      </c>
      <c r="N253" s="4" t="str">
        <f>Background!S204</f>
        <v>16.1 Significantly reduce all forms of violence and related death rates everywhere</v>
      </c>
      <c r="P253" s="6" t="str">
        <f>Background!T204</f>
        <v>16.1.2 Conflict-related deaths per 100,000 population, by sex, age and cause</v>
      </c>
    </row>
    <row r="254" spans="10:16" ht="55.2">
      <c r="J254" s="4" t="s">
        <v>802</v>
      </c>
      <c r="K254" s="4"/>
      <c r="M254" s="4" t="s">
        <v>800</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803</v>
      </c>
      <c r="K255" s="4"/>
      <c r="M255" s="4" t="s">
        <v>800</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804</v>
      </c>
      <c r="K256" s="4"/>
      <c r="M256" s="4" t="s">
        <v>800</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805</v>
      </c>
      <c r="K257" s="4"/>
      <c r="M257" s="4" t="s">
        <v>800</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806</v>
      </c>
      <c r="K258" s="4"/>
      <c r="M258" s="4" t="s">
        <v>800</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807</v>
      </c>
      <c r="K259" s="4"/>
      <c r="M259" s="4" t="s">
        <v>800</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808</v>
      </c>
      <c r="K260" s="4"/>
      <c r="M260" s="4" t="s">
        <v>800</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809</v>
      </c>
      <c r="K261" s="4"/>
      <c r="M261" s="4" t="s">
        <v>800</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810</v>
      </c>
      <c r="K262" s="4"/>
      <c r="M262" s="4" t="s">
        <v>800</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811</v>
      </c>
      <c r="K263" s="4"/>
      <c r="M263" s="4" t="s">
        <v>800</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812</v>
      </c>
      <c r="K264" s="4"/>
      <c r="M264" s="4" t="s">
        <v>800</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813</v>
      </c>
      <c r="K265" s="4"/>
      <c r="M265" s="4" t="s">
        <v>800</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814</v>
      </c>
      <c r="K266" s="4"/>
      <c r="M266" s="4" t="s">
        <v>800</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815</v>
      </c>
      <c r="K267" s="4"/>
      <c r="M267" s="4" t="s">
        <v>800</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816</v>
      </c>
      <c r="K268" s="4"/>
      <c r="M268" s="4" t="s">
        <v>800</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817</v>
      </c>
      <c r="K269" s="4"/>
      <c r="M269" s="4" t="s">
        <v>800</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818</v>
      </c>
      <c r="K270" s="4"/>
      <c r="M270" s="4" t="s">
        <v>800</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819</v>
      </c>
      <c r="K271" s="4"/>
      <c r="M271" s="4" t="s">
        <v>800</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820</v>
      </c>
      <c r="K272" s="4"/>
      <c r="M272" s="4" t="s">
        <v>800</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821</v>
      </c>
      <c r="K273" s="4"/>
      <c r="M273" s="4" t="s">
        <v>800</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822</v>
      </c>
      <c r="K274" s="4"/>
      <c r="M274" s="4" t="s">
        <v>800</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823</v>
      </c>
      <c r="K275" s="4"/>
      <c r="M275" s="4" t="s">
        <v>800</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824</v>
      </c>
      <c r="K276" s="4"/>
      <c r="M276" s="4" t="s">
        <v>154</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825</v>
      </c>
      <c r="K277" s="4"/>
      <c r="M277" s="4" t="s">
        <v>154</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826</v>
      </c>
      <c r="K278" s="4"/>
      <c r="M278" s="4" t="s">
        <v>154</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827</v>
      </c>
      <c r="K279" s="4"/>
      <c r="M279" s="4" t="s">
        <v>154</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828</v>
      </c>
      <c r="K280" s="4"/>
      <c r="M280" s="4" t="s">
        <v>154</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829</v>
      </c>
      <c r="K281" s="4"/>
      <c r="M281" s="4" t="s">
        <v>154</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830</v>
      </c>
      <c r="K282" s="4"/>
      <c r="M282" s="4" t="s">
        <v>154</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831</v>
      </c>
      <c r="K283" s="4"/>
      <c r="M283" s="4" t="s">
        <v>154</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832</v>
      </c>
      <c r="K284" s="4"/>
      <c r="M284" s="4" t="s">
        <v>154</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833</v>
      </c>
      <c r="K285" s="4"/>
      <c r="M285" s="4" t="s">
        <v>154</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834</v>
      </c>
      <c r="K286" s="4"/>
      <c r="M286" s="4" t="s">
        <v>154</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835</v>
      </c>
      <c r="K287" s="4"/>
      <c r="M287" s="4" t="s">
        <v>154</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836</v>
      </c>
      <c r="K288" s="4"/>
      <c r="M288" s="4" t="s">
        <v>154</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837</v>
      </c>
      <c r="K289" s="4"/>
      <c r="M289" s="4" t="s">
        <v>154</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838</v>
      </c>
      <c r="K290" s="4"/>
      <c r="M290" s="4" t="s">
        <v>154</v>
      </c>
      <c r="N290" s="4" t="str">
        <f>Background!S242</f>
        <v>17.13 Enhance global macroeconomic stability, including through policy coordination and policy coherence</v>
      </c>
      <c r="P290" s="6" t="str">
        <f>Background!T242</f>
        <v>17.13.1 Macroeconomic Dashboard</v>
      </c>
    </row>
    <row r="291" spans="1:25" ht="41.4">
      <c r="J291" s="4" t="s">
        <v>839</v>
      </c>
      <c r="K291" s="4"/>
      <c r="M291" s="4" t="s">
        <v>154</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840</v>
      </c>
      <c r="K292" s="4"/>
      <c r="M292" s="4" t="s">
        <v>154</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841</v>
      </c>
      <c r="K293" s="4"/>
      <c r="M293" s="4" t="s">
        <v>154</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842</v>
      </c>
      <c r="K294" s="4"/>
      <c r="M294" s="4" t="s">
        <v>154</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843</v>
      </c>
      <c r="K295" s="4"/>
      <c r="M295" s="4" t="s">
        <v>154</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844</v>
      </c>
      <c r="K296" s="4"/>
      <c r="M296" s="4" t="s">
        <v>154</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173</v>
      </c>
      <c r="G297" s="154"/>
      <c r="H297" s="154"/>
      <c r="I297" s="154"/>
      <c r="J297" s="154" t="s">
        <v>845</v>
      </c>
      <c r="K297" s="154"/>
      <c r="L297" s="4" t="s">
        <v>116</v>
      </c>
      <c r="M297" s="155" t="s">
        <v>151</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300</v>
      </c>
      <c r="P297" s="156" t="s">
        <v>846</v>
      </c>
      <c r="Q297" s="154" t="s">
        <v>847</v>
      </c>
      <c r="R297" s="154" t="s">
        <v>848</v>
      </c>
      <c r="S297" s="154" t="s">
        <v>849</v>
      </c>
      <c r="T297" s="155" t="s">
        <v>369</v>
      </c>
      <c r="U297" s="154" t="s">
        <v>850</v>
      </c>
      <c r="V297" s="155" t="s">
        <v>241</v>
      </c>
      <c r="W297" s="154"/>
      <c r="X297" s="154"/>
      <c r="Y297" s="155"/>
    </row>
    <row r="298" spans="1:25" ht="171.6">
      <c r="F298" s="154" t="s">
        <v>173</v>
      </c>
      <c r="J298" s="154" t="s">
        <v>851</v>
      </c>
      <c r="K298" s="4"/>
      <c r="L298" s="4" t="s">
        <v>113</v>
      </c>
      <c r="M298" s="155" t="s">
        <v>151</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418</v>
      </c>
      <c r="P298" s="6" t="str">
        <f>Background!T182</f>
        <v>14.4.1 Proportion of fish stocks within biologically sustainable levels</v>
      </c>
      <c r="Q298" s="4" t="s">
        <v>852</v>
      </c>
      <c r="R298" s="4" t="s">
        <v>853</v>
      </c>
      <c r="S298" s="4" t="s">
        <v>402</v>
      </c>
      <c r="T298" s="1" t="s">
        <v>200</v>
      </c>
      <c r="V298" s="1" t="s">
        <v>241</v>
      </c>
      <c r="Y298" s="4" t="s">
        <v>854</v>
      </c>
    </row>
    <row r="299" spans="1:25" ht="27.6">
      <c r="G299" s="4" t="s">
        <v>194</v>
      </c>
      <c r="J299" s="154" t="s">
        <v>855</v>
      </c>
      <c r="K299" s="4"/>
      <c r="L299" s="4" t="s">
        <v>110</v>
      </c>
      <c r="M299" s="4" t="s">
        <v>146</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856</v>
      </c>
      <c r="P299" s="6" t="s">
        <v>857</v>
      </c>
      <c r="S299" s="4" t="s">
        <v>671</v>
      </c>
      <c r="T299" s="1" t="s">
        <v>369</v>
      </c>
    </row>
    <row r="300" spans="1:25" ht="118.8">
      <c r="B300" s="4" t="s">
        <v>155</v>
      </c>
      <c r="D300" s="4" t="s">
        <v>162</v>
      </c>
      <c r="F300" s="154" t="s">
        <v>173</v>
      </c>
      <c r="J300" s="4" t="s">
        <v>858</v>
      </c>
      <c r="K300" s="4"/>
      <c r="L300" s="4" t="s">
        <v>124</v>
      </c>
      <c r="M300" s="4" t="s">
        <v>58</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859</v>
      </c>
      <c r="P300" s="6" t="s">
        <v>860</v>
      </c>
      <c r="Q300" s="4" t="s">
        <v>861</v>
      </c>
      <c r="R300" s="4" t="s">
        <v>862</v>
      </c>
      <c r="S300" s="4" t="s">
        <v>863</v>
      </c>
      <c r="T300" s="1" t="s">
        <v>200</v>
      </c>
      <c r="U300" s="1" t="s">
        <v>519</v>
      </c>
      <c r="V300" s="1" t="s">
        <v>241</v>
      </c>
    </row>
    <row r="301" spans="1:25" ht="158.4">
      <c r="B301" s="4" t="s">
        <v>155</v>
      </c>
      <c r="D301" s="4" t="s">
        <v>162</v>
      </c>
      <c r="E301" s="4" t="s">
        <v>49</v>
      </c>
      <c r="J301" s="4" t="s">
        <v>864</v>
      </c>
      <c r="K301" s="4"/>
      <c r="L301" s="4" t="s">
        <v>124</v>
      </c>
      <c r="M301" s="4" t="s">
        <v>150</v>
      </c>
      <c r="N301" s="1" t="str">
        <f>Background!S163</f>
        <v>12.5 By 2030, substantially reduce waste generation through prevention, reduction, recycling and reuse</v>
      </c>
      <c r="O301" s="4" t="s">
        <v>747</v>
      </c>
      <c r="P301" s="4" t="s">
        <v>865</v>
      </c>
      <c r="Q301" s="4" t="s">
        <v>866</v>
      </c>
      <c r="R301" s="4" t="s">
        <v>867</v>
      </c>
      <c r="S301" s="4" t="s">
        <v>868</v>
      </c>
      <c r="T301" s="1" t="s">
        <v>369</v>
      </c>
      <c r="U301" s="1" t="s">
        <v>869</v>
      </c>
      <c r="V301" s="1" t="s">
        <v>870</v>
      </c>
    </row>
    <row r="302" spans="1:25" ht="409.6">
      <c r="B302" s="4" t="s">
        <v>155</v>
      </c>
      <c r="D302" s="4" t="s">
        <v>162</v>
      </c>
      <c r="J302" s="4" t="s">
        <v>871</v>
      </c>
      <c r="K302" s="4"/>
      <c r="L302" s="4" t="s">
        <v>124</v>
      </c>
      <c r="M302" s="4" t="s">
        <v>147</v>
      </c>
      <c r="N302" s="1" t="str">
        <f>Background!S123</f>
        <v>9.3 Increase the access of small-scale industrial and other enterprises, in particular in developing countries, to financial services, including affordable credit, and their integration into value chains and markets</v>
      </c>
      <c r="O302" s="4" t="s">
        <v>859</v>
      </c>
      <c r="P302" s="6" t="s">
        <v>872</v>
      </c>
      <c r="Q302" s="4" t="s">
        <v>873</v>
      </c>
      <c r="R302" s="4" t="s">
        <v>874</v>
      </c>
      <c r="S302" s="4" t="s">
        <v>875</v>
      </c>
      <c r="T302" s="1" t="s">
        <v>200</v>
      </c>
      <c r="V302" s="1" t="s">
        <v>241</v>
      </c>
      <c r="X302" s="4" t="s">
        <v>204</v>
      </c>
      <c r="Y302" s="4" t="s">
        <v>876</v>
      </c>
    </row>
    <row r="303" spans="1:25" ht="250.8">
      <c r="B303" s="4" t="s">
        <v>155</v>
      </c>
      <c r="J303" s="4" t="s">
        <v>877</v>
      </c>
      <c r="K303" s="4"/>
      <c r="L303" s="4" t="s">
        <v>114</v>
      </c>
      <c r="M303" s="4" t="s">
        <v>253</v>
      </c>
      <c r="N303" s="1" t="str">
        <f>Background!S49</f>
        <v>3.9 By 2030, substantially reduce the number of deaths and illnesses from hazardous chemicals and air, water and soil pollution and contamination</v>
      </c>
      <c r="O303" s="4" t="s">
        <v>277</v>
      </c>
      <c r="P303" s="6" t="s">
        <v>878</v>
      </c>
      <c r="Q303" s="4" t="s">
        <v>879</v>
      </c>
      <c r="R303" s="4" t="s">
        <v>880</v>
      </c>
      <c r="S303" s="4" t="s">
        <v>881</v>
      </c>
      <c r="T303" s="1" t="s">
        <v>200</v>
      </c>
      <c r="V303" s="1" t="s">
        <v>882</v>
      </c>
      <c r="W303" s="4" t="s">
        <v>204</v>
      </c>
      <c r="X303" s="4" t="s">
        <v>204</v>
      </c>
      <c r="Y303" s="1" t="s">
        <v>204</v>
      </c>
    </row>
    <row r="304" spans="1:25" ht="211.2">
      <c r="A304" s="4" t="s">
        <v>205</v>
      </c>
      <c r="J304" s="4" t="s">
        <v>883</v>
      </c>
      <c r="K304" s="4"/>
      <c r="L304" s="4" t="s">
        <v>118</v>
      </c>
      <c r="M304" s="4" t="s">
        <v>149</v>
      </c>
      <c r="N304" s="1" t="str">
        <f>Background!S142</f>
        <v>11.1 By 2030, ensure access for all to adequate, safe and affordable housing and basic services and upgrade slums</v>
      </c>
      <c r="O304" s="4" t="s">
        <v>884</v>
      </c>
      <c r="P304" s="6" t="s">
        <v>885</v>
      </c>
      <c r="R304" s="4" t="s">
        <v>886</v>
      </c>
      <c r="S304" s="4" t="s">
        <v>225</v>
      </c>
      <c r="T304" s="4" t="s">
        <v>369</v>
      </c>
      <c r="U304" s="4" t="s">
        <v>887</v>
      </c>
      <c r="V304" s="1" t="s">
        <v>241</v>
      </c>
      <c r="W304" s="4" t="s">
        <v>204</v>
      </c>
      <c r="X304" s="4" t="s">
        <v>204</v>
      </c>
      <c r="Y304" s="1" t="s">
        <v>204</v>
      </c>
    </row>
    <row r="305" spans="1:25" ht="211.8" thickBot="1">
      <c r="A305" s="4" t="s">
        <v>205</v>
      </c>
      <c r="J305" s="4" t="s">
        <v>888</v>
      </c>
      <c r="K305" s="4"/>
      <c r="L305" s="4" t="s">
        <v>118</v>
      </c>
      <c r="M305" s="4" t="s">
        <v>149</v>
      </c>
      <c r="N305" s="1" t="str">
        <f>Background!S142</f>
        <v>11.1 By 2030, ensure access for all to adequate, safe and affordable housing and basic services and upgrade slums</v>
      </c>
      <c r="O305" s="4" t="s">
        <v>884</v>
      </c>
      <c r="P305" s="6" t="s">
        <v>889</v>
      </c>
      <c r="R305" s="4" t="s">
        <v>890</v>
      </c>
      <c r="S305" s="4" t="s">
        <v>225</v>
      </c>
      <c r="T305" s="4" t="s">
        <v>200</v>
      </c>
      <c r="U305" s="4" t="s">
        <v>887</v>
      </c>
      <c r="V305" s="1" t="s">
        <v>241</v>
      </c>
      <c r="W305" s="4" t="s">
        <v>204</v>
      </c>
      <c r="X305" s="4" t="s">
        <v>204</v>
      </c>
      <c r="Y305" s="1" t="s">
        <v>204</v>
      </c>
    </row>
    <row r="306" spans="1:25" ht="357" thickBot="1">
      <c r="E306" s="4" t="s">
        <v>49</v>
      </c>
      <c r="J306" s="4" t="s">
        <v>891</v>
      </c>
      <c r="K306" s="4"/>
      <c r="L306" s="4" t="s">
        <v>119</v>
      </c>
      <c r="M306" s="4" t="s">
        <v>149</v>
      </c>
      <c r="N306" s="1" t="str">
        <f>Background!S149</f>
        <v>11.6 By 2030, reduce the adverse per capita environmental impact of cities, including by paying special attention to air quality and municipal and other waste management</v>
      </c>
      <c r="O306" s="4" t="s">
        <v>892</v>
      </c>
      <c r="P306" s="6" t="s">
        <v>893</v>
      </c>
      <c r="R306" s="4" t="s">
        <v>890</v>
      </c>
      <c r="S306" s="4" t="s">
        <v>225</v>
      </c>
      <c r="T306" s="4" t="s">
        <v>369</v>
      </c>
      <c r="U306" s="232" t="s">
        <v>894</v>
      </c>
      <c r="V306" s="1" t="s">
        <v>241</v>
      </c>
      <c r="W306" s="4" t="s">
        <v>204</v>
      </c>
      <c r="X306" s="4" t="s">
        <v>204</v>
      </c>
      <c r="Y306" s="1" t="s">
        <v>204</v>
      </c>
    </row>
    <row r="307" spans="1:25" ht="324.60000000000002" thickBot="1">
      <c r="D307" s="4" t="s">
        <v>162</v>
      </c>
      <c r="J307" s="4" t="s">
        <v>895</v>
      </c>
      <c r="K307" s="4"/>
      <c r="M307" s="4" t="s">
        <v>149</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896</v>
      </c>
      <c r="R307" s="1" t="s">
        <v>897</v>
      </c>
      <c r="S307" s="4" t="s">
        <v>225</v>
      </c>
      <c r="T307" s="1" t="s">
        <v>200</v>
      </c>
      <c r="U307" s="232" t="s">
        <v>898</v>
      </c>
      <c r="V307" s="1" t="s">
        <v>241</v>
      </c>
      <c r="W307" s="4" t="s">
        <v>204</v>
      </c>
      <c r="X307" s="4" t="s">
        <v>204</v>
      </c>
      <c r="Y307" s="1" t="s">
        <v>204</v>
      </c>
    </row>
    <row r="308" spans="1:25" ht="340.8" thickBot="1">
      <c r="A308" s="4" t="s">
        <v>205</v>
      </c>
      <c r="E308" s="4" t="s">
        <v>49</v>
      </c>
      <c r="J308" s="4" t="s">
        <v>899</v>
      </c>
      <c r="K308" s="4"/>
      <c r="L308" s="4" t="s">
        <v>118</v>
      </c>
      <c r="M308" s="4" t="s">
        <v>149</v>
      </c>
      <c r="N308" s="1" t="str">
        <f>Background!S142</f>
        <v>11.1 By 2030, ensure access for all to adequate, safe and affordable housing and basic services and upgrade slums</v>
      </c>
      <c r="O308" s="4" t="s">
        <v>900</v>
      </c>
      <c r="P308" s="6" t="s">
        <v>901</v>
      </c>
      <c r="R308" s="4" t="s">
        <v>902</v>
      </c>
      <c r="S308" s="4" t="s">
        <v>225</v>
      </c>
      <c r="T308" s="4" t="s">
        <v>200</v>
      </c>
      <c r="U308" s="232" t="s">
        <v>903</v>
      </c>
      <c r="V308" s="1" t="s">
        <v>241</v>
      </c>
      <c r="W308" s="4" t="s">
        <v>204</v>
      </c>
      <c r="X308" s="4" t="s">
        <v>204</v>
      </c>
      <c r="Y308" s="1" t="s">
        <v>204</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5546875" style="8" customWidth="1"/>
    <col min="2" max="2" width="54.44140625" style="46" customWidth="1"/>
    <col min="3" max="3" width="32.44140625" style="8" customWidth="1"/>
    <col min="4" max="4" width="36.44140625" style="8" customWidth="1"/>
    <col min="5" max="16384" width="9.109375" style="8"/>
  </cols>
  <sheetData>
    <row r="2" spans="1:4">
      <c r="A2" s="8" t="s">
        <v>904</v>
      </c>
      <c r="B2" s="47"/>
    </row>
    <row r="3" spans="1:4">
      <c r="C3" s="8" t="s">
        <v>905</v>
      </c>
      <c r="D3" s="8" t="s">
        <v>906</v>
      </c>
    </row>
    <row r="4" spans="1:4">
      <c r="B4" s="44" t="s">
        <v>907</v>
      </c>
    </row>
    <row r="5" spans="1:4">
      <c r="B5" s="43"/>
    </row>
    <row r="6" spans="1:4" ht="79.2">
      <c r="B6" s="44" t="s">
        <v>908</v>
      </c>
      <c r="C6" s="289" t="s">
        <v>909</v>
      </c>
      <c r="D6" s="289" t="s">
        <v>910</v>
      </c>
    </row>
    <row r="7" spans="1:4" ht="52.8">
      <c r="A7" s="45" t="s">
        <v>911</v>
      </c>
      <c r="B7" s="44" t="s">
        <v>912</v>
      </c>
      <c r="C7" s="289"/>
      <c r="D7" s="289"/>
    </row>
    <row r="8" spans="1:4" ht="39.6">
      <c r="B8" s="44" t="s">
        <v>913</v>
      </c>
      <c r="C8" s="289"/>
      <c r="D8" s="289"/>
    </row>
    <row r="9" spans="1:4" ht="39.6">
      <c r="B9" s="44" t="s">
        <v>914</v>
      </c>
      <c r="C9" s="289"/>
      <c r="D9" s="289"/>
    </row>
    <row r="10" spans="1:4" ht="38.25" customHeight="1">
      <c r="B10" s="44" t="s">
        <v>915</v>
      </c>
      <c r="C10" s="1" t="s">
        <v>916</v>
      </c>
      <c r="D10" s="289"/>
    </row>
    <row r="12" spans="1:4">
      <c r="B12" s="44" t="s">
        <v>917</v>
      </c>
      <c r="D12" s="48"/>
    </row>
    <row r="13" spans="1:4" ht="39.6">
      <c r="B13" s="44" t="s">
        <v>918</v>
      </c>
      <c r="C13" s="289" t="s">
        <v>919</v>
      </c>
      <c r="D13" s="290" t="s">
        <v>920</v>
      </c>
    </row>
    <row r="14" spans="1:4" ht="52.8">
      <c r="B14" s="44" t="s">
        <v>921</v>
      </c>
      <c r="C14" s="289"/>
      <c r="D14" s="290"/>
    </row>
    <row r="15" spans="1:4" ht="52.8">
      <c r="B15" s="44" t="s">
        <v>922</v>
      </c>
      <c r="C15" s="289"/>
      <c r="D15" s="290"/>
    </row>
    <row r="16" spans="1:4" ht="39.6">
      <c r="B16" s="44" t="s">
        <v>923</v>
      </c>
      <c r="C16" s="289"/>
      <c r="D16" s="290"/>
    </row>
    <row r="17" spans="2:4">
      <c r="B17" s="44"/>
      <c r="D17" s="48"/>
    </row>
    <row r="18" spans="2:4">
      <c r="B18" s="44" t="s">
        <v>924</v>
      </c>
      <c r="D18" s="48"/>
    </row>
    <row r="19" spans="2:4" ht="39.6">
      <c r="B19" s="44" t="s">
        <v>925</v>
      </c>
      <c r="D19" s="290" t="s">
        <v>920</v>
      </c>
    </row>
    <row r="20" spans="2:4" ht="39.6">
      <c r="B20" s="44" t="s">
        <v>926</v>
      </c>
      <c r="C20" s="46" t="s">
        <v>927</v>
      </c>
      <c r="D20" s="290"/>
    </row>
    <row r="21" spans="2:4" ht="52.8">
      <c r="B21" s="44" t="s">
        <v>928</v>
      </c>
      <c r="C21" s="46" t="s">
        <v>929</v>
      </c>
      <c r="D21" s="290"/>
    </row>
    <row r="22" spans="2:4" ht="52.8">
      <c r="B22" s="44" t="s">
        <v>930</v>
      </c>
      <c r="C22" s="46" t="s">
        <v>931</v>
      </c>
      <c r="D22" s="290"/>
    </row>
    <row r="23" spans="2:4">
      <c r="B23" s="43"/>
      <c r="D23" s="48"/>
    </row>
    <row r="24" spans="2:4">
      <c r="B24" s="44" t="s">
        <v>932</v>
      </c>
      <c r="D24" s="48"/>
    </row>
    <row r="25" spans="2:4" ht="51" customHeight="1">
      <c r="B25" s="44" t="s">
        <v>933</v>
      </c>
      <c r="C25" s="288" t="s">
        <v>934</v>
      </c>
      <c r="D25" s="288" t="s">
        <v>935</v>
      </c>
    </row>
    <row r="26" spans="2:4" ht="39.6">
      <c r="B26" s="44" t="s">
        <v>936</v>
      </c>
      <c r="C26" s="288"/>
      <c r="D26" s="288"/>
    </row>
    <row r="27" spans="2:4" ht="39.6">
      <c r="B27" s="44" t="s">
        <v>937</v>
      </c>
      <c r="C27" s="288"/>
      <c r="D27" s="288"/>
    </row>
    <row r="28" spans="2:4" ht="39.6">
      <c r="B28" s="44" t="s">
        <v>938</v>
      </c>
      <c r="C28" s="288"/>
      <c r="D28" s="288"/>
    </row>
    <row r="29" spans="2:4" ht="52.8">
      <c r="B29" s="44" t="s">
        <v>939</v>
      </c>
      <c r="C29" s="288"/>
      <c r="D29" s="288"/>
    </row>
    <row r="30" spans="2:4" ht="52.8">
      <c r="B30" s="44" t="s">
        <v>940</v>
      </c>
      <c r="C30" s="288"/>
      <c r="D30" s="288"/>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5546875" defaultRowHeight="14.4"/>
  <cols>
    <col min="1" max="1" width="27.44140625" customWidth="1"/>
  </cols>
  <sheetData>
    <row r="3" spans="1:1">
      <c r="A3" t="s">
        <v>941</v>
      </c>
    </row>
    <row r="6" spans="1:1">
      <c r="A6" t="s">
        <v>942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A97" workbookViewId="0">
      <selection activeCell="C99" sqref="C99"/>
    </sheetView>
  </sheetViews>
  <sheetFormatPr defaultColWidth="9.109375" defaultRowHeight="13.2"/>
  <cols>
    <col min="1" max="1" width="15" style="58" customWidth="1"/>
    <col min="2" max="9" width="17.5546875" style="8" customWidth="1"/>
    <col min="10" max="10" width="1.554687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44140625" style="8" customWidth="1"/>
    <col min="21" max="24" width="19.554687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943</v>
      </c>
      <c r="C2" s="7" t="s">
        <v>944</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945</v>
      </c>
      <c r="S3" s="69"/>
      <c r="T3" s="69" t="s">
        <v>946</v>
      </c>
      <c r="U3" s="66" t="s">
        <v>947</v>
      </c>
      <c r="BB3" s="14" t="s">
        <v>948</v>
      </c>
    </row>
    <row r="4" spans="1:54" ht="26.4">
      <c r="A4" s="63" t="s">
        <v>949</v>
      </c>
      <c r="B4" s="64" t="s">
        <v>205</v>
      </c>
      <c r="C4" s="65" t="s">
        <v>155</v>
      </c>
      <c r="D4" s="65" t="s">
        <v>160</v>
      </c>
      <c r="E4" s="65" t="s">
        <v>162</v>
      </c>
      <c r="F4" s="65" t="s">
        <v>49</v>
      </c>
      <c r="G4" s="65" t="s">
        <v>173</v>
      </c>
      <c r="H4" s="65" t="s">
        <v>194</v>
      </c>
      <c r="I4" s="65" t="s">
        <v>950</v>
      </c>
      <c r="L4" s="69" t="s">
        <v>951</v>
      </c>
      <c r="N4" s="69" t="s">
        <v>70</v>
      </c>
      <c r="P4" s="69" t="s">
        <v>33</v>
      </c>
      <c r="R4" s="69" t="s">
        <v>952</v>
      </c>
      <c r="S4" s="69" t="s">
        <v>953</v>
      </c>
      <c r="T4" s="69" t="s">
        <v>125</v>
      </c>
      <c r="BB4" s="14" t="s">
        <v>954</v>
      </c>
    </row>
    <row r="5" spans="1:54" ht="13.8">
      <c r="B5" s="60" t="s">
        <v>955</v>
      </c>
      <c r="C5" s="60" t="s">
        <v>956</v>
      </c>
      <c r="D5" s="60" t="s">
        <v>179</v>
      </c>
      <c r="E5" s="60" t="s">
        <v>957</v>
      </c>
      <c r="F5" s="60" t="s">
        <v>958</v>
      </c>
      <c r="G5" s="60"/>
      <c r="H5" s="60" t="s">
        <v>194</v>
      </c>
      <c r="I5" s="60"/>
      <c r="L5" s="70" t="s">
        <v>951</v>
      </c>
      <c r="N5" s="70" t="s">
        <v>959</v>
      </c>
      <c r="O5" s="61"/>
      <c r="P5" s="70" t="s">
        <v>33</v>
      </c>
      <c r="Q5" s="1"/>
      <c r="R5" s="74" t="s">
        <v>141</v>
      </c>
      <c r="S5" s="79" t="s">
        <v>314</v>
      </c>
      <c r="T5" s="80" t="s">
        <v>960</v>
      </c>
      <c r="U5" s="78"/>
      <c r="BB5" s="14" t="s">
        <v>961</v>
      </c>
    </row>
    <row r="6" spans="1:54" ht="13.8">
      <c r="B6" s="60" t="s">
        <v>962</v>
      </c>
      <c r="C6" s="60" t="s">
        <v>963</v>
      </c>
      <c r="D6" s="60"/>
      <c r="E6" s="60"/>
      <c r="F6" s="60" t="s">
        <v>964</v>
      </c>
      <c r="G6" s="60"/>
      <c r="H6" s="60"/>
      <c r="I6" s="60"/>
      <c r="L6" s="67"/>
      <c r="P6" s="68" t="s">
        <v>965</v>
      </c>
      <c r="Q6" s="1"/>
      <c r="R6" s="74" t="s">
        <v>141</v>
      </c>
      <c r="S6" s="79" t="s">
        <v>966</v>
      </c>
      <c r="T6" s="80" t="s">
        <v>967</v>
      </c>
      <c r="U6" s="78"/>
      <c r="BB6" s="14" t="s">
        <v>968</v>
      </c>
    </row>
    <row r="7" spans="1:54" ht="13.8">
      <c r="B7" s="60" t="s">
        <v>969</v>
      </c>
      <c r="C7" s="60" t="s">
        <v>970</v>
      </c>
      <c r="D7" s="60"/>
      <c r="E7" s="60"/>
      <c r="F7" s="60"/>
      <c r="G7" s="60"/>
      <c r="H7" s="60"/>
      <c r="I7" s="60"/>
      <c r="L7" s="68" t="s">
        <v>107</v>
      </c>
      <c r="N7" s="68" t="s">
        <v>141</v>
      </c>
      <c r="O7" s="62"/>
      <c r="P7" s="68" t="s">
        <v>971</v>
      </c>
      <c r="Q7" s="1"/>
      <c r="R7" s="74" t="s">
        <v>141</v>
      </c>
      <c r="S7" s="79" t="s">
        <v>966</v>
      </c>
      <c r="T7" s="80" t="s">
        <v>972</v>
      </c>
      <c r="U7" s="78"/>
      <c r="BB7" s="14" t="s">
        <v>973</v>
      </c>
    </row>
    <row r="8" spans="1:54" ht="13.8">
      <c r="B8" s="60" t="s">
        <v>974</v>
      </c>
      <c r="C8" s="60" t="s">
        <v>975</v>
      </c>
      <c r="D8" s="60"/>
      <c r="E8" s="60"/>
      <c r="F8" s="60"/>
      <c r="G8" s="60"/>
      <c r="H8" s="60"/>
      <c r="I8" s="60"/>
      <c r="L8" s="67" t="s">
        <v>108</v>
      </c>
      <c r="N8" s="68" t="s">
        <v>416</v>
      </c>
      <c r="O8" s="62"/>
      <c r="P8" s="68" t="s">
        <v>976</v>
      </c>
      <c r="Q8" s="1"/>
      <c r="R8" s="74" t="s">
        <v>141</v>
      </c>
      <c r="S8" s="79" t="s">
        <v>977</v>
      </c>
      <c r="T8" s="79" t="s">
        <v>978</v>
      </c>
      <c r="U8" s="78"/>
    </row>
    <row r="9" spans="1:54" ht="13.8">
      <c r="B9" s="60" t="s">
        <v>979</v>
      </c>
      <c r="C9" s="60"/>
      <c r="D9" s="60"/>
      <c r="E9" s="60"/>
      <c r="F9" s="60"/>
      <c r="G9" s="60"/>
      <c r="H9" s="60"/>
      <c r="I9" s="60"/>
      <c r="L9" s="68" t="s">
        <v>109</v>
      </c>
      <c r="N9" s="68" t="s">
        <v>253</v>
      </c>
      <c r="O9" s="62"/>
      <c r="P9" s="68" t="s">
        <v>34</v>
      </c>
      <c r="Q9" s="1"/>
      <c r="R9" s="74" t="s">
        <v>141</v>
      </c>
      <c r="S9" s="79" t="s">
        <v>980</v>
      </c>
      <c r="T9" s="79" t="s">
        <v>981</v>
      </c>
      <c r="U9" s="78"/>
    </row>
    <row r="10" spans="1:54" ht="13.8">
      <c r="B10" s="60" t="s">
        <v>982</v>
      </c>
      <c r="C10" s="60"/>
      <c r="D10" s="60"/>
      <c r="E10" s="60"/>
      <c r="F10" s="60"/>
      <c r="G10" s="60"/>
      <c r="H10" s="60"/>
      <c r="I10" s="60"/>
      <c r="L10" s="67" t="s">
        <v>110</v>
      </c>
      <c r="N10" s="68" t="s">
        <v>144</v>
      </c>
      <c r="O10" s="62"/>
      <c r="P10" s="68"/>
      <c r="Q10" s="1"/>
      <c r="R10" s="74" t="s">
        <v>141</v>
      </c>
      <c r="S10" s="79" t="s">
        <v>980</v>
      </c>
      <c r="T10" s="79" t="s">
        <v>983</v>
      </c>
      <c r="U10" s="78"/>
    </row>
    <row r="11" spans="1:54" ht="13.8">
      <c r="B11" s="60"/>
      <c r="C11" s="60"/>
      <c r="D11" s="60"/>
      <c r="E11" s="60"/>
      <c r="F11" s="60"/>
      <c r="G11" s="60"/>
      <c r="H11" s="60"/>
      <c r="I11" s="60"/>
      <c r="L11" s="68" t="s">
        <v>111</v>
      </c>
      <c r="N11" s="68" t="s">
        <v>322</v>
      </c>
      <c r="O11" s="62"/>
      <c r="P11" s="68"/>
      <c r="Q11" s="1"/>
      <c r="R11" s="74" t="s">
        <v>141</v>
      </c>
      <c r="S11" s="79" t="s">
        <v>984</v>
      </c>
      <c r="T11" s="79" t="s">
        <v>985</v>
      </c>
      <c r="U11" s="78"/>
    </row>
    <row r="12" spans="1:54" ht="13.8">
      <c r="B12" s="60"/>
      <c r="C12" s="60"/>
      <c r="D12" s="60"/>
      <c r="E12" s="60"/>
      <c r="F12" s="60"/>
      <c r="G12" s="60"/>
      <c r="H12" s="60"/>
      <c r="I12" s="60"/>
      <c r="L12" s="67" t="s">
        <v>112</v>
      </c>
      <c r="N12" s="68" t="s">
        <v>146</v>
      </c>
      <c r="O12" s="62"/>
      <c r="P12" s="68"/>
      <c r="Q12" s="1"/>
      <c r="R12" s="74" t="s">
        <v>141</v>
      </c>
      <c r="S12" s="79" t="s">
        <v>984</v>
      </c>
      <c r="T12" s="79" t="s">
        <v>986</v>
      </c>
      <c r="U12" s="78"/>
    </row>
    <row r="13" spans="1:54" ht="13.8">
      <c r="B13" s="60"/>
      <c r="C13" s="60"/>
      <c r="D13" s="60"/>
      <c r="E13" s="60"/>
      <c r="F13" s="60"/>
      <c r="G13" s="60"/>
      <c r="H13" s="60"/>
      <c r="I13" s="60"/>
      <c r="L13" s="68" t="s">
        <v>113</v>
      </c>
      <c r="N13" s="68" t="s">
        <v>59</v>
      </c>
      <c r="O13" s="62"/>
      <c r="P13" s="68"/>
      <c r="Q13" s="1"/>
      <c r="R13" s="74" t="s">
        <v>141</v>
      </c>
      <c r="S13" s="79" t="s">
        <v>984</v>
      </c>
      <c r="T13" s="79" t="s">
        <v>987</v>
      </c>
      <c r="U13" s="78"/>
    </row>
    <row r="14" spans="1:54" ht="13.8">
      <c r="B14" s="60"/>
      <c r="C14" s="60"/>
      <c r="D14" s="60"/>
      <c r="E14" s="60"/>
      <c r="F14" s="60"/>
      <c r="G14" s="60"/>
      <c r="H14" s="60"/>
      <c r="I14" s="60"/>
      <c r="L14" s="67" t="s">
        <v>114</v>
      </c>
      <c r="N14" s="68" t="s">
        <v>58</v>
      </c>
      <c r="O14" s="62"/>
      <c r="P14" s="68"/>
      <c r="Q14" s="1"/>
      <c r="R14" s="74" t="s">
        <v>141</v>
      </c>
      <c r="S14" s="79" t="s">
        <v>984</v>
      </c>
      <c r="T14" s="79" t="s">
        <v>988</v>
      </c>
      <c r="U14" s="78"/>
    </row>
    <row r="15" spans="1:54" ht="13.8">
      <c r="B15" s="60"/>
      <c r="C15" s="60"/>
      <c r="D15" s="60"/>
      <c r="E15" s="60"/>
      <c r="F15" s="60"/>
      <c r="G15" s="60"/>
      <c r="H15" s="60"/>
      <c r="I15" s="60"/>
      <c r="L15" s="68" t="s">
        <v>115</v>
      </c>
      <c r="N15" s="68" t="s">
        <v>147</v>
      </c>
      <c r="O15" s="62"/>
      <c r="P15" s="68"/>
      <c r="Q15" s="1"/>
      <c r="R15" s="74" t="s">
        <v>141</v>
      </c>
      <c r="S15" s="79" t="s">
        <v>989</v>
      </c>
      <c r="T15" s="79" t="s">
        <v>990</v>
      </c>
      <c r="U15" s="78"/>
    </row>
    <row r="16" spans="1:54" ht="13.8">
      <c r="B16" s="60"/>
      <c r="C16" s="60"/>
      <c r="D16" s="60"/>
      <c r="E16" s="60"/>
      <c r="F16" s="60"/>
      <c r="G16" s="60"/>
      <c r="H16" s="60"/>
      <c r="I16" s="60"/>
      <c r="L16" s="67" t="s">
        <v>116</v>
      </c>
      <c r="N16" s="68" t="s">
        <v>148</v>
      </c>
      <c r="O16" s="62"/>
      <c r="P16" s="68"/>
      <c r="Q16" s="1"/>
      <c r="R16" s="74" t="s">
        <v>141</v>
      </c>
      <c r="S16" s="79" t="s">
        <v>989</v>
      </c>
      <c r="T16" s="79" t="s">
        <v>991</v>
      </c>
      <c r="U16" s="78"/>
    </row>
    <row r="17" spans="2:21" ht="13.8">
      <c r="B17" s="60"/>
      <c r="C17" s="60"/>
      <c r="D17" s="60"/>
      <c r="E17" s="60"/>
      <c r="F17" s="60"/>
      <c r="G17" s="60"/>
      <c r="H17" s="60"/>
      <c r="I17" s="60"/>
      <c r="L17" s="68" t="s">
        <v>117</v>
      </c>
      <c r="N17" s="68" t="s">
        <v>149</v>
      </c>
      <c r="O17" s="62"/>
      <c r="P17" s="68"/>
      <c r="Q17" s="1"/>
      <c r="R17" s="74" t="s">
        <v>141</v>
      </c>
      <c r="S17" s="79" t="s">
        <v>992</v>
      </c>
      <c r="T17" s="79" t="s">
        <v>993</v>
      </c>
      <c r="U17" s="78"/>
    </row>
    <row r="18" spans="2:21" ht="13.8">
      <c r="B18" s="60"/>
      <c r="C18" s="60"/>
      <c r="D18" s="60"/>
      <c r="E18" s="60"/>
      <c r="F18" s="60"/>
      <c r="G18" s="60"/>
      <c r="H18" s="60"/>
      <c r="I18" s="60"/>
      <c r="L18" s="68" t="s">
        <v>118</v>
      </c>
      <c r="N18" s="68" t="s">
        <v>150</v>
      </c>
      <c r="O18" s="62"/>
      <c r="P18" s="68"/>
      <c r="Q18" s="1"/>
      <c r="R18" s="74" t="s">
        <v>142</v>
      </c>
      <c r="S18" s="79" t="s">
        <v>994</v>
      </c>
      <c r="T18" s="79" t="s">
        <v>995</v>
      </c>
      <c r="U18" s="78"/>
    </row>
    <row r="19" spans="2:21" ht="13.8">
      <c r="B19" s="60"/>
      <c r="C19" s="60"/>
      <c r="D19" s="60"/>
      <c r="E19" s="60"/>
      <c r="F19" s="60"/>
      <c r="G19" s="60"/>
      <c r="H19" s="60"/>
      <c r="I19" s="60"/>
      <c r="L19" s="67" t="s">
        <v>119</v>
      </c>
      <c r="N19" s="68" t="s">
        <v>57</v>
      </c>
      <c r="O19" s="62"/>
      <c r="P19" s="68"/>
      <c r="Q19" s="1"/>
      <c r="R19" s="74" t="s">
        <v>142</v>
      </c>
      <c r="S19" s="79" t="s">
        <v>994</v>
      </c>
      <c r="T19" s="79" t="s">
        <v>996</v>
      </c>
      <c r="U19" s="78"/>
    </row>
    <row r="20" spans="2:21" ht="13.8">
      <c r="B20" s="60"/>
      <c r="C20" s="60"/>
      <c r="D20" s="60"/>
      <c r="E20" s="60"/>
      <c r="F20" s="60"/>
      <c r="G20" s="60"/>
      <c r="H20" s="60"/>
      <c r="I20" s="60"/>
      <c r="L20" s="68" t="s">
        <v>120</v>
      </c>
      <c r="N20" s="68" t="s">
        <v>151</v>
      </c>
      <c r="O20" s="62"/>
      <c r="P20" s="68"/>
      <c r="Q20" s="1"/>
      <c r="R20" s="74" t="s">
        <v>142</v>
      </c>
      <c r="S20" s="79" t="s">
        <v>997</v>
      </c>
      <c r="T20" s="79" t="s">
        <v>998</v>
      </c>
      <c r="U20" s="78"/>
    </row>
    <row r="21" spans="2:21" ht="13.8">
      <c r="B21" s="60"/>
      <c r="C21" s="60"/>
      <c r="D21" s="60"/>
      <c r="E21" s="60"/>
      <c r="F21" s="60"/>
      <c r="G21" s="60"/>
      <c r="H21" s="60"/>
      <c r="I21" s="60"/>
      <c r="L21" s="67" t="s">
        <v>121</v>
      </c>
      <c r="N21" s="68" t="s">
        <v>152</v>
      </c>
      <c r="O21" s="62"/>
      <c r="P21" s="68"/>
      <c r="Q21" s="1"/>
      <c r="R21" s="74" t="s">
        <v>142</v>
      </c>
      <c r="S21" s="79" t="s">
        <v>997</v>
      </c>
      <c r="T21" s="79" t="s">
        <v>999</v>
      </c>
      <c r="U21" s="78"/>
    </row>
    <row r="22" spans="2:21" ht="13.8">
      <c r="B22" s="60"/>
      <c r="C22" s="60"/>
      <c r="D22" s="60"/>
      <c r="E22" s="60"/>
      <c r="F22" s="60"/>
      <c r="G22" s="60"/>
      <c r="H22" s="60"/>
      <c r="I22" s="60"/>
      <c r="L22" s="67" t="s">
        <v>122</v>
      </c>
      <c r="N22" s="68" t="s">
        <v>800</v>
      </c>
      <c r="O22" s="62"/>
      <c r="P22" s="68"/>
      <c r="Q22" s="1"/>
      <c r="R22" s="74" t="s">
        <v>142</v>
      </c>
      <c r="S22" s="79" t="s">
        <v>479</v>
      </c>
      <c r="T22" s="79" t="s">
        <v>1000</v>
      </c>
      <c r="U22" s="78"/>
    </row>
    <row r="23" spans="2:21" ht="13.8">
      <c r="B23" s="60"/>
      <c r="C23" s="60"/>
      <c r="D23" s="60"/>
      <c r="E23" s="60"/>
      <c r="F23" s="60"/>
      <c r="G23" s="60"/>
      <c r="H23" s="60"/>
      <c r="I23" s="60"/>
      <c r="L23" s="68" t="s">
        <v>123</v>
      </c>
      <c r="N23" s="68" t="s">
        <v>154</v>
      </c>
      <c r="O23" s="62"/>
      <c r="P23" s="68"/>
      <c r="Q23" s="1"/>
      <c r="R23" s="74" t="s">
        <v>142</v>
      </c>
      <c r="S23" s="79" t="s">
        <v>479</v>
      </c>
      <c r="T23" s="79" t="s">
        <v>1001</v>
      </c>
      <c r="U23" s="78"/>
    </row>
    <row r="24" spans="2:21" ht="13.8">
      <c r="B24" s="60"/>
      <c r="C24" s="60"/>
      <c r="D24" s="60"/>
      <c r="E24" s="60"/>
      <c r="F24" s="60"/>
      <c r="G24" s="60"/>
      <c r="H24" s="60"/>
      <c r="I24" s="60"/>
      <c r="L24" s="67" t="s">
        <v>124</v>
      </c>
      <c r="P24" s="68"/>
      <c r="Q24" s="1"/>
      <c r="R24" s="74" t="s">
        <v>142</v>
      </c>
      <c r="S24" s="79" t="s">
        <v>417</v>
      </c>
      <c r="T24" s="79" t="s">
        <v>1002</v>
      </c>
      <c r="U24" s="78"/>
    </row>
    <row r="25" spans="2:21" ht="13.8">
      <c r="B25" s="60"/>
      <c r="C25" s="60"/>
      <c r="D25" s="60"/>
      <c r="E25" s="60"/>
      <c r="F25" s="60"/>
      <c r="G25" s="60"/>
      <c r="H25" s="60"/>
      <c r="I25" s="60"/>
      <c r="L25" s="14"/>
      <c r="M25" s="14"/>
      <c r="N25" s="14"/>
      <c r="O25" s="14"/>
      <c r="P25" s="14"/>
      <c r="Q25" s="1"/>
      <c r="R25" s="74" t="s">
        <v>142</v>
      </c>
      <c r="S25" s="79" t="s">
        <v>1003</v>
      </c>
      <c r="T25" s="79" t="s">
        <v>1004</v>
      </c>
      <c r="U25" s="78"/>
    </row>
    <row r="26" spans="2:21" ht="13.8">
      <c r="B26" s="60"/>
      <c r="C26" s="60"/>
      <c r="D26" s="60"/>
      <c r="E26" s="60"/>
      <c r="F26" s="60"/>
      <c r="G26" s="60"/>
      <c r="H26" s="60"/>
      <c r="I26" s="60"/>
      <c r="L26" s="14"/>
      <c r="M26" s="14"/>
      <c r="N26" s="14"/>
      <c r="O26" s="14"/>
      <c r="P26" s="14"/>
      <c r="Q26" s="1"/>
      <c r="R26" s="74" t="s">
        <v>142</v>
      </c>
      <c r="S26" s="79" t="s">
        <v>1003</v>
      </c>
      <c r="T26" s="79" t="s">
        <v>1005</v>
      </c>
      <c r="U26" s="78"/>
    </row>
    <row r="27" spans="2:21" ht="13.8">
      <c r="B27" s="60"/>
      <c r="C27" s="60"/>
      <c r="D27" s="60"/>
      <c r="E27" s="60"/>
      <c r="F27" s="60"/>
      <c r="G27" s="60"/>
      <c r="H27" s="60"/>
      <c r="I27" s="60"/>
      <c r="L27" s="14"/>
      <c r="M27" s="14"/>
      <c r="N27" s="14"/>
      <c r="O27" s="14"/>
      <c r="P27" s="14"/>
      <c r="Q27" s="1"/>
      <c r="R27" s="74" t="s">
        <v>142</v>
      </c>
      <c r="S27" s="79" t="s">
        <v>1006</v>
      </c>
      <c r="T27" s="79" t="s">
        <v>1007</v>
      </c>
      <c r="U27" s="78"/>
    </row>
    <row r="28" spans="2:21" ht="13.8">
      <c r="B28" s="60"/>
      <c r="C28" s="60"/>
      <c r="D28" s="60"/>
      <c r="E28" s="60"/>
      <c r="F28" s="60"/>
      <c r="G28" s="60"/>
      <c r="H28" s="60"/>
      <c r="I28" s="60"/>
      <c r="L28" s="14"/>
      <c r="M28" s="14"/>
      <c r="N28" s="14"/>
      <c r="O28" s="14"/>
      <c r="P28" s="14"/>
      <c r="Q28" s="1"/>
      <c r="R28" s="74" t="s">
        <v>142</v>
      </c>
      <c r="S28" s="79" t="s">
        <v>1006</v>
      </c>
      <c r="T28" s="79" t="s">
        <v>1008</v>
      </c>
      <c r="U28" s="78"/>
    </row>
    <row r="29" spans="2:21" ht="13.8">
      <c r="B29" s="60"/>
      <c r="C29" s="60"/>
      <c r="D29" s="60"/>
      <c r="E29" s="60"/>
      <c r="F29" s="60"/>
      <c r="G29" s="60"/>
      <c r="H29" s="60"/>
      <c r="I29" s="60"/>
      <c r="L29" s="76" t="s">
        <v>1009</v>
      </c>
      <c r="M29" s="14"/>
      <c r="N29" s="14"/>
      <c r="O29" s="14"/>
      <c r="P29" s="14"/>
      <c r="Q29" s="1"/>
      <c r="R29" s="74" t="s">
        <v>142</v>
      </c>
      <c r="S29" s="79" t="s">
        <v>1010</v>
      </c>
      <c r="T29" s="79" t="s">
        <v>1011</v>
      </c>
      <c r="U29" s="78"/>
    </row>
    <row r="30" spans="2:21" ht="13.8">
      <c r="B30" s="60"/>
      <c r="C30" s="60"/>
      <c r="D30" s="60"/>
      <c r="E30" s="60"/>
      <c r="F30" s="60"/>
      <c r="G30" s="60"/>
      <c r="H30" s="60"/>
      <c r="I30" s="60"/>
      <c r="L30" s="76" t="s">
        <v>53</v>
      </c>
      <c r="M30" s="14"/>
      <c r="N30" s="14"/>
      <c r="O30" s="14"/>
      <c r="P30" s="14"/>
      <c r="Q30" s="1"/>
      <c r="R30" s="74" t="s">
        <v>142</v>
      </c>
      <c r="S30" s="79" t="s">
        <v>1012</v>
      </c>
      <c r="T30" s="79" t="s">
        <v>1013</v>
      </c>
      <c r="U30" s="78"/>
    </row>
    <row r="31" spans="2:21" ht="13.8">
      <c r="B31" s="60"/>
      <c r="C31" s="60"/>
      <c r="D31" s="60"/>
      <c r="E31" s="60"/>
      <c r="F31" s="60"/>
      <c r="G31" s="60"/>
      <c r="H31" s="60"/>
      <c r="I31" s="60"/>
      <c r="L31" s="57"/>
      <c r="M31" s="14"/>
      <c r="N31" s="14"/>
      <c r="O31" s="14"/>
      <c r="P31" s="14"/>
      <c r="Q31" s="1"/>
      <c r="R31" s="74" t="s">
        <v>143</v>
      </c>
      <c r="S31" s="79" t="s">
        <v>1014</v>
      </c>
      <c r="T31" s="79" t="s">
        <v>1015</v>
      </c>
      <c r="U31" s="78"/>
    </row>
    <row r="32" spans="2:21" ht="13.8">
      <c r="B32" s="60"/>
      <c r="C32" s="60"/>
      <c r="D32" s="60"/>
      <c r="E32" s="60"/>
      <c r="F32" s="60"/>
      <c r="G32" s="60"/>
      <c r="H32" s="60"/>
      <c r="I32" s="60"/>
      <c r="L32" s="57"/>
      <c r="M32" s="14"/>
      <c r="N32" s="14"/>
      <c r="O32" s="14"/>
      <c r="P32" s="14"/>
      <c r="Q32" s="1"/>
      <c r="R32" s="74" t="s">
        <v>143</v>
      </c>
      <c r="S32" s="79" t="s">
        <v>1014</v>
      </c>
      <c r="T32" s="79" t="s">
        <v>1016</v>
      </c>
      <c r="U32" s="78"/>
    </row>
    <row r="33" spans="1:21" ht="13.8">
      <c r="B33" s="14"/>
      <c r="C33" s="14"/>
      <c r="D33" s="14"/>
      <c r="E33" s="14"/>
      <c r="F33" s="14"/>
      <c r="G33" s="14"/>
      <c r="H33" s="14"/>
      <c r="I33" s="14"/>
      <c r="L33" s="57"/>
      <c r="M33" s="14"/>
      <c r="N33" s="14"/>
      <c r="O33" s="14"/>
      <c r="P33" s="14"/>
      <c r="Q33" s="1"/>
      <c r="R33" s="74" t="s">
        <v>143</v>
      </c>
      <c r="S33" s="79" t="s">
        <v>1017</v>
      </c>
      <c r="T33" s="79" t="s">
        <v>1018</v>
      </c>
      <c r="U33" s="78"/>
    </row>
    <row r="34" spans="1:21" ht="13.8">
      <c r="B34" s="14"/>
      <c r="C34" s="14"/>
      <c r="D34" s="14"/>
      <c r="E34" s="14"/>
      <c r="F34" s="14"/>
      <c r="G34" s="14"/>
      <c r="H34" s="14"/>
      <c r="I34" s="14"/>
      <c r="L34" s="14"/>
      <c r="M34" s="14"/>
      <c r="N34" s="14"/>
      <c r="O34" s="14"/>
      <c r="P34" s="14"/>
      <c r="Q34" s="1"/>
      <c r="R34" s="74" t="s">
        <v>143</v>
      </c>
      <c r="S34" s="79" t="s">
        <v>1017</v>
      </c>
      <c r="T34" s="79" t="s">
        <v>1019</v>
      </c>
      <c r="U34" s="78"/>
    </row>
    <row r="35" spans="1:21" ht="14.4" thickBot="1">
      <c r="A35" s="63" t="s">
        <v>1020</v>
      </c>
      <c r="B35" s="75" t="s">
        <v>1021</v>
      </c>
      <c r="C35" s="75"/>
      <c r="D35" s="75"/>
      <c r="E35" s="75"/>
      <c r="F35" s="75"/>
      <c r="G35" s="75"/>
      <c r="H35" s="75"/>
      <c r="I35" s="75"/>
      <c r="L35" s="14"/>
      <c r="M35" s="14"/>
      <c r="N35" s="14"/>
      <c r="O35" s="14"/>
      <c r="P35" s="14"/>
      <c r="Q35" s="1"/>
      <c r="R35" s="74" t="s">
        <v>143</v>
      </c>
      <c r="S35" s="79" t="s">
        <v>1022</v>
      </c>
      <c r="T35" s="79" t="s">
        <v>1023</v>
      </c>
      <c r="U35" s="78"/>
    </row>
    <row r="36" spans="1:21" ht="13.8">
      <c r="B36" s="14"/>
      <c r="C36" s="14"/>
      <c r="D36" s="14"/>
      <c r="E36" s="14"/>
      <c r="F36" s="14"/>
      <c r="G36" s="14"/>
      <c r="H36" s="14"/>
      <c r="I36" s="14"/>
      <c r="L36" s="14"/>
      <c r="M36" s="14"/>
      <c r="N36" s="14"/>
      <c r="O36" s="14"/>
      <c r="P36" s="14"/>
      <c r="Q36" s="1"/>
      <c r="R36" s="74" t="s">
        <v>143</v>
      </c>
      <c r="S36" s="79" t="s">
        <v>1022</v>
      </c>
      <c r="T36" s="79" t="s">
        <v>1024</v>
      </c>
      <c r="U36" s="78"/>
    </row>
    <row r="37" spans="1:21" ht="13.8">
      <c r="A37" s="71" t="s">
        <v>1025</v>
      </c>
      <c r="B37" s="74" t="s">
        <v>1026</v>
      </c>
      <c r="C37" s="74" t="s">
        <v>1027</v>
      </c>
      <c r="D37" s="74"/>
      <c r="E37" s="74"/>
      <c r="F37" s="74"/>
      <c r="G37" s="74"/>
      <c r="H37" s="74"/>
      <c r="I37" s="74"/>
      <c r="L37" s="14"/>
      <c r="M37" s="14"/>
      <c r="N37" s="14"/>
      <c r="O37" s="14"/>
      <c r="P37" s="14"/>
      <c r="Q37" s="1"/>
      <c r="R37" s="74" t="s">
        <v>143</v>
      </c>
      <c r="S37" s="79" t="s">
        <v>1022</v>
      </c>
      <c r="T37" s="79" t="s">
        <v>1028</v>
      </c>
      <c r="U37" s="78"/>
    </row>
    <row r="38" spans="1:21" ht="13.8">
      <c r="A38" s="58" t="s">
        <v>1029</v>
      </c>
      <c r="B38" s="74" t="s">
        <v>1030</v>
      </c>
      <c r="C38" s="74" t="s">
        <v>1031</v>
      </c>
      <c r="D38" s="74"/>
      <c r="E38" s="74"/>
      <c r="F38" s="74"/>
      <c r="G38" s="74"/>
      <c r="H38" s="74"/>
      <c r="I38" s="74"/>
      <c r="L38" s="14"/>
      <c r="M38" s="14"/>
      <c r="N38" s="14"/>
      <c r="O38" s="14"/>
      <c r="P38" s="14"/>
      <c r="Q38" s="1"/>
      <c r="R38" s="74" t="s">
        <v>143</v>
      </c>
      <c r="S38" s="79" t="s">
        <v>1022</v>
      </c>
      <c r="T38" s="79" t="s">
        <v>1032</v>
      </c>
      <c r="U38" s="78"/>
    </row>
    <row r="39" spans="1:21" ht="13.8">
      <c r="B39" s="72" t="s">
        <v>1033</v>
      </c>
      <c r="C39" s="72" t="s">
        <v>1034</v>
      </c>
      <c r="D39" s="72"/>
      <c r="E39" s="72"/>
      <c r="F39" s="72"/>
      <c r="G39" s="72"/>
      <c r="H39" s="72"/>
      <c r="I39" s="72"/>
      <c r="L39" s="14"/>
      <c r="M39" s="14"/>
      <c r="N39" s="14"/>
      <c r="O39" s="14"/>
      <c r="P39" s="14"/>
      <c r="Q39" s="1"/>
      <c r="R39" s="74" t="s">
        <v>143</v>
      </c>
      <c r="S39" s="79" t="s">
        <v>1022</v>
      </c>
      <c r="T39" s="79" t="s">
        <v>1035</v>
      </c>
      <c r="U39" s="78"/>
    </row>
    <row r="40" spans="1:21" ht="13.8">
      <c r="B40" s="74" t="s">
        <v>1036</v>
      </c>
      <c r="C40" s="74"/>
      <c r="D40" s="74"/>
      <c r="E40" s="74"/>
      <c r="F40" s="74"/>
      <c r="G40" s="74"/>
      <c r="H40" s="74"/>
      <c r="I40" s="74"/>
      <c r="L40" s="14"/>
      <c r="M40" s="14"/>
      <c r="N40" s="14"/>
      <c r="O40" s="14"/>
      <c r="P40" s="14"/>
      <c r="Q40" s="1"/>
      <c r="R40" s="74" t="s">
        <v>143</v>
      </c>
      <c r="S40" s="79" t="s">
        <v>1037</v>
      </c>
      <c r="T40" s="79" t="s">
        <v>1038</v>
      </c>
      <c r="U40" s="78"/>
    </row>
    <row r="41" spans="1:21" ht="56.25" customHeight="1" thickBot="1">
      <c r="A41" s="73"/>
      <c r="B41" s="33" t="s">
        <v>1039</v>
      </c>
      <c r="C41" s="291" t="s">
        <v>1040</v>
      </c>
      <c r="D41" s="291"/>
      <c r="E41" s="291"/>
      <c r="F41" s="291"/>
      <c r="G41" s="291"/>
      <c r="H41" s="291"/>
      <c r="I41" s="291"/>
      <c r="L41" s="14"/>
      <c r="M41" s="14"/>
      <c r="N41" s="14"/>
      <c r="O41" s="14"/>
      <c r="P41" s="14"/>
      <c r="Q41" s="1"/>
      <c r="R41" s="74" t="s">
        <v>143</v>
      </c>
      <c r="S41" s="79" t="s">
        <v>1037</v>
      </c>
      <c r="T41" s="79" t="s">
        <v>1041</v>
      </c>
      <c r="U41" s="78"/>
    </row>
    <row r="42" spans="1:21" ht="13.8">
      <c r="A42" s="14"/>
      <c r="B42" s="14"/>
      <c r="C42" s="153" t="s">
        <v>1042</v>
      </c>
      <c r="D42" s="14"/>
      <c r="E42" s="14"/>
      <c r="F42" s="14"/>
      <c r="G42" s="14"/>
      <c r="H42" s="14"/>
      <c r="I42" s="14"/>
      <c r="L42" s="14"/>
      <c r="M42" s="14"/>
      <c r="N42" s="14"/>
      <c r="O42" s="14"/>
      <c r="P42" s="14"/>
      <c r="Q42" s="1"/>
      <c r="R42" s="74" t="s">
        <v>143</v>
      </c>
      <c r="S42" s="79" t="s">
        <v>1043</v>
      </c>
      <c r="T42" s="79" t="s">
        <v>1044</v>
      </c>
      <c r="U42" s="78"/>
    </row>
    <row r="43" spans="1:21" ht="13.8">
      <c r="A43" s="14"/>
      <c r="B43" s="14"/>
      <c r="C43" s="153" t="s">
        <v>1042</v>
      </c>
      <c r="D43" s="14"/>
      <c r="E43" s="14"/>
      <c r="F43" s="14"/>
      <c r="G43" s="14"/>
      <c r="H43" s="14"/>
      <c r="I43" s="14"/>
      <c r="L43" s="14"/>
      <c r="M43" s="14"/>
      <c r="N43" s="14"/>
      <c r="O43" s="14"/>
      <c r="P43" s="14"/>
      <c r="Q43" s="1"/>
      <c r="R43" s="74" t="s">
        <v>143</v>
      </c>
      <c r="S43" s="79" t="s">
        <v>1043</v>
      </c>
      <c r="T43" s="79" t="s">
        <v>1045</v>
      </c>
      <c r="U43" s="78"/>
    </row>
    <row r="44" spans="1:21" ht="13.8">
      <c r="A44" s="14"/>
      <c r="B44" s="14"/>
      <c r="C44" s="152"/>
      <c r="D44" s="14"/>
      <c r="E44" s="14"/>
      <c r="F44" s="14"/>
      <c r="G44" s="14"/>
      <c r="H44" s="14"/>
      <c r="I44" s="14"/>
      <c r="L44" s="14"/>
      <c r="M44" s="14"/>
      <c r="N44" s="14"/>
      <c r="O44" s="14"/>
      <c r="P44" s="14"/>
      <c r="Q44" s="1"/>
      <c r="R44" s="74" t="s">
        <v>143</v>
      </c>
      <c r="S44" s="79" t="s">
        <v>1046</v>
      </c>
      <c r="T44" s="79" t="s">
        <v>1047</v>
      </c>
      <c r="U44" s="78"/>
    </row>
    <row r="45" spans="1:21" ht="13.8">
      <c r="A45" s="14"/>
      <c r="B45" s="14"/>
      <c r="C45" s="14"/>
      <c r="D45" s="14"/>
      <c r="E45" s="14"/>
      <c r="F45" s="14"/>
      <c r="G45" s="14"/>
      <c r="H45" s="14"/>
      <c r="I45" s="14"/>
      <c r="L45" s="14"/>
      <c r="M45" s="14"/>
      <c r="N45" s="14"/>
      <c r="O45" s="14"/>
      <c r="P45" s="14"/>
      <c r="Q45" s="1"/>
      <c r="R45" s="74" t="s">
        <v>143</v>
      </c>
      <c r="S45" s="79" t="s">
        <v>1048</v>
      </c>
      <c r="T45" s="79" t="s">
        <v>1049</v>
      </c>
      <c r="U45" s="78"/>
    </row>
    <row r="46" spans="1:21" ht="13.8">
      <c r="A46" s="14"/>
      <c r="B46" s="14"/>
      <c r="C46" s="14"/>
      <c r="D46" s="14"/>
      <c r="E46" s="14"/>
      <c r="F46" s="14"/>
      <c r="G46" s="14"/>
      <c r="H46" s="14"/>
      <c r="I46" s="14"/>
      <c r="L46" s="14"/>
      <c r="M46" s="14"/>
      <c r="N46" s="14"/>
      <c r="O46" s="14"/>
      <c r="P46" s="14"/>
      <c r="Q46" s="1"/>
      <c r="R46" s="74" t="s">
        <v>143</v>
      </c>
      <c r="S46" s="79" t="s">
        <v>1048</v>
      </c>
      <c r="T46" s="79" t="s">
        <v>1050</v>
      </c>
      <c r="U46" s="78"/>
    </row>
    <row r="47" spans="1:21" ht="13.8">
      <c r="A47" s="14"/>
      <c r="B47" s="14"/>
      <c r="C47" s="14"/>
      <c r="D47" s="14"/>
      <c r="E47" s="14"/>
      <c r="F47" s="14"/>
      <c r="G47" s="14"/>
      <c r="H47" s="14"/>
      <c r="I47" s="14"/>
      <c r="L47" s="14"/>
      <c r="M47" s="14"/>
      <c r="N47" s="14"/>
      <c r="O47" s="14"/>
      <c r="P47" s="14"/>
      <c r="Q47" s="1"/>
      <c r="R47" s="74" t="s">
        <v>143</v>
      </c>
      <c r="S47" s="79" t="s">
        <v>1051</v>
      </c>
      <c r="T47" s="80" t="s">
        <v>1052</v>
      </c>
      <c r="U47" s="78"/>
    </row>
    <row r="48" spans="1:21" ht="13.8">
      <c r="A48" s="14"/>
      <c r="B48" s="14"/>
      <c r="C48" s="14"/>
      <c r="D48" s="14"/>
      <c r="E48" s="14"/>
      <c r="F48" s="14"/>
      <c r="G48" s="14"/>
      <c r="H48" s="14"/>
      <c r="I48" s="14"/>
      <c r="L48" s="14"/>
      <c r="M48" s="14"/>
      <c r="N48" s="14"/>
      <c r="O48" s="14"/>
      <c r="P48" s="14"/>
      <c r="Q48" s="1"/>
      <c r="R48" s="74" t="s">
        <v>143</v>
      </c>
      <c r="S48" s="79" t="s">
        <v>1051</v>
      </c>
      <c r="T48" s="79" t="s">
        <v>1053</v>
      </c>
      <c r="U48" s="78"/>
    </row>
    <row r="49" spans="1:21" ht="13.8">
      <c r="A49" s="14"/>
      <c r="B49" s="14"/>
      <c r="C49" s="14"/>
      <c r="D49" s="14"/>
      <c r="E49" s="14"/>
      <c r="F49" s="14"/>
      <c r="G49" s="14"/>
      <c r="H49" s="14"/>
      <c r="I49" s="14"/>
      <c r="L49" s="14"/>
      <c r="M49" s="14"/>
      <c r="N49" s="14"/>
      <c r="O49" s="14"/>
      <c r="P49" s="14"/>
      <c r="Q49" s="1"/>
      <c r="R49" s="74" t="s">
        <v>143</v>
      </c>
      <c r="S49" s="79" t="s">
        <v>254</v>
      </c>
      <c r="T49" s="79" t="s">
        <v>1054</v>
      </c>
      <c r="U49" s="78"/>
    </row>
    <row r="50" spans="1:21" ht="13.8">
      <c r="A50" s="14"/>
      <c r="B50" s="14"/>
      <c r="C50" s="14"/>
      <c r="D50" s="14"/>
      <c r="E50" s="14"/>
      <c r="F50" s="14"/>
      <c r="G50" s="14"/>
      <c r="H50" s="14"/>
      <c r="I50" s="14"/>
      <c r="L50" s="14"/>
      <c r="M50" s="14"/>
      <c r="N50" s="14"/>
      <c r="O50" s="14"/>
      <c r="P50" s="14"/>
      <c r="Q50" s="1"/>
      <c r="R50" s="74" t="s">
        <v>143</v>
      </c>
      <c r="S50" s="79" t="s">
        <v>254</v>
      </c>
      <c r="T50" s="79" t="s">
        <v>1055</v>
      </c>
      <c r="U50" s="78"/>
    </row>
    <row r="51" spans="1:21" ht="13.8">
      <c r="A51" s="14"/>
      <c r="B51" s="14"/>
      <c r="C51" s="14"/>
      <c r="D51" s="14"/>
      <c r="E51" s="14"/>
      <c r="F51" s="14"/>
      <c r="G51" s="14"/>
      <c r="H51" s="14"/>
      <c r="I51" s="14"/>
      <c r="L51" s="14"/>
      <c r="M51" s="14"/>
      <c r="N51" s="14"/>
      <c r="O51" s="14"/>
      <c r="P51" s="14"/>
      <c r="Q51" s="1"/>
      <c r="R51" s="74" t="s">
        <v>143</v>
      </c>
      <c r="S51" s="79" t="s">
        <v>254</v>
      </c>
      <c r="T51" s="79" t="s">
        <v>1056</v>
      </c>
      <c r="U51" s="78"/>
    </row>
    <row r="52" spans="1:21" ht="13.8">
      <c r="A52" s="14"/>
      <c r="B52" s="14"/>
      <c r="C52" s="14"/>
      <c r="D52" s="14"/>
      <c r="E52" s="14"/>
      <c r="F52" s="14"/>
      <c r="G52" s="14"/>
      <c r="H52" s="14"/>
      <c r="I52" s="14"/>
      <c r="L52" s="14"/>
      <c r="M52" s="14"/>
      <c r="N52" s="14"/>
      <c r="O52" s="14"/>
      <c r="P52" s="14"/>
      <c r="Q52" s="1"/>
      <c r="R52" s="74" t="s">
        <v>143</v>
      </c>
      <c r="S52" s="79" t="s">
        <v>1057</v>
      </c>
      <c r="T52" s="79" t="s">
        <v>1058</v>
      </c>
      <c r="U52" s="78"/>
    </row>
    <row r="53" spans="1:21" ht="13.8">
      <c r="A53" s="14"/>
      <c r="B53" s="14"/>
      <c r="C53" s="14"/>
      <c r="D53" s="14"/>
      <c r="E53" s="14"/>
      <c r="F53" s="14"/>
      <c r="G53" s="14"/>
      <c r="H53" s="14"/>
      <c r="I53" s="14"/>
      <c r="L53" s="14"/>
      <c r="M53" s="14"/>
      <c r="N53" s="14"/>
      <c r="O53" s="14"/>
      <c r="P53" s="14"/>
      <c r="Q53" s="1"/>
      <c r="R53" s="74" t="s">
        <v>143</v>
      </c>
      <c r="S53" s="79" t="s">
        <v>1059</v>
      </c>
      <c r="T53" s="79" t="s">
        <v>1060</v>
      </c>
      <c r="U53" s="78"/>
    </row>
    <row r="54" spans="1:21" ht="13.8">
      <c r="A54" s="14"/>
      <c r="B54" s="14"/>
      <c r="C54" s="14"/>
      <c r="D54" s="14"/>
      <c r="E54" s="14"/>
      <c r="F54" s="14"/>
      <c r="G54" s="14"/>
      <c r="H54" s="14"/>
      <c r="I54" s="14"/>
      <c r="L54" s="14"/>
      <c r="M54" s="14"/>
      <c r="N54" s="14"/>
      <c r="O54" s="14"/>
      <c r="P54" s="14"/>
      <c r="Q54" s="1"/>
      <c r="R54" s="74" t="s">
        <v>143</v>
      </c>
      <c r="S54" s="79" t="s">
        <v>1059</v>
      </c>
      <c r="T54" s="79" t="s">
        <v>1061</v>
      </c>
      <c r="U54" s="78"/>
    </row>
    <row r="55" spans="1:21" ht="13.8">
      <c r="A55" s="14"/>
      <c r="B55" s="14"/>
      <c r="C55" s="14"/>
      <c r="D55" s="14"/>
      <c r="E55" s="14"/>
      <c r="F55" s="14"/>
      <c r="G55" s="14"/>
      <c r="H55" s="14"/>
      <c r="I55" s="14"/>
      <c r="L55" s="14"/>
      <c r="M55" s="14"/>
      <c r="N55" s="14"/>
      <c r="O55" s="14"/>
      <c r="P55" s="14"/>
      <c r="Q55" s="1"/>
      <c r="R55" s="74" t="s">
        <v>143</v>
      </c>
      <c r="S55" s="79" t="s">
        <v>1059</v>
      </c>
      <c r="T55" s="79" t="s">
        <v>1062</v>
      </c>
      <c r="U55" s="78"/>
    </row>
    <row r="56" spans="1:21" ht="13.8">
      <c r="A56" s="14"/>
      <c r="B56" s="14"/>
      <c r="C56" s="14"/>
      <c r="D56" s="14"/>
      <c r="E56" s="14"/>
      <c r="F56" s="14"/>
      <c r="G56" s="14"/>
      <c r="H56" s="14"/>
      <c r="I56" s="14"/>
      <c r="L56" s="14"/>
      <c r="M56" s="14"/>
      <c r="N56" s="14"/>
      <c r="O56" s="14"/>
      <c r="P56" s="14"/>
      <c r="Q56" s="1"/>
      <c r="R56" s="74" t="s">
        <v>143</v>
      </c>
      <c r="S56" s="79" t="s">
        <v>1063</v>
      </c>
      <c r="T56" s="79" t="s">
        <v>1064</v>
      </c>
      <c r="U56" s="78"/>
    </row>
    <row r="57" spans="1:21" ht="13.8">
      <c r="A57" s="14"/>
      <c r="B57" s="14"/>
      <c r="C57" s="14"/>
      <c r="D57" s="14"/>
      <c r="E57" s="14"/>
      <c r="F57" s="14"/>
      <c r="G57" s="14"/>
      <c r="H57" s="14"/>
      <c r="I57" s="14"/>
      <c r="L57" s="14"/>
      <c r="M57" s="14"/>
      <c r="N57" s="14"/>
      <c r="O57" s="14"/>
      <c r="P57" s="14"/>
      <c r="Q57" s="1"/>
      <c r="R57" s="74" t="s">
        <v>143</v>
      </c>
      <c r="S57" s="79" t="s">
        <v>1065</v>
      </c>
      <c r="T57" s="79" t="s">
        <v>1066</v>
      </c>
      <c r="U57" s="78"/>
    </row>
    <row r="58" spans="1:21" ht="15.6">
      <c r="A58" s="14"/>
      <c r="B58" s="14"/>
      <c r="C58" s="14"/>
      <c r="D58" s="14"/>
      <c r="E58" s="14"/>
      <c r="F58" s="14"/>
      <c r="G58" s="14"/>
      <c r="H58" s="14"/>
      <c r="I58" s="14"/>
      <c r="L58" s="14"/>
      <c r="M58" s="14"/>
      <c r="N58" s="14"/>
      <c r="O58" s="14"/>
      <c r="P58" s="14"/>
      <c r="Q58" s="1"/>
      <c r="R58" s="74" t="s">
        <v>143</v>
      </c>
      <c r="S58" s="79" t="s">
        <v>1065</v>
      </c>
      <c r="T58" s="80" t="s">
        <v>1067</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144</v>
      </c>
      <c r="S60" s="79" t="s">
        <v>1068</v>
      </c>
      <c r="T60" s="79" t="s">
        <v>1069</v>
      </c>
      <c r="U60" s="78"/>
    </row>
    <row r="61" spans="1:21" ht="13.8">
      <c r="A61" s="14"/>
      <c r="B61" s="14"/>
      <c r="C61" s="14"/>
      <c r="D61" s="14"/>
      <c r="E61" s="14"/>
      <c r="F61" s="14"/>
      <c r="G61" s="14"/>
      <c r="H61" s="14"/>
      <c r="I61" s="14"/>
      <c r="L61" s="14"/>
      <c r="M61" s="14"/>
      <c r="N61" s="14"/>
      <c r="O61" s="14"/>
      <c r="P61" s="14"/>
      <c r="Q61" s="1"/>
      <c r="R61" s="74" t="s">
        <v>144</v>
      </c>
      <c r="S61" s="79" t="s">
        <v>1070</v>
      </c>
      <c r="T61" s="79" t="s">
        <v>1071</v>
      </c>
      <c r="U61" s="78"/>
    </row>
    <row r="62" spans="1:21" ht="13.8">
      <c r="A62" s="14"/>
      <c r="B62" s="14"/>
      <c r="C62" s="14"/>
      <c r="D62" s="14"/>
      <c r="E62" s="14"/>
      <c r="F62" s="14"/>
      <c r="G62" s="14"/>
      <c r="H62" s="14"/>
      <c r="I62" s="14"/>
      <c r="L62" s="14"/>
      <c r="M62" s="14"/>
      <c r="N62" s="14"/>
      <c r="O62" s="14"/>
      <c r="P62" s="14"/>
      <c r="Q62" s="1"/>
      <c r="R62" s="74" t="s">
        <v>144</v>
      </c>
      <c r="S62" s="79" t="s">
        <v>1070</v>
      </c>
      <c r="T62" s="79" t="s">
        <v>1072</v>
      </c>
      <c r="U62" s="78"/>
    </row>
    <row r="63" spans="1:21" ht="13.8">
      <c r="A63" s="14"/>
      <c r="B63" s="14"/>
      <c r="C63" s="14"/>
      <c r="D63" s="14"/>
      <c r="E63" s="14"/>
      <c r="F63" s="14"/>
      <c r="G63" s="14"/>
      <c r="H63" s="14"/>
      <c r="I63" s="14"/>
      <c r="L63" s="14"/>
      <c r="M63" s="14"/>
      <c r="N63" s="14"/>
      <c r="O63" s="14"/>
      <c r="P63" s="14"/>
      <c r="Q63" s="1"/>
      <c r="R63" s="74" t="s">
        <v>144</v>
      </c>
      <c r="S63" s="79" t="s">
        <v>1073</v>
      </c>
      <c r="T63" s="79" t="s">
        <v>1074</v>
      </c>
      <c r="U63" s="78"/>
    </row>
    <row r="64" spans="1:21" ht="13.8">
      <c r="A64" s="14"/>
      <c r="B64" s="14"/>
      <c r="C64" s="14"/>
      <c r="D64" s="14"/>
      <c r="E64" s="14"/>
      <c r="F64" s="14"/>
      <c r="G64" s="14"/>
      <c r="H64" s="14"/>
      <c r="I64" s="14"/>
      <c r="L64" s="14"/>
      <c r="M64" s="14"/>
      <c r="N64" s="14"/>
      <c r="O64" s="14"/>
      <c r="P64" s="14"/>
      <c r="Q64" s="1"/>
      <c r="R64" s="74" t="s">
        <v>144</v>
      </c>
      <c r="S64" s="79" t="s">
        <v>356</v>
      </c>
      <c r="T64" s="79" t="s">
        <v>1075</v>
      </c>
      <c r="U64" s="78"/>
    </row>
    <row r="65" spans="1:21" ht="13.8">
      <c r="A65" s="14"/>
      <c r="B65" s="14"/>
      <c r="C65" s="14"/>
      <c r="D65" s="14"/>
      <c r="E65" s="14"/>
      <c r="F65" s="14"/>
      <c r="G65" s="14"/>
      <c r="H65" s="14"/>
      <c r="I65" s="14"/>
      <c r="L65" s="14"/>
      <c r="M65" s="14"/>
      <c r="N65" s="14"/>
      <c r="O65" s="14"/>
      <c r="P65" s="14"/>
      <c r="Q65" s="1"/>
      <c r="R65" s="74" t="s">
        <v>144</v>
      </c>
      <c r="S65" s="79" t="s">
        <v>1076</v>
      </c>
      <c r="T65" s="79" t="s">
        <v>1077</v>
      </c>
      <c r="U65" s="78"/>
    </row>
    <row r="66" spans="1:21" ht="13.8">
      <c r="A66" s="14"/>
      <c r="B66" s="14"/>
      <c r="C66" s="14"/>
      <c r="D66" s="14"/>
      <c r="E66" s="14"/>
      <c r="F66" s="14"/>
      <c r="G66" s="14"/>
      <c r="H66" s="14"/>
      <c r="I66" s="14"/>
      <c r="L66" s="14"/>
      <c r="M66" s="14"/>
      <c r="N66" s="14"/>
      <c r="O66" s="14"/>
      <c r="P66" s="14"/>
      <c r="Q66" s="1"/>
      <c r="R66" s="74" t="s">
        <v>144</v>
      </c>
      <c r="S66" s="79" t="s">
        <v>1078</v>
      </c>
      <c r="T66" s="79" t="s">
        <v>1079</v>
      </c>
      <c r="U66" s="78"/>
    </row>
    <row r="67" spans="1:21" ht="13.8">
      <c r="A67" s="14"/>
      <c r="B67" s="14"/>
      <c r="C67" s="14"/>
      <c r="D67" s="14"/>
      <c r="E67" s="14"/>
      <c r="F67" s="14"/>
      <c r="G67" s="14"/>
      <c r="H67" s="14"/>
      <c r="I67" s="14"/>
      <c r="L67" s="14"/>
      <c r="M67" s="14"/>
      <c r="N67" s="14"/>
      <c r="O67" s="14"/>
      <c r="P67" s="14"/>
      <c r="Q67" s="1"/>
      <c r="R67" s="74" t="s">
        <v>144</v>
      </c>
      <c r="S67" s="79" t="s">
        <v>1080</v>
      </c>
      <c r="T67" s="79" t="s">
        <v>1081</v>
      </c>
      <c r="U67" s="78"/>
    </row>
    <row r="68" spans="1:21" ht="13.8">
      <c r="A68" s="14"/>
      <c r="B68" s="14"/>
      <c r="C68" s="14"/>
      <c r="D68" s="14"/>
      <c r="E68" s="14"/>
      <c r="F68" s="14"/>
      <c r="G68" s="14"/>
      <c r="H68" s="14"/>
      <c r="I68" s="14"/>
      <c r="L68" s="14"/>
      <c r="M68" s="14"/>
      <c r="N68" s="14"/>
      <c r="O68" s="14"/>
      <c r="P68" s="14"/>
      <c r="Q68" s="1"/>
      <c r="R68" s="74" t="s">
        <v>144</v>
      </c>
      <c r="S68" s="79" t="s">
        <v>1082</v>
      </c>
      <c r="T68" s="79" t="s">
        <v>1083</v>
      </c>
      <c r="U68" s="78"/>
    </row>
    <row r="69" spans="1:21" ht="13.8">
      <c r="A69" s="14"/>
      <c r="B69" s="14"/>
      <c r="C69" s="14"/>
      <c r="D69" s="14"/>
      <c r="E69" s="14"/>
      <c r="F69" s="14"/>
      <c r="G69" s="14"/>
      <c r="H69" s="14"/>
      <c r="I69" s="14"/>
      <c r="L69" s="14"/>
      <c r="M69" s="14"/>
      <c r="N69" s="14"/>
      <c r="O69" s="14"/>
      <c r="P69" s="14"/>
      <c r="Q69" s="1"/>
      <c r="R69" s="74" t="s">
        <v>144</v>
      </c>
      <c r="S69" s="79" t="s">
        <v>1084</v>
      </c>
      <c r="T69" s="79" t="s">
        <v>1085</v>
      </c>
      <c r="U69" s="78"/>
    </row>
    <row r="70" spans="1:21" ht="13.8">
      <c r="A70" s="14"/>
      <c r="B70" s="14"/>
      <c r="C70" s="14"/>
      <c r="D70" s="14"/>
      <c r="E70" s="14"/>
      <c r="F70" s="14"/>
      <c r="G70" s="14"/>
      <c r="H70" s="14"/>
      <c r="I70" s="14"/>
      <c r="L70" s="14"/>
      <c r="M70" s="14"/>
      <c r="N70" s="14"/>
      <c r="O70" s="14"/>
      <c r="P70" s="14"/>
      <c r="Q70" s="1"/>
      <c r="R70" s="74" t="s">
        <v>144</v>
      </c>
      <c r="S70" s="79" t="s">
        <v>1086</v>
      </c>
      <c r="T70" s="79" t="s">
        <v>1087</v>
      </c>
      <c r="U70" s="78"/>
    </row>
    <row r="71" spans="1:21" ht="13.8">
      <c r="A71" s="14"/>
      <c r="B71" s="14"/>
      <c r="C71" s="14"/>
      <c r="D71" s="14"/>
      <c r="E71" s="14"/>
      <c r="F71" s="14"/>
      <c r="G71" s="14"/>
      <c r="H71" s="14"/>
      <c r="I71" s="14"/>
      <c r="L71" s="14"/>
      <c r="M71" s="14"/>
      <c r="N71" s="14"/>
      <c r="O71" s="14"/>
      <c r="P71" s="14"/>
      <c r="Q71" s="1"/>
      <c r="R71" s="74" t="s">
        <v>145</v>
      </c>
      <c r="S71" s="79" t="s">
        <v>342</v>
      </c>
      <c r="T71" s="79" t="s">
        <v>1088</v>
      </c>
      <c r="U71" s="78"/>
    </row>
    <row r="72" spans="1:21" ht="13.8">
      <c r="A72" s="14"/>
      <c r="B72" s="14"/>
      <c r="C72" s="14"/>
      <c r="D72" s="14"/>
      <c r="E72" s="14"/>
      <c r="F72" s="14"/>
      <c r="G72" s="14"/>
      <c r="H72" s="14"/>
      <c r="I72" s="14"/>
      <c r="L72" s="14"/>
      <c r="M72" s="14"/>
      <c r="N72" s="14"/>
      <c r="O72" s="14"/>
      <c r="P72" s="14"/>
      <c r="Q72" s="1"/>
      <c r="R72" s="74" t="s">
        <v>145</v>
      </c>
      <c r="S72" s="79" t="s">
        <v>1089</v>
      </c>
      <c r="T72" s="79" t="s">
        <v>1090</v>
      </c>
      <c r="U72" s="78"/>
    </row>
    <row r="73" spans="1:21" ht="13.8">
      <c r="A73" s="14"/>
      <c r="B73" s="14"/>
      <c r="C73" s="14"/>
      <c r="D73" s="14"/>
      <c r="E73" s="14"/>
      <c r="F73" s="14"/>
      <c r="G73" s="14"/>
      <c r="H73" s="14"/>
      <c r="I73" s="14"/>
      <c r="L73" s="14"/>
      <c r="M73" s="14"/>
      <c r="N73" s="14"/>
      <c r="O73" s="14"/>
      <c r="P73" s="14"/>
      <c r="Q73" s="1"/>
      <c r="R73" s="74" t="s">
        <v>145</v>
      </c>
      <c r="S73" s="79" t="s">
        <v>1089</v>
      </c>
      <c r="T73" s="79" t="s">
        <v>1091</v>
      </c>
      <c r="U73" s="78"/>
    </row>
    <row r="74" spans="1:21" ht="13.8">
      <c r="A74" s="14"/>
      <c r="B74" s="14"/>
      <c r="C74" s="14"/>
      <c r="D74" s="14"/>
      <c r="E74" s="14"/>
      <c r="F74" s="14"/>
      <c r="G74" s="14"/>
      <c r="H74" s="14"/>
      <c r="I74" s="14"/>
      <c r="L74" s="14"/>
      <c r="M74" s="14"/>
      <c r="N74" s="14"/>
      <c r="O74" s="14"/>
      <c r="P74" s="14"/>
      <c r="Q74" s="1"/>
      <c r="R74" s="74" t="s">
        <v>145</v>
      </c>
      <c r="S74" s="79" t="s">
        <v>1092</v>
      </c>
      <c r="T74" s="79" t="s">
        <v>1093</v>
      </c>
      <c r="U74" s="78"/>
    </row>
    <row r="75" spans="1:21" ht="13.8">
      <c r="A75" s="14"/>
      <c r="B75" s="14"/>
      <c r="C75" s="14"/>
      <c r="D75" s="14"/>
      <c r="E75" s="14"/>
      <c r="F75" s="14"/>
      <c r="G75" s="14"/>
      <c r="H75" s="14"/>
      <c r="I75" s="14"/>
      <c r="L75" s="14"/>
      <c r="M75" s="14"/>
      <c r="N75" s="14"/>
      <c r="O75" s="14"/>
      <c r="P75" s="14"/>
      <c r="Q75" s="1"/>
      <c r="R75" s="74" t="s">
        <v>145</v>
      </c>
      <c r="S75" s="79" t="s">
        <v>1092</v>
      </c>
      <c r="T75" s="79" t="s">
        <v>1094</v>
      </c>
      <c r="U75" s="78"/>
    </row>
    <row r="76" spans="1:21" ht="13.8">
      <c r="A76" s="14"/>
      <c r="B76" s="14"/>
      <c r="C76" s="14"/>
      <c r="D76" s="14"/>
      <c r="E76" s="14"/>
      <c r="F76" s="14"/>
      <c r="G76" s="14"/>
      <c r="H76" s="14"/>
      <c r="I76" s="14"/>
      <c r="L76" s="14"/>
      <c r="M76" s="14"/>
      <c r="N76" s="14"/>
      <c r="O76" s="14"/>
      <c r="P76" s="14"/>
      <c r="Q76" s="1"/>
      <c r="R76" s="74" t="s">
        <v>145</v>
      </c>
      <c r="S76" s="79" t="s">
        <v>323</v>
      </c>
      <c r="T76" s="79" t="s">
        <v>1095</v>
      </c>
      <c r="U76" s="78"/>
    </row>
    <row r="77" spans="1:21" ht="13.8">
      <c r="A77" s="14"/>
      <c r="B77" s="14"/>
      <c r="C77" s="14"/>
      <c r="D77" s="14"/>
      <c r="E77" s="14"/>
      <c r="F77" s="14"/>
      <c r="G77" s="14"/>
      <c r="H77" s="14"/>
      <c r="I77" s="14"/>
      <c r="L77" s="14"/>
      <c r="M77" s="14"/>
      <c r="N77" s="14"/>
      <c r="O77" s="14"/>
      <c r="P77" s="14"/>
      <c r="Q77" s="1"/>
      <c r="R77" s="74" t="s">
        <v>145</v>
      </c>
      <c r="S77" s="79" t="s">
        <v>349</v>
      </c>
      <c r="T77" s="79" t="s">
        <v>1096</v>
      </c>
      <c r="U77" s="78"/>
    </row>
    <row r="78" spans="1:21" ht="13.8">
      <c r="A78" s="14"/>
      <c r="B78" s="14"/>
      <c r="C78" s="14"/>
      <c r="D78" s="14"/>
      <c r="E78" s="14"/>
      <c r="F78" s="14"/>
      <c r="G78" s="14"/>
      <c r="H78" s="14"/>
      <c r="I78" s="14"/>
      <c r="L78" s="14"/>
      <c r="M78" s="14"/>
      <c r="N78" s="14"/>
      <c r="O78" s="14"/>
      <c r="P78" s="14"/>
      <c r="Q78" s="1"/>
      <c r="R78" s="74" t="s">
        <v>145</v>
      </c>
      <c r="S78" s="79" t="s">
        <v>349</v>
      </c>
      <c r="T78" s="79" t="s">
        <v>1097</v>
      </c>
      <c r="U78" s="78"/>
    </row>
    <row r="79" spans="1:21" ht="13.8">
      <c r="A79" s="14"/>
      <c r="B79" s="14"/>
      <c r="C79" s="14"/>
      <c r="D79" s="14"/>
      <c r="E79" s="14"/>
      <c r="F79" s="14"/>
      <c r="G79" s="14"/>
      <c r="H79" s="14"/>
      <c r="I79" s="14"/>
      <c r="L79" s="14"/>
      <c r="M79" s="14"/>
      <c r="N79" s="14"/>
      <c r="O79" s="14"/>
      <c r="P79" s="14"/>
      <c r="Q79" s="1"/>
      <c r="R79" s="74" t="s">
        <v>145</v>
      </c>
      <c r="S79" s="79" t="s">
        <v>1098</v>
      </c>
      <c r="T79" s="79" t="s">
        <v>1099</v>
      </c>
      <c r="U79" s="78"/>
    </row>
    <row r="80" spans="1:21" ht="13.8">
      <c r="A80" s="14"/>
      <c r="B80" s="14"/>
      <c r="C80" s="14"/>
      <c r="D80" s="14"/>
      <c r="E80" s="14"/>
      <c r="F80" s="14"/>
      <c r="G80" s="14"/>
      <c r="H80" s="14"/>
      <c r="I80" s="14"/>
      <c r="L80" s="14"/>
      <c r="M80" s="14"/>
      <c r="N80" s="14"/>
      <c r="O80" s="14"/>
      <c r="P80" s="14"/>
      <c r="Q80" s="1"/>
      <c r="R80" s="74" t="s">
        <v>145</v>
      </c>
      <c r="S80" s="79" t="s">
        <v>1098</v>
      </c>
      <c r="T80" s="79" t="s">
        <v>1100</v>
      </c>
      <c r="U80" s="78"/>
    </row>
    <row r="81" spans="1:21" ht="13.8">
      <c r="A81" s="14"/>
      <c r="B81" s="14"/>
      <c r="C81" s="14"/>
      <c r="D81" s="14"/>
      <c r="E81" s="14"/>
      <c r="F81" s="14"/>
      <c r="G81" s="14"/>
      <c r="H81" s="14"/>
      <c r="I81" s="14"/>
      <c r="L81" s="14"/>
      <c r="M81" s="14"/>
      <c r="N81" s="14"/>
      <c r="O81" s="14"/>
      <c r="P81" s="14"/>
      <c r="Q81" s="1"/>
      <c r="R81" s="74" t="s">
        <v>145</v>
      </c>
      <c r="S81" s="79" t="s">
        <v>1101</v>
      </c>
      <c r="T81" s="79" t="s">
        <v>1102</v>
      </c>
      <c r="U81" s="78"/>
    </row>
    <row r="82" spans="1:21" ht="13.8">
      <c r="A82" s="14"/>
      <c r="B82" s="14"/>
      <c r="C82" s="14"/>
      <c r="D82" s="14"/>
      <c r="E82" s="14"/>
      <c r="F82" s="14"/>
      <c r="G82" s="14"/>
      <c r="H82" s="14"/>
      <c r="I82" s="14"/>
      <c r="L82" s="14"/>
      <c r="M82" s="14"/>
      <c r="N82" s="14"/>
      <c r="O82" s="14"/>
      <c r="P82" s="14"/>
      <c r="Q82" s="1"/>
      <c r="R82" s="74" t="s">
        <v>145</v>
      </c>
      <c r="S82" s="79" t="s">
        <v>1101</v>
      </c>
      <c r="T82" s="79" t="s">
        <v>1103</v>
      </c>
      <c r="U82" s="78"/>
    </row>
    <row r="83" spans="1:21" ht="13.8">
      <c r="A83" s="14"/>
      <c r="B83" s="14"/>
      <c r="C83" s="14"/>
      <c r="D83" s="14"/>
      <c r="E83" s="14"/>
      <c r="F83" s="14"/>
      <c r="G83" s="14"/>
      <c r="H83" s="14"/>
      <c r="I83" s="14"/>
      <c r="L83" s="14"/>
      <c r="M83" s="14"/>
      <c r="N83" s="14"/>
      <c r="O83" s="14"/>
      <c r="P83" s="14"/>
      <c r="Q83" s="1"/>
      <c r="R83" s="74" t="s">
        <v>145</v>
      </c>
      <c r="S83" s="79" t="s">
        <v>1104</v>
      </c>
      <c r="T83" s="79" t="s">
        <v>1105</v>
      </c>
      <c r="U83" s="78"/>
    </row>
    <row r="84" spans="1:21" ht="13.8">
      <c r="A84" s="14"/>
      <c r="B84" s="14"/>
      <c r="C84" s="14"/>
      <c r="D84" s="14"/>
      <c r="E84" s="14"/>
      <c r="F84" s="14"/>
      <c r="G84" s="14"/>
      <c r="H84" s="14"/>
      <c r="I84" s="14"/>
      <c r="L84" s="14"/>
      <c r="M84" s="14"/>
      <c r="N84" s="14"/>
      <c r="O84" s="14"/>
      <c r="P84" s="14"/>
      <c r="Q84" s="1"/>
      <c r="R84" s="74" t="s">
        <v>145</v>
      </c>
      <c r="S84" s="79" t="s">
        <v>1106</v>
      </c>
      <c r="T84" s="79" t="s">
        <v>1107</v>
      </c>
      <c r="U84" s="78"/>
    </row>
    <row r="85" spans="1:21" ht="13.8">
      <c r="A85" s="14"/>
      <c r="B85" s="14"/>
      <c r="C85" s="14"/>
      <c r="D85" s="14"/>
      <c r="E85" s="14"/>
      <c r="F85" s="14"/>
      <c r="G85" s="14"/>
      <c r="H85" s="14"/>
      <c r="I85" s="14"/>
      <c r="L85" s="14"/>
      <c r="M85" s="14"/>
      <c r="N85" s="14"/>
      <c r="O85" s="14"/>
      <c r="P85" s="14"/>
      <c r="Q85" s="1"/>
      <c r="R85" s="74" t="s">
        <v>146</v>
      </c>
      <c r="S85" s="79" t="s">
        <v>1108</v>
      </c>
      <c r="T85" s="79" t="s">
        <v>1109</v>
      </c>
      <c r="U85" s="78"/>
    </row>
    <row r="86" spans="1:21" ht="13.8">
      <c r="A86" s="14"/>
      <c r="B86" s="14"/>
      <c r="C86" s="14"/>
      <c r="D86" s="14"/>
      <c r="E86" s="14"/>
      <c r="F86" s="14"/>
      <c r="G86" s="14"/>
      <c r="H86" s="14"/>
      <c r="I86" s="14"/>
      <c r="L86" s="14"/>
      <c r="M86" s="14"/>
      <c r="N86" s="14"/>
      <c r="O86" s="14"/>
      <c r="P86" s="14"/>
      <c r="Q86" s="1"/>
      <c r="R86" s="74" t="s">
        <v>146</v>
      </c>
      <c r="S86" s="79" t="s">
        <v>1110</v>
      </c>
      <c r="T86" s="79" t="s">
        <v>1111</v>
      </c>
      <c r="U86" s="78"/>
    </row>
    <row r="87" spans="1:21" ht="13.8">
      <c r="A87" s="14"/>
      <c r="B87" s="14"/>
      <c r="C87" s="14"/>
      <c r="D87" s="14"/>
      <c r="E87" s="14"/>
      <c r="F87" s="14"/>
      <c r="G87" s="14"/>
      <c r="H87" s="14"/>
      <c r="I87" s="14"/>
      <c r="L87" s="14"/>
      <c r="M87" s="14"/>
      <c r="N87" s="14"/>
      <c r="O87" s="14"/>
      <c r="P87" s="14"/>
      <c r="Q87" s="1"/>
      <c r="R87" s="74" t="s">
        <v>146</v>
      </c>
      <c r="S87" s="79" t="s">
        <v>1112</v>
      </c>
      <c r="T87" s="79" t="s">
        <v>1113</v>
      </c>
      <c r="U87" s="78"/>
    </row>
    <row r="88" spans="1:21" ht="13.8">
      <c r="A88" s="14"/>
      <c r="B88" s="14"/>
      <c r="C88" s="14"/>
      <c r="D88" s="14"/>
      <c r="E88" s="14"/>
      <c r="F88" s="14"/>
      <c r="G88" s="14"/>
      <c r="H88" s="14"/>
      <c r="I88" s="14"/>
      <c r="L88" s="14"/>
      <c r="M88" s="14"/>
      <c r="N88" s="14"/>
      <c r="O88" s="14"/>
      <c r="P88" s="14"/>
      <c r="Q88" s="1"/>
      <c r="R88" s="74" t="s">
        <v>146</v>
      </c>
      <c r="S88" s="79" t="s">
        <v>1112</v>
      </c>
      <c r="T88" s="79" t="s">
        <v>1114</v>
      </c>
      <c r="U88" s="78"/>
    </row>
    <row r="89" spans="1:21" ht="13.8">
      <c r="A89" s="14"/>
      <c r="B89" s="14"/>
      <c r="C89" s="14"/>
      <c r="D89" s="14"/>
      <c r="E89" s="14"/>
      <c r="F89" s="14"/>
      <c r="G89" s="14"/>
      <c r="H89" s="14"/>
      <c r="I89" s="14"/>
      <c r="L89" s="14"/>
      <c r="M89" s="14"/>
      <c r="N89" s="14"/>
      <c r="O89" s="14"/>
      <c r="P89" s="14"/>
      <c r="Q89" s="1"/>
      <c r="R89" s="74" t="s">
        <v>146</v>
      </c>
      <c r="S89" s="79" t="s">
        <v>496</v>
      </c>
      <c r="T89" s="79" t="s">
        <v>1115</v>
      </c>
      <c r="U89" s="78"/>
    </row>
    <row r="90" spans="1:21" ht="13.8">
      <c r="A90" s="14"/>
      <c r="B90" s="14"/>
      <c r="C90" s="14"/>
      <c r="D90" s="14"/>
      <c r="E90" s="14"/>
      <c r="F90" s="14"/>
      <c r="G90" s="14"/>
      <c r="H90" s="14"/>
      <c r="I90" s="14"/>
      <c r="L90" s="14"/>
      <c r="M90" s="14"/>
      <c r="N90" s="14"/>
      <c r="O90" s="14"/>
      <c r="P90" s="14"/>
      <c r="Q90" s="1"/>
      <c r="R90" s="74" t="s">
        <v>146</v>
      </c>
      <c r="S90" s="79" t="s">
        <v>496</v>
      </c>
      <c r="T90" s="79" t="s">
        <v>1116</v>
      </c>
      <c r="U90" s="78"/>
    </row>
    <row r="91" spans="1:21" ht="13.8">
      <c r="A91" s="14"/>
      <c r="B91" s="14"/>
      <c r="C91" s="14"/>
      <c r="D91" s="14"/>
      <c r="E91" s="14"/>
      <c r="F91" s="14"/>
      <c r="G91" s="14"/>
      <c r="H91" s="14"/>
      <c r="I91" s="14"/>
      <c r="L91" s="14"/>
      <c r="M91" s="14"/>
      <c r="N91" s="14"/>
      <c r="O91" s="14"/>
      <c r="P91" s="14"/>
      <c r="Q91" s="1"/>
      <c r="R91" s="74" t="s">
        <v>146</v>
      </c>
      <c r="S91" s="79" t="s">
        <v>1117</v>
      </c>
      <c r="T91" s="79" t="s">
        <v>1118</v>
      </c>
      <c r="U91" s="78"/>
    </row>
    <row r="92" spans="1:21" ht="13.8">
      <c r="A92" s="14"/>
      <c r="B92" s="14"/>
      <c r="C92" s="14"/>
      <c r="D92" s="14"/>
      <c r="E92" s="14"/>
      <c r="F92" s="14"/>
      <c r="G92" s="14"/>
      <c r="H92" s="14"/>
      <c r="I92" s="14"/>
      <c r="L92" s="14"/>
      <c r="M92" s="14"/>
      <c r="N92" s="14"/>
      <c r="O92" s="14"/>
      <c r="P92" s="14"/>
      <c r="Q92" s="1"/>
      <c r="R92" s="74" t="s">
        <v>146</v>
      </c>
      <c r="S92" s="79" t="s">
        <v>1117</v>
      </c>
      <c r="T92" s="79" t="s">
        <v>1119</v>
      </c>
      <c r="U92" s="78"/>
    </row>
    <row r="93" spans="1:21" ht="13.8">
      <c r="A93" s="14"/>
      <c r="B93" s="14"/>
      <c r="C93" s="14"/>
      <c r="D93" s="14"/>
      <c r="E93" s="14"/>
      <c r="F93" s="14"/>
      <c r="G93" s="14"/>
      <c r="H93" s="14"/>
      <c r="I93" s="14"/>
      <c r="L93" s="14"/>
      <c r="M93" s="14"/>
      <c r="N93" s="14"/>
      <c r="O93" s="14"/>
      <c r="P93" s="14"/>
      <c r="Q93" s="1"/>
      <c r="R93" s="74" t="s">
        <v>146</v>
      </c>
      <c r="S93" s="79" t="s">
        <v>491</v>
      </c>
      <c r="T93" s="79" t="s">
        <v>1120</v>
      </c>
      <c r="U93" s="78"/>
    </row>
    <row r="94" spans="1:21" ht="13.8">
      <c r="A94" s="14"/>
      <c r="B94" s="14"/>
      <c r="C94" s="14"/>
      <c r="D94" s="14"/>
      <c r="E94" s="14"/>
      <c r="F94" s="14"/>
      <c r="G94" s="14"/>
      <c r="H94" s="14"/>
      <c r="I94" s="14"/>
      <c r="L94" s="14"/>
      <c r="M94" s="14"/>
      <c r="N94" s="14"/>
      <c r="O94" s="14"/>
      <c r="P94" s="14"/>
      <c r="Q94" s="1"/>
      <c r="R94" s="74" t="s">
        <v>146</v>
      </c>
      <c r="S94" s="79" t="s">
        <v>1121</v>
      </c>
      <c r="T94" s="79" t="s">
        <v>1122</v>
      </c>
      <c r="U94" s="78"/>
    </row>
    <row r="95" spans="1:21" ht="13.8">
      <c r="A95" s="14"/>
      <c r="B95" s="14"/>
      <c r="C95" s="14"/>
      <c r="D95" s="14"/>
      <c r="E95" s="14"/>
      <c r="F95" s="14"/>
      <c r="G95" s="14"/>
      <c r="H95" s="14"/>
      <c r="I95" s="14"/>
      <c r="L95" s="14"/>
      <c r="M95" s="14"/>
      <c r="N95" s="14"/>
      <c r="O95" s="14"/>
      <c r="P95" s="14"/>
      <c r="Q95" s="1"/>
      <c r="R95" s="74" t="s">
        <v>146</v>
      </c>
      <c r="S95" s="79" t="s">
        <v>1123</v>
      </c>
      <c r="T95" s="79" t="s">
        <v>1124</v>
      </c>
      <c r="U95" s="78"/>
    </row>
    <row r="96" spans="1:21" ht="13.8">
      <c r="A96" s="14"/>
      <c r="B96" s="14"/>
      <c r="C96" s="14"/>
      <c r="D96" s="14"/>
      <c r="E96" s="14"/>
      <c r="F96" s="14"/>
      <c r="G96" s="14"/>
      <c r="H96" s="14"/>
      <c r="I96" s="14"/>
      <c r="L96" s="14"/>
      <c r="M96" s="14"/>
      <c r="N96" s="14"/>
      <c r="O96" s="14"/>
      <c r="P96" s="14"/>
      <c r="Q96" s="1"/>
      <c r="R96" s="74" t="s">
        <v>59</v>
      </c>
      <c r="S96" s="79" t="s">
        <v>220</v>
      </c>
      <c r="T96" s="79" t="s">
        <v>1125</v>
      </c>
      <c r="U96" s="78"/>
    </row>
    <row r="97" spans="1:21" ht="13.8">
      <c r="A97" s="14"/>
      <c r="B97" s="14"/>
      <c r="C97" s="14"/>
      <c r="D97" s="14"/>
      <c r="E97" s="14"/>
      <c r="F97" s="14"/>
      <c r="G97" s="14"/>
      <c r="H97" s="14"/>
      <c r="I97" s="14"/>
      <c r="L97" s="14"/>
      <c r="M97" s="14"/>
      <c r="N97" s="14"/>
      <c r="O97" s="14"/>
      <c r="P97" s="14"/>
      <c r="Q97" s="1"/>
      <c r="R97" s="74" t="s">
        <v>59</v>
      </c>
      <c r="S97" s="79" t="s">
        <v>220</v>
      </c>
      <c r="T97" s="79" t="s">
        <v>1126</v>
      </c>
      <c r="U97" s="78"/>
    </row>
    <row r="98" spans="1:21" ht="13.8">
      <c r="A98" s="14"/>
      <c r="B98" s="14"/>
      <c r="C98" s="14"/>
      <c r="D98" s="14"/>
      <c r="E98" s="14"/>
      <c r="F98" s="14"/>
      <c r="G98" s="14"/>
      <c r="H98" s="14"/>
      <c r="I98" s="14"/>
      <c r="L98" s="14"/>
      <c r="M98" s="14"/>
      <c r="N98" s="14"/>
      <c r="O98" s="14"/>
      <c r="P98" s="14"/>
      <c r="Q98" s="1"/>
      <c r="R98" s="74" t="s">
        <v>59</v>
      </c>
      <c r="S98" s="79" t="s">
        <v>196</v>
      </c>
      <c r="T98" s="79" t="s">
        <v>1127</v>
      </c>
      <c r="U98" s="78"/>
    </row>
    <row r="99" spans="1:21" ht="13.8">
      <c r="A99" s="14"/>
      <c r="B99" s="14"/>
      <c r="C99" s="14"/>
      <c r="D99" s="14"/>
      <c r="E99" s="14"/>
      <c r="F99" s="14"/>
      <c r="G99" s="14"/>
      <c r="H99" s="14"/>
      <c r="I99" s="14"/>
      <c r="L99" s="14"/>
      <c r="M99" s="14"/>
      <c r="N99" s="14"/>
      <c r="O99" s="14"/>
      <c r="P99" s="14"/>
      <c r="Q99" s="1"/>
      <c r="R99" s="74" t="s">
        <v>59</v>
      </c>
      <c r="S99" s="79" t="s">
        <v>334</v>
      </c>
      <c r="T99" s="79" t="s">
        <v>1128</v>
      </c>
      <c r="U99" s="78"/>
    </row>
    <row r="100" spans="1:21" ht="13.8">
      <c r="A100" s="14"/>
      <c r="B100" s="14"/>
      <c r="C100" s="14"/>
      <c r="D100" s="14"/>
      <c r="E100" s="14"/>
      <c r="F100" s="14"/>
      <c r="G100" s="14"/>
      <c r="H100" s="14"/>
      <c r="I100" s="14"/>
      <c r="L100" s="14"/>
      <c r="M100" s="14"/>
      <c r="N100" s="14"/>
      <c r="O100" s="14"/>
      <c r="P100" s="14"/>
      <c r="Q100" s="1"/>
      <c r="R100" s="74" t="s">
        <v>59</v>
      </c>
      <c r="S100" s="79" t="s">
        <v>1129</v>
      </c>
      <c r="T100" s="79" t="s">
        <v>1130</v>
      </c>
      <c r="U100" s="78"/>
    </row>
    <row r="101" spans="1:21" ht="13.8">
      <c r="A101" s="14"/>
      <c r="B101" s="14"/>
      <c r="C101" s="14"/>
      <c r="D101" s="14"/>
      <c r="E101" s="14"/>
      <c r="F101" s="14"/>
      <c r="G101" s="14"/>
      <c r="H101" s="14"/>
      <c r="I101" s="14"/>
      <c r="L101" s="14"/>
      <c r="M101" s="14"/>
      <c r="N101" s="14"/>
      <c r="O101" s="14"/>
      <c r="P101" s="14"/>
      <c r="Q101" s="1"/>
      <c r="R101" s="74" t="s">
        <v>59</v>
      </c>
      <c r="S101" s="79" t="s">
        <v>1131</v>
      </c>
      <c r="T101" s="80" t="s">
        <v>1132</v>
      </c>
      <c r="U101" s="78"/>
    </row>
    <row r="102" spans="1:21" ht="13.8">
      <c r="A102" s="14"/>
      <c r="B102" s="14"/>
      <c r="C102" s="14"/>
      <c r="D102" s="14"/>
      <c r="E102" s="14"/>
      <c r="F102" s="14"/>
      <c r="G102" s="14"/>
      <c r="H102" s="14"/>
      <c r="I102" s="14"/>
      <c r="L102" s="14"/>
      <c r="M102" s="14"/>
      <c r="N102" s="14"/>
      <c r="O102" s="14"/>
      <c r="P102" s="14"/>
      <c r="Q102" s="1"/>
      <c r="R102" s="74" t="s">
        <v>58</v>
      </c>
      <c r="S102" s="79" t="s">
        <v>1133</v>
      </c>
      <c r="T102" s="79" t="s">
        <v>1134</v>
      </c>
      <c r="U102" s="78"/>
    </row>
    <row r="103" spans="1:21" ht="13.8">
      <c r="A103" s="14"/>
      <c r="B103" s="14"/>
      <c r="C103" s="14"/>
      <c r="D103" s="14"/>
      <c r="E103" s="14"/>
      <c r="F103" s="14"/>
      <c r="G103" s="14"/>
      <c r="H103" s="14"/>
      <c r="I103" s="14"/>
      <c r="L103" s="14"/>
      <c r="M103" s="14"/>
      <c r="N103" s="14"/>
      <c r="O103" s="14"/>
      <c r="P103" s="14"/>
      <c r="Q103" s="1"/>
      <c r="R103" s="74" t="s">
        <v>58</v>
      </c>
      <c r="S103" s="79" t="s">
        <v>1135</v>
      </c>
      <c r="T103" s="79" t="s">
        <v>1136</v>
      </c>
      <c r="U103" s="78"/>
    </row>
    <row r="104" spans="1:21" ht="13.8">
      <c r="A104" s="14"/>
      <c r="B104" s="14"/>
      <c r="C104" s="14"/>
      <c r="D104" s="14"/>
      <c r="E104" s="14"/>
      <c r="F104" s="14"/>
      <c r="G104" s="14"/>
      <c r="H104" s="14"/>
      <c r="I104" s="14"/>
      <c r="L104" s="14"/>
      <c r="M104" s="14"/>
      <c r="N104" s="14"/>
      <c r="O104" s="14"/>
      <c r="P104" s="14"/>
      <c r="Q104" s="1"/>
      <c r="R104" s="74" t="s">
        <v>58</v>
      </c>
      <c r="S104" s="79" t="s">
        <v>1137</v>
      </c>
      <c r="T104" s="79" t="s">
        <v>1138</v>
      </c>
      <c r="U104" s="78"/>
    </row>
    <row r="105" spans="1:21" ht="13.8">
      <c r="A105" s="14"/>
      <c r="B105" s="14"/>
      <c r="C105" s="14"/>
      <c r="D105" s="14"/>
      <c r="E105" s="14"/>
      <c r="F105" s="14"/>
      <c r="G105" s="14"/>
      <c r="H105" s="14"/>
      <c r="I105" s="14"/>
      <c r="L105" s="14"/>
      <c r="M105" s="14"/>
      <c r="N105" s="14"/>
      <c r="O105" s="14"/>
      <c r="P105" s="14"/>
      <c r="Q105" s="1"/>
      <c r="R105" s="74" t="s">
        <v>58</v>
      </c>
      <c r="S105" s="79" t="s">
        <v>1139</v>
      </c>
      <c r="T105" s="79" t="s">
        <v>1140</v>
      </c>
      <c r="U105" s="78"/>
    </row>
    <row r="106" spans="1:21" ht="13.8">
      <c r="A106" s="14"/>
      <c r="B106" s="14"/>
      <c r="C106" s="14"/>
      <c r="D106" s="14"/>
      <c r="E106" s="14"/>
      <c r="F106" s="14"/>
      <c r="G106" s="14"/>
      <c r="H106" s="14"/>
      <c r="I106" s="14"/>
      <c r="L106" s="14"/>
      <c r="M106" s="14"/>
      <c r="N106" s="14"/>
      <c r="O106" s="14"/>
      <c r="P106" s="14"/>
      <c r="Q106" s="1"/>
      <c r="R106" s="74" t="s">
        <v>58</v>
      </c>
      <c r="S106" s="79" t="s">
        <v>1139</v>
      </c>
      <c r="T106" s="79" t="s">
        <v>1141</v>
      </c>
      <c r="U106" s="78"/>
    </row>
    <row r="107" spans="1:21" ht="13.8">
      <c r="A107" s="14"/>
      <c r="B107" s="14"/>
      <c r="C107" s="14"/>
      <c r="D107" s="14"/>
      <c r="E107" s="14"/>
      <c r="F107" s="14"/>
      <c r="G107" s="14"/>
      <c r="H107" s="14"/>
      <c r="I107" s="14"/>
      <c r="L107" s="14"/>
      <c r="M107" s="14"/>
      <c r="N107" s="14"/>
      <c r="O107" s="14"/>
      <c r="P107" s="14"/>
      <c r="Q107" s="1"/>
      <c r="R107" s="74" t="s">
        <v>58</v>
      </c>
      <c r="S107" s="79" t="s">
        <v>292</v>
      </c>
      <c r="T107" s="81" t="s">
        <v>1142</v>
      </c>
      <c r="U107" s="78"/>
    </row>
    <row r="108" spans="1:21" ht="13.8">
      <c r="A108" s="14"/>
      <c r="B108" s="14"/>
      <c r="C108" s="14"/>
      <c r="D108" s="14"/>
      <c r="E108" s="14"/>
      <c r="F108" s="14"/>
      <c r="G108" s="14"/>
      <c r="H108" s="14"/>
      <c r="I108" s="14"/>
      <c r="L108" s="14"/>
      <c r="M108" s="14"/>
      <c r="N108" s="14"/>
      <c r="O108" s="14"/>
      <c r="P108" s="14"/>
      <c r="Q108" s="1"/>
      <c r="R108" s="74" t="s">
        <v>58</v>
      </c>
      <c r="S108" s="79" t="s">
        <v>292</v>
      </c>
      <c r="T108" s="79" t="s">
        <v>1143</v>
      </c>
      <c r="U108" s="78"/>
    </row>
    <row r="109" spans="1:21" ht="13.8">
      <c r="A109" s="14"/>
      <c r="B109" s="14"/>
      <c r="C109" s="14"/>
      <c r="D109" s="14"/>
      <c r="E109" s="14"/>
      <c r="F109" s="14"/>
      <c r="G109" s="14"/>
      <c r="H109" s="14"/>
      <c r="I109" s="14"/>
      <c r="L109" s="14"/>
      <c r="M109" s="14"/>
      <c r="N109" s="14"/>
      <c r="O109" s="14"/>
      <c r="P109" s="14"/>
      <c r="Q109" s="1"/>
      <c r="R109" s="74" t="s">
        <v>58</v>
      </c>
      <c r="S109" s="79" t="s">
        <v>1144</v>
      </c>
      <c r="T109" s="79" t="s">
        <v>1145</v>
      </c>
      <c r="U109" s="78"/>
    </row>
    <row r="110" spans="1:21" ht="13.8">
      <c r="A110" s="14"/>
      <c r="B110" s="14"/>
      <c r="C110" s="14"/>
      <c r="D110" s="14"/>
      <c r="E110" s="14"/>
      <c r="F110" s="14"/>
      <c r="G110" s="14"/>
      <c r="H110" s="14"/>
      <c r="I110" s="14"/>
      <c r="L110" s="14"/>
      <c r="M110" s="14"/>
      <c r="N110" s="14"/>
      <c r="O110" s="14"/>
      <c r="P110" s="14"/>
      <c r="Q110" s="1"/>
      <c r="R110" s="74" t="s">
        <v>58</v>
      </c>
      <c r="S110" s="79" t="s">
        <v>1146</v>
      </c>
      <c r="T110" s="79" t="s">
        <v>1147</v>
      </c>
      <c r="U110" s="78"/>
    </row>
    <row r="111" spans="1:21" ht="13.8">
      <c r="A111" s="14"/>
      <c r="B111" s="14"/>
      <c r="C111" s="14"/>
      <c r="D111" s="14"/>
      <c r="E111" s="14"/>
      <c r="F111" s="14"/>
      <c r="G111" s="14"/>
      <c r="H111" s="14"/>
      <c r="I111" s="14"/>
      <c r="L111" s="14"/>
      <c r="M111" s="14"/>
      <c r="N111" s="14"/>
      <c r="O111" s="14"/>
      <c r="P111" s="14"/>
      <c r="Q111" s="1"/>
      <c r="R111" s="74" t="s">
        <v>58</v>
      </c>
      <c r="S111" s="79" t="s">
        <v>1148</v>
      </c>
      <c r="T111" s="79" t="s">
        <v>1149</v>
      </c>
      <c r="U111" s="78"/>
    </row>
    <row r="112" spans="1:21" ht="13.8">
      <c r="A112" s="14"/>
      <c r="B112" s="14"/>
      <c r="C112" s="14"/>
      <c r="D112" s="14"/>
      <c r="E112" s="14"/>
      <c r="F112" s="14"/>
      <c r="G112" s="14"/>
      <c r="H112" s="14"/>
      <c r="I112" s="14"/>
      <c r="L112" s="14"/>
      <c r="M112" s="14"/>
      <c r="N112" s="14"/>
      <c r="O112" s="14"/>
      <c r="P112" s="14"/>
      <c r="Q112" s="1"/>
      <c r="R112" s="74" t="s">
        <v>58</v>
      </c>
      <c r="S112" s="79" t="s">
        <v>1148</v>
      </c>
      <c r="T112" s="79" t="s">
        <v>1150</v>
      </c>
      <c r="U112" s="78"/>
    </row>
    <row r="113" spans="1:21" ht="13.8">
      <c r="A113" s="14"/>
      <c r="B113" s="14"/>
      <c r="C113" s="14"/>
      <c r="D113" s="14"/>
      <c r="E113" s="14"/>
      <c r="F113" s="14"/>
      <c r="G113" s="14"/>
      <c r="H113" s="14"/>
      <c r="I113" s="14"/>
      <c r="L113" s="14"/>
      <c r="M113" s="14"/>
      <c r="N113" s="14"/>
      <c r="O113" s="14"/>
      <c r="P113" s="14"/>
      <c r="Q113" s="1"/>
      <c r="R113" s="74" t="s">
        <v>58</v>
      </c>
      <c r="S113" s="79" t="s">
        <v>472</v>
      </c>
      <c r="T113" s="79" t="s">
        <v>1151</v>
      </c>
      <c r="U113" s="78"/>
    </row>
    <row r="114" spans="1:21" ht="13.8">
      <c r="A114" s="14"/>
      <c r="B114" s="14"/>
      <c r="C114" s="14"/>
      <c r="D114" s="14"/>
      <c r="E114" s="14"/>
      <c r="F114" s="14"/>
      <c r="G114" s="14"/>
      <c r="H114" s="14"/>
      <c r="I114" s="14"/>
      <c r="L114" s="14"/>
      <c r="M114" s="14"/>
      <c r="N114" s="14"/>
      <c r="O114" s="14"/>
      <c r="P114" s="14"/>
      <c r="Q114" s="1"/>
      <c r="R114" s="74" t="s">
        <v>58</v>
      </c>
      <c r="S114" s="79" t="s">
        <v>472</v>
      </c>
      <c r="T114" s="79" t="s">
        <v>1152</v>
      </c>
      <c r="U114" s="78"/>
    </row>
    <row r="115" spans="1:21" ht="13.8">
      <c r="A115" s="14"/>
      <c r="B115" s="14"/>
      <c r="C115" s="14"/>
      <c r="D115" s="14"/>
      <c r="E115" s="14"/>
      <c r="F115" s="14"/>
      <c r="G115" s="14"/>
      <c r="H115" s="14"/>
      <c r="I115" s="14"/>
      <c r="L115" s="14"/>
      <c r="M115" s="14"/>
      <c r="N115" s="14"/>
      <c r="O115" s="14"/>
      <c r="P115" s="14"/>
      <c r="Q115" s="1"/>
      <c r="R115" s="74" t="s">
        <v>58</v>
      </c>
      <c r="S115" s="79" t="s">
        <v>1153</v>
      </c>
      <c r="T115" s="79" t="s">
        <v>1154</v>
      </c>
      <c r="U115" s="78"/>
    </row>
    <row r="116" spans="1:21" ht="13.8">
      <c r="A116" s="14"/>
      <c r="B116" s="14"/>
      <c r="C116" s="14"/>
      <c r="D116" s="14"/>
      <c r="E116" s="14"/>
      <c r="F116" s="14"/>
      <c r="G116" s="14"/>
      <c r="H116" s="14"/>
      <c r="I116" s="14"/>
      <c r="L116" s="14"/>
      <c r="M116" s="14"/>
      <c r="N116" s="14"/>
      <c r="O116" s="14"/>
      <c r="P116" s="14"/>
      <c r="Q116" s="1"/>
      <c r="R116" s="74" t="s">
        <v>58</v>
      </c>
      <c r="S116" s="79" t="s">
        <v>1153</v>
      </c>
      <c r="T116" s="79" t="s">
        <v>1155</v>
      </c>
      <c r="U116" s="78"/>
    </row>
    <row r="117" spans="1:21" ht="13.8">
      <c r="A117" s="14"/>
      <c r="B117" s="14"/>
      <c r="C117" s="14"/>
      <c r="D117" s="14"/>
      <c r="E117" s="14"/>
      <c r="F117" s="14"/>
      <c r="G117" s="14"/>
      <c r="H117" s="14"/>
      <c r="I117" s="14"/>
      <c r="L117" s="14"/>
      <c r="M117" s="14"/>
      <c r="N117" s="14"/>
      <c r="O117" s="14"/>
      <c r="P117" s="14"/>
      <c r="Q117" s="1"/>
      <c r="R117" s="74" t="s">
        <v>58</v>
      </c>
      <c r="S117" s="79" t="s">
        <v>1156</v>
      </c>
      <c r="T117" s="79" t="s">
        <v>1157</v>
      </c>
      <c r="U117" s="78"/>
    </row>
    <row r="118" spans="1:21" ht="13.8">
      <c r="A118" s="14"/>
      <c r="B118" s="14"/>
      <c r="C118" s="14"/>
      <c r="D118" s="14"/>
      <c r="E118" s="14"/>
      <c r="F118" s="14"/>
      <c r="G118" s="14"/>
      <c r="H118" s="14"/>
      <c r="I118" s="14"/>
      <c r="L118" s="14"/>
      <c r="M118" s="14"/>
      <c r="N118" s="14"/>
      <c r="O118" s="14"/>
      <c r="P118" s="14"/>
      <c r="Q118" s="1"/>
      <c r="R118" s="74" t="s">
        <v>58</v>
      </c>
      <c r="S118" s="79" t="s">
        <v>1158</v>
      </c>
      <c r="T118" s="79" t="s">
        <v>1159</v>
      </c>
      <c r="U118" s="78"/>
    </row>
    <row r="119" spans="1:21" ht="13.8">
      <c r="A119" s="14"/>
      <c r="B119" s="14"/>
      <c r="C119" s="14"/>
      <c r="D119" s="14"/>
      <c r="E119" s="14"/>
      <c r="F119" s="14"/>
      <c r="G119" s="14"/>
      <c r="H119" s="14"/>
      <c r="I119" s="14"/>
      <c r="L119" s="14"/>
      <c r="M119" s="14"/>
      <c r="N119" s="14"/>
      <c r="O119" s="14"/>
      <c r="P119" s="14"/>
      <c r="Q119" s="1"/>
      <c r="R119" s="74" t="s">
        <v>147</v>
      </c>
      <c r="S119" s="79" t="s">
        <v>1160</v>
      </c>
      <c r="T119" s="79" t="s">
        <v>1161</v>
      </c>
      <c r="U119" s="78"/>
    </row>
    <row r="120" spans="1:21" ht="13.8">
      <c r="A120" s="14"/>
      <c r="B120" s="14"/>
      <c r="C120" s="14"/>
      <c r="D120" s="14"/>
      <c r="E120" s="14"/>
      <c r="F120" s="14"/>
      <c r="G120" s="14"/>
      <c r="H120" s="14"/>
      <c r="I120" s="14"/>
      <c r="L120" s="14"/>
      <c r="M120" s="14"/>
      <c r="N120" s="14"/>
      <c r="O120" s="14"/>
      <c r="P120" s="14"/>
      <c r="Q120" s="1"/>
      <c r="R120" s="74" t="s">
        <v>147</v>
      </c>
      <c r="S120" s="79" t="s">
        <v>1160</v>
      </c>
      <c r="T120" s="79" t="s">
        <v>1162</v>
      </c>
      <c r="U120" s="78"/>
    </row>
    <row r="121" spans="1:21" ht="13.8">
      <c r="A121" s="14"/>
      <c r="B121" s="14"/>
      <c r="C121" s="14"/>
      <c r="D121" s="14"/>
      <c r="E121" s="14"/>
      <c r="F121" s="14"/>
      <c r="G121" s="14"/>
      <c r="H121" s="14"/>
      <c r="I121" s="14"/>
      <c r="L121" s="14"/>
      <c r="M121" s="14"/>
      <c r="N121" s="14"/>
      <c r="O121" s="14"/>
      <c r="P121" s="14"/>
      <c r="Q121" s="1"/>
      <c r="R121" s="74" t="s">
        <v>147</v>
      </c>
      <c r="S121" s="79" t="s">
        <v>1163</v>
      </c>
      <c r="T121" s="79" t="s">
        <v>1164</v>
      </c>
      <c r="U121" s="78"/>
    </row>
    <row r="122" spans="1:21" ht="13.8">
      <c r="A122" s="14"/>
      <c r="B122" s="14"/>
      <c r="C122" s="14"/>
      <c r="D122" s="14"/>
      <c r="E122" s="14"/>
      <c r="F122" s="14"/>
      <c r="G122" s="14"/>
      <c r="H122" s="14"/>
      <c r="I122" s="14"/>
      <c r="L122" s="14"/>
      <c r="M122" s="14"/>
      <c r="N122" s="14"/>
      <c r="O122" s="14"/>
      <c r="P122" s="14"/>
      <c r="Q122" s="1"/>
      <c r="R122" s="74" t="s">
        <v>147</v>
      </c>
      <c r="S122" s="79" t="s">
        <v>1163</v>
      </c>
      <c r="T122" s="79" t="s">
        <v>1165</v>
      </c>
      <c r="U122" s="78"/>
    </row>
    <row r="123" spans="1:21" ht="13.8">
      <c r="A123" s="14"/>
      <c r="B123" s="14"/>
      <c r="C123" s="14"/>
      <c r="D123" s="14"/>
      <c r="E123" s="14"/>
      <c r="F123" s="14"/>
      <c r="G123" s="14"/>
      <c r="H123" s="14"/>
      <c r="I123" s="14"/>
      <c r="L123" s="14"/>
      <c r="M123" s="14"/>
      <c r="N123" s="14"/>
      <c r="O123" s="14"/>
      <c r="P123" s="14"/>
      <c r="Q123" s="1"/>
      <c r="R123" s="74" t="s">
        <v>147</v>
      </c>
      <c r="S123" s="79" t="s">
        <v>1166</v>
      </c>
      <c r="T123" s="79" t="s">
        <v>1167</v>
      </c>
      <c r="U123" s="78"/>
    </row>
    <row r="124" spans="1:21" ht="13.8">
      <c r="A124" s="14"/>
      <c r="B124" s="14"/>
      <c r="C124" s="14"/>
      <c r="D124" s="14"/>
      <c r="E124" s="14"/>
      <c r="F124" s="14"/>
      <c r="G124" s="14"/>
      <c r="H124" s="14"/>
      <c r="I124" s="14"/>
      <c r="L124" s="14"/>
      <c r="M124" s="14"/>
      <c r="N124" s="14"/>
      <c r="O124" s="14"/>
      <c r="P124" s="14"/>
      <c r="Q124" s="1"/>
      <c r="R124" s="74" t="s">
        <v>147</v>
      </c>
      <c r="S124" s="79" t="s">
        <v>1166</v>
      </c>
      <c r="T124" s="79" t="s">
        <v>1168</v>
      </c>
      <c r="U124" s="78"/>
    </row>
    <row r="125" spans="1:21" ht="15.6">
      <c r="A125" s="14"/>
      <c r="B125" s="14"/>
      <c r="C125" s="14"/>
      <c r="D125" s="14"/>
      <c r="E125" s="14"/>
      <c r="F125" s="14"/>
      <c r="G125" s="14"/>
      <c r="H125" s="14"/>
      <c r="I125" s="14"/>
      <c r="L125" s="14"/>
      <c r="M125" s="14"/>
      <c r="N125" s="14"/>
      <c r="O125" s="14"/>
      <c r="P125" s="14"/>
      <c r="Q125" s="1"/>
      <c r="R125" s="74" t="s">
        <v>147</v>
      </c>
      <c r="S125" s="79" t="s">
        <v>1169</v>
      </c>
      <c r="T125" s="79" t="s">
        <v>1170</v>
      </c>
      <c r="U125" s="78"/>
    </row>
    <row r="126" spans="1:21" ht="13.8">
      <c r="A126" s="14"/>
      <c r="B126" s="14"/>
      <c r="C126" s="14"/>
      <c r="D126" s="14"/>
      <c r="E126" s="14"/>
      <c r="F126" s="14"/>
      <c r="G126" s="14"/>
      <c r="H126" s="14"/>
      <c r="I126" s="14"/>
      <c r="L126" s="14"/>
      <c r="M126" s="14"/>
      <c r="N126" s="14"/>
      <c r="O126" s="14"/>
      <c r="P126" s="14"/>
      <c r="Q126" s="1"/>
      <c r="R126" s="74" t="s">
        <v>147</v>
      </c>
      <c r="S126" s="79" t="s">
        <v>1171</v>
      </c>
      <c r="T126" s="79" t="s">
        <v>1172</v>
      </c>
      <c r="U126" s="78"/>
    </row>
    <row r="127" spans="1:21" ht="13.8">
      <c r="A127" s="14"/>
      <c r="B127" s="14"/>
      <c r="C127" s="14"/>
      <c r="D127" s="14"/>
      <c r="E127" s="14"/>
      <c r="F127" s="14"/>
      <c r="G127" s="14"/>
      <c r="H127" s="14"/>
      <c r="I127" s="14"/>
      <c r="L127" s="14"/>
      <c r="M127" s="14"/>
      <c r="N127" s="14"/>
      <c r="O127" s="14"/>
      <c r="P127" s="14"/>
      <c r="Q127" s="1"/>
      <c r="R127" s="74" t="s">
        <v>147</v>
      </c>
      <c r="S127" s="79" t="s">
        <v>1171</v>
      </c>
      <c r="T127" s="79" t="s">
        <v>1173</v>
      </c>
      <c r="U127" s="78"/>
    </row>
    <row r="128" spans="1:21" ht="13.8">
      <c r="A128" s="14"/>
      <c r="B128" s="14"/>
      <c r="C128" s="14"/>
      <c r="D128" s="14"/>
      <c r="E128" s="14"/>
      <c r="F128" s="14"/>
      <c r="G128" s="14"/>
      <c r="H128" s="14"/>
      <c r="I128" s="14"/>
      <c r="L128" s="14"/>
      <c r="M128" s="14"/>
      <c r="N128" s="14"/>
      <c r="O128" s="14"/>
      <c r="P128" s="14"/>
      <c r="Q128" s="1"/>
      <c r="R128" s="74" t="s">
        <v>147</v>
      </c>
      <c r="S128" s="79" t="s">
        <v>1174</v>
      </c>
      <c r="T128" s="79" t="s">
        <v>1175</v>
      </c>
      <c r="U128" s="78"/>
    </row>
    <row r="129" spans="1:21" ht="13.8">
      <c r="A129" s="14"/>
      <c r="B129" s="14"/>
      <c r="C129" s="14"/>
      <c r="D129" s="14"/>
      <c r="E129" s="14"/>
      <c r="F129" s="14"/>
      <c r="G129" s="14"/>
      <c r="H129" s="14"/>
      <c r="I129" s="14"/>
      <c r="L129" s="14"/>
      <c r="M129" s="14"/>
      <c r="N129" s="14"/>
      <c r="O129" s="14"/>
      <c r="P129" s="14"/>
      <c r="Q129" s="1"/>
      <c r="R129" s="74" t="s">
        <v>147</v>
      </c>
      <c r="S129" s="79" t="s">
        <v>1176</v>
      </c>
      <c r="T129" s="79" t="s">
        <v>1177</v>
      </c>
      <c r="U129" s="78"/>
    </row>
    <row r="130" spans="1:21" ht="13.8">
      <c r="A130" s="14"/>
      <c r="B130" s="14"/>
      <c r="C130" s="14"/>
      <c r="D130" s="14"/>
      <c r="E130" s="14"/>
      <c r="F130" s="14"/>
      <c r="G130" s="14"/>
      <c r="H130" s="14"/>
      <c r="I130" s="14"/>
      <c r="L130" s="14"/>
      <c r="M130" s="14"/>
      <c r="N130" s="14"/>
      <c r="O130" s="14"/>
      <c r="P130" s="14"/>
      <c r="Q130" s="1"/>
      <c r="R130" s="74" t="s">
        <v>147</v>
      </c>
      <c r="S130" s="79" t="s">
        <v>1178</v>
      </c>
      <c r="T130" s="79" t="s">
        <v>1179</v>
      </c>
      <c r="U130" s="78"/>
    </row>
    <row r="131" spans="1:21" ht="13.8">
      <c r="A131" s="14"/>
      <c r="B131" s="14"/>
      <c r="C131" s="14"/>
      <c r="D131" s="14"/>
      <c r="E131" s="14"/>
      <c r="F131" s="14"/>
      <c r="G131" s="14"/>
      <c r="H131" s="14"/>
      <c r="I131" s="14"/>
      <c r="L131" s="14"/>
      <c r="M131" s="14"/>
      <c r="N131" s="14"/>
      <c r="O131" s="14"/>
      <c r="P131" s="14"/>
      <c r="Q131" s="1"/>
      <c r="R131" s="74" t="s">
        <v>148</v>
      </c>
      <c r="S131" s="79" t="s">
        <v>1180</v>
      </c>
      <c r="T131" s="79" t="s">
        <v>1181</v>
      </c>
      <c r="U131" s="78"/>
    </row>
    <row r="132" spans="1:21" ht="13.8">
      <c r="A132" s="14"/>
      <c r="B132" s="14"/>
      <c r="C132" s="14"/>
      <c r="D132" s="14"/>
      <c r="E132" s="14"/>
      <c r="F132" s="14"/>
      <c r="G132" s="14"/>
      <c r="H132" s="14"/>
      <c r="I132" s="14"/>
      <c r="L132" s="14"/>
      <c r="M132" s="14"/>
      <c r="N132" s="14"/>
      <c r="O132" s="14"/>
      <c r="P132" s="14"/>
      <c r="Q132" s="1"/>
      <c r="R132" s="74" t="s">
        <v>148</v>
      </c>
      <c r="S132" s="79" t="s">
        <v>1182</v>
      </c>
      <c r="T132" s="79" t="s">
        <v>1183</v>
      </c>
      <c r="U132" s="78"/>
    </row>
    <row r="133" spans="1:21" ht="13.8">
      <c r="A133" s="14"/>
      <c r="B133" s="14"/>
      <c r="C133" s="14"/>
      <c r="D133" s="14"/>
      <c r="E133" s="14"/>
      <c r="F133" s="14"/>
      <c r="G133" s="14"/>
      <c r="H133" s="14"/>
      <c r="I133" s="14"/>
      <c r="L133" s="14"/>
      <c r="M133" s="14"/>
      <c r="N133" s="14"/>
      <c r="O133" s="14"/>
      <c r="P133" s="14"/>
      <c r="Q133" s="1"/>
      <c r="R133" s="74" t="s">
        <v>148</v>
      </c>
      <c r="S133" s="79" t="s">
        <v>1184</v>
      </c>
      <c r="T133" s="79" t="s">
        <v>1185</v>
      </c>
      <c r="U133" s="78"/>
    </row>
    <row r="134" spans="1:21" ht="13.8">
      <c r="A134" s="14"/>
      <c r="B134" s="14"/>
      <c r="C134" s="14"/>
      <c r="D134" s="14"/>
      <c r="E134" s="14"/>
      <c r="F134" s="14"/>
      <c r="G134" s="14"/>
      <c r="H134" s="14"/>
      <c r="I134" s="14"/>
      <c r="L134" s="14"/>
      <c r="M134" s="14"/>
      <c r="N134" s="14"/>
      <c r="O134" s="14"/>
      <c r="P134" s="14"/>
      <c r="Q134" s="1"/>
      <c r="R134" s="74" t="s">
        <v>148</v>
      </c>
      <c r="S134" s="79" t="s">
        <v>1186</v>
      </c>
      <c r="T134" s="79" t="s">
        <v>1187</v>
      </c>
      <c r="U134" s="78"/>
    </row>
    <row r="135" spans="1:21" ht="13.8">
      <c r="A135" s="14"/>
      <c r="B135" s="14"/>
      <c r="C135" s="14"/>
      <c r="D135" s="14"/>
      <c r="E135" s="14"/>
      <c r="F135" s="14"/>
      <c r="G135" s="14"/>
      <c r="H135" s="14"/>
      <c r="I135" s="14"/>
      <c r="L135" s="14"/>
      <c r="M135" s="14"/>
      <c r="N135" s="14"/>
      <c r="O135" s="14"/>
      <c r="P135" s="14"/>
      <c r="Q135" s="1"/>
      <c r="R135" s="74" t="s">
        <v>148</v>
      </c>
      <c r="S135" s="79" t="s">
        <v>1188</v>
      </c>
      <c r="T135" s="79" t="s">
        <v>1189</v>
      </c>
      <c r="U135" s="78"/>
    </row>
    <row r="136" spans="1:21" ht="13.8">
      <c r="A136" s="14"/>
      <c r="B136" s="14"/>
      <c r="C136" s="14"/>
      <c r="D136" s="14"/>
      <c r="E136" s="14"/>
      <c r="F136" s="14"/>
      <c r="G136" s="14"/>
      <c r="H136" s="14"/>
      <c r="I136" s="14"/>
      <c r="L136" s="14"/>
      <c r="M136" s="14"/>
      <c r="N136" s="14"/>
      <c r="O136" s="14"/>
      <c r="P136" s="14"/>
      <c r="Q136" s="1"/>
      <c r="R136" s="74" t="s">
        <v>148</v>
      </c>
      <c r="S136" s="79" t="s">
        <v>1190</v>
      </c>
      <c r="T136" s="79" t="s">
        <v>1191</v>
      </c>
      <c r="U136" s="78"/>
    </row>
    <row r="137" spans="1:21" ht="13.8">
      <c r="A137" s="14"/>
      <c r="B137" s="14"/>
      <c r="C137" s="14"/>
      <c r="D137" s="14"/>
      <c r="E137" s="14"/>
      <c r="F137" s="14"/>
      <c r="G137" s="14"/>
      <c r="H137" s="14"/>
      <c r="I137" s="14"/>
      <c r="L137" s="14"/>
      <c r="M137" s="14"/>
      <c r="N137" s="14"/>
      <c r="O137" s="14"/>
      <c r="P137" s="14"/>
      <c r="Q137" s="1"/>
      <c r="R137" s="74" t="s">
        <v>148</v>
      </c>
      <c r="S137" s="79" t="s">
        <v>1192</v>
      </c>
      <c r="T137" s="79" t="s">
        <v>1193</v>
      </c>
      <c r="U137" s="78"/>
    </row>
    <row r="138" spans="1:21" ht="13.8">
      <c r="A138" s="14"/>
      <c r="B138" s="14"/>
      <c r="C138" s="14"/>
      <c r="D138" s="14"/>
      <c r="E138" s="14"/>
      <c r="F138" s="14"/>
      <c r="G138" s="14"/>
      <c r="H138" s="14"/>
      <c r="I138" s="14"/>
      <c r="L138" s="14"/>
      <c r="M138" s="14"/>
      <c r="N138" s="14"/>
      <c r="O138" s="14"/>
      <c r="P138" s="14"/>
      <c r="Q138" s="1"/>
      <c r="R138" s="74" t="s">
        <v>148</v>
      </c>
      <c r="S138" s="79"/>
      <c r="T138" s="79" t="s">
        <v>1194</v>
      </c>
      <c r="U138" s="78"/>
    </row>
    <row r="139" spans="1:21" ht="13.8">
      <c r="A139" s="14"/>
      <c r="B139" s="14"/>
      <c r="C139" s="14"/>
      <c r="D139" s="14"/>
      <c r="E139" s="14"/>
      <c r="F139" s="14"/>
      <c r="G139" s="14"/>
      <c r="H139" s="14"/>
      <c r="I139" s="14"/>
      <c r="L139" s="14"/>
      <c r="M139" s="14"/>
      <c r="N139" s="14"/>
      <c r="O139" s="14"/>
      <c r="P139" s="14"/>
      <c r="Q139" s="1"/>
      <c r="R139" s="74" t="s">
        <v>148</v>
      </c>
      <c r="S139" s="79" t="s">
        <v>1195</v>
      </c>
      <c r="T139" s="79" t="s">
        <v>1196</v>
      </c>
      <c r="U139" s="78"/>
    </row>
    <row r="140" spans="1:21" ht="13.8">
      <c r="A140" s="14"/>
      <c r="B140" s="14"/>
      <c r="C140" s="14"/>
      <c r="D140" s="14"/>
      <c r="E140" s="14"/>
      <c r="F140" s="14"/>
      <c r="G140" s="14"/>
      <c r="H140" s="14"/>
      <c r="I140" s="14"/>
      <c r="L140" s="14"/>
      <c r="M140" s="14"/>
      <c r="N140" s="14"/>
      <c r="O140" s="14"/>
      <c r="P140" s="14"/>
      <c r="Q140" s="1"/>
      <c r="R140" s="74" t="s">
        <v>148</v>
      </c>
      <c r="S140" s="79" t="s">
        <v>1197</v>
      </c>
      <c r="T140" s="79" t="s">
        <v>1198</v>
      </c>
      <c r="U140" s="78"/>
    </row>
    <row r="141" spans="1:21" ht="13.8">
      <c r="A141" s="14"/>
      <c r="B141" s="14"/>
      <c r="C141" s="14"/>
      <c r="D141" s="14"/>
      <c r="E141" s="14"/>
      <c r="F141" s="14"/>
      <c r="G141" s="14"/>
      <c r="H141" s="14"/>
      <c r="I141" s="14"/>
      <c r="L141" s="14"/>
      <c r="M141" s="14"/>
      <c r="N141" s="14"/>
      <c r="O141" s="14"/>
      <c r="P141" s="14"/>
      <c r="Q141" s="1"/>
      <c r="R141" s="74" t="s">
        <v>148</v>
      </c>
      <c r="S141" s="79" t="s">
        <v>1199</v>
      </c>
      <c r="T141" s="79" t="s">
        <v>1200</v>
      </c>
      <c r="U141" s="78"/>
    </row>
    <row r="142" spans="1:21" ht="13.8">
      <c r="A142" s="14"/>
      <c r="B142" s="14"/>
      <c r="C142" s="14"/>
      <c r="D142" s="14"/>
      <c r="E142" s="14"/>
      <c r="F142" s="14"/>
      <c r="G142" s="14"/>
      <c r="H142" s="14"/>
      <c r="I142" s="14"/>
      <c r="L142" s="14"/>
      <c r="M142" s="14"/>
      <c r="N142" s="14"/>
      <c r="O142" s="14"/>
      <c r="P142" s="14"/>
      <c r="Q142" s="1"/>
      <c r="R142" s="74" t="s">
        <v>149</v>
      </c>
      <c r="S142" s="79" t="s">
        <v>1201</v>
      </c>
      <c r="T142" s="79" t="s">
        <v>1202</v>
      </c>
      <c r="U142" s="78"/>
    </row>
    <row r="143" spans="1:21" ht="13.8">
      <c r="A143" s="14"/>
      <c r="B143" s="14"/>
      <c r="C143" s="14"/>
      <c r="D143" s="14"/>
      <c r="E143" s="14"/>
      <c r="F143" s="14"/>
      <c r="G143" s="14"/>
      <c r="H143" s="14"/>
      <c r="I143" s="14"/>
      <c r="L143" s="14"/>
      <c r="M143" s="14"/>
      <c r="N143" s="14"/>
      <c r="O143" s="14"/>
      <c r="P143" s="14"/>
      <c r="Q143" s="1"/>
      <c r="R143" s="74" t="s">
        <v>149</v>
      </c>
      <c r="S143" s="79" t="s">
        <v>1203</v>
      </c>
      <c r="T143" s="79" t="s">
        <v>1204</v>
      </c>
      <c r="U143" s="78"/>
    </row>
    <row r="144" spans="1:21" ht="13.8">
      <c r="A144" s="14"/>
      <c r="B144" s="14"/>
      <c r="C144" s="14"/>
      <c r="D144" s="14"/>
      <c r="E144" s="14"/>
      <c r="F144" s="14"/>
      <c r="G144" s="14"/>
      <c r="H144" s="14"/>
      <c r="I144" s="14"/>
      <c r="L144" s="14"/>
      <c r="M144" s="14"/>
      <c r="N144" s="14"/>
      <c r="O144" s="14"/>
      <c r="P144" s="14"/>
      <c r="Q144" s="1"/>
      <c r="R144" s="74" t="s">
        <v>149</v>
      </c>
      <c r="S144" s="79" t="s">
        <v>1205</v>
      </c>
      <c r="T144" s="79" t="s">
        <v>1206</v>
      </c>
      <c r="U144" s="78"/>
    </row>
    <row r="145" spans="1:21" ht="13.8">
      <c r="A145" s="14"/>
      <c r="B145" s="14"/>
      <c r="C145" s="14"/>
      <c r="D145" s="14"/>
      <c r="E145" s="14"/>
      <c r="F145" s="14"/>
      <c r="G145" s="14"/>
      <c r="H145" s="14"/>
      <c r="I145" s="14"/>
      <c r="L145" s="14"/>
      <c r="M145" s="14"/>
      <c r="N145" s="14"/>
      <c r="O145" s="14"/>
      <c r="P145" s="14"/>
      <c r="Q145" s="1"/>
      <c r="R145" s="74" t="s">
        <v>149</v>
      </c>
      <c r="S145" s="79" t="s">
        <v>1205</v>
      </c>
      <c r="T145" s="79" t="s">
        <v>1207</v>
      </c>
      <c r="U145" s="78"/>
    </row>
    <row r="146" spans="1:21" ht="13.8">
      <c r="A146" s="14"/>
      <c r="B146" s="14"/>
      <c r="C146" s="14"/>
      <c r="D146" s="14"/>
      <c r="E146" s="14"/>
      <c r="F146" s="14"/>
      <c r="G146" s="14"/>
      <c r="H146" s="14"/>
      <c r="I146" s="14"/>
      <c r="L146" s="14"/>
      <c r="M146" s="14"/>
      <c r="N146" s="14"/>
      <c r="O146" s="14"/>
      <c r="P146" s="14"/>
      <c r="Q146" s="1"/>
      <c r="R146" s="74" t="s">
        <v>149</v>
      </c>
      <c r="S146" s="79" t="s">
        <v>1208</v>
      </c>
      <c r="T146" s="79" t="s">
        <v>1209</v>
      </c>
      <c r="U146" s="78"/>
    </row>
    <row r="147" spans="1:21" ht="13.8">
      <c r="A147" s="14"/>
      <c r="B147" s="14"/>
      <c r="C147" s="14"/>
      <c r="D147" s="14"/>
      <c r="E147" s="14"/>
      <c r="F147" s="14"/>
      <c r="G147" s="14"/>
      <c r="H147" s="14"/>
      <c r="I147" s="14"/>
      <c r="L147" s="14"/>
      <c r="M147" s="14"/>
      <c r="N147" s="14"/>
      <c r="O147" s="14"/>
      <c r="P147" s="14"/>
      <c r="Q147" s="1"/>
      <c r="R147" s="74" t="s">
        <v>149</v>
      </c>
      <c r="S147" s="79" t="s">
        <v>1210</v>
      </c>
      <c r="T147" s="79" t="s">
        <v>1211</v>
      </c>
      <c r="U147" s="78"/>
    </row>
    <row r="148" spans="1:21" ht="13.8">
      <c r="A148" s="14"/>
      <c r="B148" s="14"/>
      <c r="C148" s="14"/>
      <c r="D148" s="14"/>
      <c r="E148" s="14"/>
      <c r="F148" s="14"/>
      <c r="G148" s="14"/>
      <c r="H148" s="14"/>
      <c r="I148" s="14"/>
      <c r="L148" s="14"/>
      <c r="M148" s="14"/>
      <c r="N148" s="14"/>
      <c r="O148" s="14"/>
      <c r="P148" s="14"/>
      <c r="Q148" s="1"/>
      <c r="R148" s="74" t="s">
        <v>149</v>
      </c>
      <c r="S148" s="79" t="s">
        <v>1210</v>
      </c>
      <c r="T148" s="79" t="s">
        <v>1212</v>
      </c>
      <c r="U148" s="78"/>
    </row>
    <row r="149" spans="1:21" ht="13.8">
      <c r="A149" s="14"/>
      <c r="B149" s="14"/>
      <c r="C149" s="14"/>
      <c r="D149" s="14"/>
      <c r="E149" s="14"/>
      <c r="F149" s="14"/>
      <c r="G149" s="14"/>
      <c r="H149" s="14"/>
      <c r="I149" s="14"/>
      <c r="L149" s="14"/>
      <c r="M149" s="14"/>
      <c r="N149" s="14"/>
      <c r="O149" s="14"/>
      <c r="P149" s="14"/>
      <c r="Q149" s="1"/>
      <c r="R149" s="74" t="s">
        <v>149</v>
      </c>
      <c r="S149" s="79" t="s">
        <v>1213</v>
      </c>
      <c r="T149" s="79" t="s">
        <v>1214</v>
      </c>
      <c r="U149" s="78"/>
    </row>
    <row r="150" spans="1:21" ht="13.8">
      <c r="A150" s="14"/>
      <c r="B150" s="14"/>
      <c r="C150" s="14"/>
      <c r="D150" s="14"/>
      <c r="E150" s="14"/>
      <c r="F150" s="14"/>
      <c r="G150" s="14"/>
      <c r="H150" s="14"/>
      <c r="I150" s="14"/>
      <c r="L150" s="14"/>
      <c r="M150" s="14"/>
      <c r="N150" s="14"/>
      <c r="O150" s="14"/>
      <c r="P150" s="14"/>
      <c r="Q150" s="1"/>
      <c r="R150" s="74" t="s">
        <v>149</v>
      </c>
      <c r="S150" s="79" t="s">
        <v>1213</v>
      </c>
      <c r="T150" s="79" t="s">
        <v>1215</v>
      </c>
      <c r="U150" s="78"/>
    </row>
    <row r="151" spans="1:21" ht="13.8">
      <c r="A151" s="14"/>
      <c r="B151" s="14"/>
      <c r="C151" s="14"/>
      <c r="D151" s="14"/>
      <c r="E151" s="14"/>
      <c r="F151" s="14"/>
      <c r="G151" s="14"/>
      <c r="H151" s="14"/>
      <c r="I151" s="14"/>
      <c r="L151" s="14"/>
      <c r="M151" s="14"/>
      <c r="N151" s="14"/>
      <c r="O151" s="14"/>
      <c r="P151" s="14"/>
      <c r="Q151" s="1"/>
      <c r="R151" s="74" t="s">
        <v>149</v>
      </c>
      <c r="S151" s="79" t="s">
        <v>1216</v>
      </c>
      <c r="T151" s="79" t="s">
        <v>1217</v>
      </c>
      <c r="U151" s="78"/>
    </row>
    <row r="152" spans="1:21" ht="13.8">
      <c r="A152" s="14"/>
      <c r="B152" s="14"/>
      <c r="C152" s="14"/>
      <c r="D152" s="14"/>
      <c r="E152" s="14"/>
      <c r="F152" s="14"/>
      <c r="G152" s="14"/>
      <c r="H152" s="14"/>
      <c r="I152" s="14"/>
      <c r="L152" s="14"/>
      <c r="M152" s="14"/>
      <c r="N152" s="14"/>
      <c r="O152" s="14"/>
      <c r="P152" s="14"/>
      <c r="Q152" s="1"/>
      <c r="R152" s="74" t="s">
        <v>149</v>
      </c>
      <c r="S152" s="79" t="s">
        <v>1216</v>
      </c>
      <c r="T152" s="79" t="s">
        <v>1218</v>
      </c>
      <c r="U152" s="78"/>
    </row>
    <row r="153" spans="1:21" ht="13.8">
      <c r="A153" s="14"/>
      <c r="B153" s="14"/>
      <c r="C153" s="14"/>
      <c r="D153" s="14"/>
      <c r="E153" s="14"/>
      <c r="F153" s="14"/>
      <c r="G153" s="14"/>
      <c r="H153" s="14"/>
      <c r="I153" s="14"/>
      <c r="L153" s="14"/>
      <c r="M153" s="14"/>
      <c r="N153" s="14"/>
      <c r="O153" s="14"/>
      <c r="P153" s="14"/>
      <c r="Q153" s="1"/>
      <c r="R153" s="74" t="s">
        <v>149</v>
      </c>
      <c r="S153" s="79" t="s">
        <v>1219</v>
      </c>
      <c r="T153" s="79" t="s">
        <v>1220</v>
      </c>
      <c r="U153" s="78"/>
    </row>
    <row r="154" spans="1:21" ht="13.8">
      <c r="A154" s="14"/>
      <c r="B154" s="14"/>
      <c r="C154" s="14"/>
      <c r="D154" s="14"/>
      <c r="E154" s="14"/>
      <c r="F154" s="14"/>
      <c r="G154" s="14"/>
      <c r="H154" s="14"/>
      <c r="I154" s="14"/>
      <c r="L154" s="14"/>
      <c r="M154" s="14"/>
      <c r="N154" s="14"/>
      <c r="O154" s="14"/>
      <c r="P154" s="14"/>
      <c r="Q154" s="1"/>
      <c r="R154" s="74" t="s">
        <v>149</v>
      </c>
      <c r="S154" s="79" t="s">
        <v>1221</v>
      </c>
      <c r="T154" s="79" t="s">
        <v>1222</v>
      </c>
      <c r="U154" s="78"/>
    </row>
    <row r="155" spans="1:21" ht="13.8">
      <c r="A155" s="14"/>
      <c r="B155" s="14"/>
      <c r="C155" s="14"/>
      <c r="D155" s="14"/>
      <c r="E155" s="14"/>
      <c r="F155" s="14"/>
      <c r="G155" s="14"/>
      <c r="H155" s="14"/>
      <c r="I155" s="14"/>
      <c r="L155" s="14"/>
      <c r="M155" s="14"/>
      <c r="N155" s="14"/>
      <c r="O155" s="14"/>
      <c r="P155" s="14"/>
      <c r="Q155" s="1"/>
      <c r="R155" s="74" t="s">
        <v>149</v>
      </c>
      <c r="S155" s="79" t="s">
        <v>1221</v>
      </c>
      <c r="T155" s="79" t="s">
        <v>1223</v>
      </c>
      <c r="U155" s="78"/>
    </row>
    <row r="156" spans="1:21" ht="13.8">
      <c r="A156" s="14"/>
      <c r="B156" s="14"/>
      <c r="C156" s="14"/>
      <c r="D156" s="14"/>
      <c r="E156" s="14"/>
      <c r="F156" s="14"/>
      <c r="G156" s="14"/>
      <c r="H156" s="14"/>
      <c r="I156" s="14"/>
      <c r="L156" s="14"/>
      <c r="M156" s="14"/>
      <c r="N156" s="14"/>
      <c r="O156" s="14"/>
      <c r="P156" s="14"/>
      <c r="Q156" s="1"/>
      <c r="R156" s="74" t="s">
        <v>149</v>
      </c>
      <c r="S156" s="79" t="s">
        <v>1224</v>
      </c>
      <c r="T156" s="79" t="s">
        <v>1225</v>
      </c>
      <c r="U156" s="78"/>
    </row>
    <row r="157" spans="1:21" ht="13.8">
      <c r="A157" s="14"/>
      <c r="B157" s="14"/>
      <c r="C157" s="14"/>
      <c r="D157" s="14"/>
      <c r="E157" s="14"/>
      <c r="F157" s="14"/>
      <c r="G157" s="14"/>
      <c r="H157" s="14"/>
      <c r="I157" s="14"/>
      <c r="L157" s="14"/>
      <c r="M157" s="14"/>
      <c r="N157" s="14"/>
      <c r="O157" s="14"/>
      <c r="P157" s="14"/>
      <c r="Q157" s="1"/>
      <c r="R157" s="74" t="s">
        <v>150</v>
      </c>
      <c r="S157" s="79" t="s">
        <v>1226</v>
      </c>
      <c r="T157" s="79" t="s">
        <v>1227</v>
      </c>
      <c r="U157" s="78"/>
    </row>
    <row r="158" spans="1:21" ht="13.8">
      <c r="A158" s="14"/>
      <c r="B158" s="14"/>
      <c r="C158" s="14"/>
      <c r="D158" s="14"/>
      <c r="E158" s="14"/>
      <c r="F158" s="14"/>
      <c r="G158" s="14"/>
      <c r="H158" s="14"/>
      <c r="I158" s="14"/>
      <c r="L158" s="14"/>
      <c r="M158" s="14"/>
      <c r="N158" s="14"/>
      <c r="O158" s="14"/>
      <c r="P158" s="14"/>
      <c r="Q158" s="1"/>
      <c r="R158" s="74" t="s">
        <v>150</v>
      </c>
      <c r="S158" s="79" t="s">
        <v>1228</v>
      </c>
      <c r="T158" s="79" t="s">
        <v>1229</v>
      </c>
      <c r="U158" s="78"/>
    </row>
    <row r="159" spans="1:21" ht="13.8">
      <c r="A159" s="14"/>
      <c r="B159" s="14"/>
      <c r="C159" s="14"/>
      <c r="D159" s="14"/>
      <c r="E159" s="14"/>
      <c r="F159" s="14"/>
      <c r="G159" s="14"/>
      <c r="H159" s="14"/>
      <c r="I159" s="14"/>
      <c r="L159" s="14"/>
      <c r="M159" s="14"/>
      <c r="N159" s="14"/>
      <c r="O159" s="14"/>
      <c r="P159" s="14"/>
      <c r="Q159" s="1"/>
      <c r="R159" s="74" t="s">
        <v>150</v>
      </c>
      <c r="S159" s="79" t="s">
        <v>1228</v>
      </c>
      <c r="T159" s="79" t="s">
        <v>1230</v>
      </c>
      <c r="U159" s="78"/>
    </row>
    <row r="160" spans="1:21" ht="13.8">
      <c r="A160" s="14"/>
      <c r="B160" s="14"/>
      <c r="C160" s="14"/>
      <c r="D160" s="14"/>
      <c r="E160" s="14"/>
      <c r="F160" s="14"/>
      <c r="G160" s="14"/>
      <c r="H160" s="14"/>
      <c r="I160" s="14"/>
      <c r="L160" s="14"/>
      <c r="M160" s="14"/>
      <c r="N160" s="14"/>
      <c r="O160" s="14"/>
      <c r="P160" s="14"/>
      <c r="Q160" s="1"/>
      <c r="R160" s="74" t="s">
        <v>150</v>
      </c>
      <c r="S160" s="79" t="s">
        <v>447</v>
      </c>
      <c r="T160" s="79" t="s">
        <v>1231</v>
      </c>
      <c r="U160" s="78"/>
    </row>
    <row r="161" spans="1:21" ht="13.8">
      <c r="A161" s="14"/>
      <c r="B161" s="14"/>
      <c r="C161" s="14"/>
      <c r="D161" s="14"/>
      <c r="E161" s="14"/>
      <c r="F161" s="14"/>
      <c r="G161" s="14"/>
      <c r="H161" s="14"/>
      <c r="I161" s="14"/>
      <c r="L161" s="14"/>
      <c r="M161" s="14"/>
      <c r="N161" s="14"/>
      <c r="O161" s="14"/>
      <c r="P161" s="14"/>
      <c r="Q161" s="1"/>
      <c r="R161" s="74" t="s">
        <v>150</v>
      </c>
      <c r="S161" s="79" t="s">
        <v>433</v>
      </c>
      <c r="T161" s="79" t="s">
        <v>1232</v>
      </c>
      <c r="U161" s="78"/>
    </row>
    <row r="162" spans="1:21" ht="13.8">
      <c r="A162" s="14"/>
      <c r="B162" s="14"/>
      <c r="C162" s="14"/>
      <c r="D162" s="14"/>
      <c r="E162" s="14"/>
      <c r="F162" s="14"/>
      <c r="G162" s="14"/>
      <c r="H162" s="14"/>
      <c r="I162" s="14"/>
      <c r="L162" s="14"/>
      <c r="M162" s="14"/>
      <c r="N162" s="14"/>
      <c r="O162" s="14"/>
      <c r="P162" s="14"/>
      <c r="Q162" s="1"/>
      <c r="R162" s="74" t="s">
        <v>150</v>
      </c>
      <c r="S162" s="79" t="s">
        <v>433</v>
      </c>
      <c r="T162" s="79" t="s">
        <v>1233</v>
      </c>
      <c r="U162" s="78"/>
    </row>
    <row r="163" spans="1:21" ht="13.8">
      <c r="A163" s="14"/>
      <c r="B163" s="14"/>
      <c r="C163" s="14"/>
      <c r="D163" s="14"/>
      <c r="E163" s="14"/>
      <c r="F163" s="14"/>
      <c r="G163" s="14"/>
      <c r="H163" s="14"/>
      <c r="I163" s="14"/>
      <c r="L163" s="14"/>
      <c r="M163" s="14"/>
      <c r="N163" s="14"/>
      <c r="O163" s="14"/>
      <c r="P163" s="14"/>
      <c r="Q163" s="1"/>
      <c r="R163" s="74" t="s">
        <v>150</v>
      </c>
      <c r="S163" s="79" t="s">
        <v>1234</v>
      </c>
      <c r="T163" s="79" t="s">
        <v>1235</v>
      </c>
      <c r="U163" s="78"/>
    </row>
    <row r="164" spans="1:21" ht="13.8">
      <c r="A164" s="14"/>
      <c r="B164" s="14"/>
      <c r="C164" s="14"/>
      <c r="D164" s="14"/>
      <c r="E164" s="14"/>
      <c r="F164" s="14"/>
      <c r="G164" s="14"/>
      <c r="H164" s="14"/>
      <c r="I164" s="14"/>
      <c r="L164" s="14"/>
      <c r="M164" s="14"/>
      <c r="N164" s="14"/>
      <c r="O164" s="14"/>
      <c r="P164" s="14"/>
      <c r="Q164" s="1"/>
      <c r="R164" s="74" t="s">
        <v>150</v>
      </c>
      <c r="S164" s="79" t="s">
        <v>1236</v>
      </c>
      <c r="T164" s="79" t="s">
        <v>1237</v>
      </c>
      <c r="U164" s="78"/>
    </row>
    <row r="165" spans="1:21" ht="13.8">
      <c r="A165" s="14"/>
      <c r="B165" s="14"/>
      <c r="C165" s="14"/>
      <c r="D165" s="14"/>
      <c r="E165" s="14"/>
      <c r="F165" s="14"/>
      <c r="G165" s="14"/>
      <c r="H165" s="14"/>
      <c r="I165" s="14"/>
      <c r="L165" s="14"/>
      <c r="M165" s="14"/>
      <c r="N165" s="14"/>
      <c r="O165" s="14"/>
      <c r="P165" s="14"/>
      <c r="Q165" s="1"/>
      <c r="R165" s="74" t="s">
        <v>150</v>
      </c>
      <c r="S165" s="79" t="s">
        <v>1238</v>
      </c>
      <c r="T165" s="79" t="s">
        <v>1239</v>
      </c>
      <c r="U165" s="78"/>
    </row>
    <row r="166" spans="1:21" ht="13.8">
      <c r="A166" s="14"/>
      <c r="B166" s="14"/>
      <c r="C166" s="14"/>
      <c r="D166" s="14"/>
      <c r="E166" s="14"/>
      <c r="F166" s="14"/>
      <c r="G166" s="14"/>
      <c r="H166" s="14"/>
      <c r="I166" s="14"/>
      <c r="L166" s="14"/>
      <c r="M166" s="14"/>
      <c r="N166" s="14"/>
      <c r="O166" s="14"/>
      <c r="P166" s="14"/>
      <c r="Q166" s="1"/>
      <c r="R166" s="74" t="s">
        <v>150</v>
      </c>
      <c r="S166" s="79" t="s">
        <v>1240</v>
      </c>
      <c r="T166" s="79" t="s">
        <v>1241</v>
      </c>
      <c r="U166" s="78"/>
    </row>
    <row r="167" spans="1:21" ht="13.8">
      <c r="A167" s="14"/>
      <c r="B167" s="14"/>
      <c r="C167" s="14"/>
      <c r="D167" s="14"/>
      <c r="E167" s="14"/>
      <c r="F167" s="14"/>
      <c r="G167" s="14"/>
      <c r="H167" s="14"/>
      <c r="I167" s="14"/>
      <c r="L167" s="14"/>
      <c r="M167" s="14"/>
      <c r="N167" s="14"/>
      <c r="O167" s="14"/>
      <c r="P167" s="14"/>
      <c r="Q167" s="1"/>
      <c r="R167" s="74" t="s">
        <v>150</v>
      </c>
      <c r="S167" s="79" t="s">
        <v>1242</v>
      </c>
      <c r="T167" s="79" t="s">
        <v>1243</v>
      </c>
      <c r="U167" s="78"/>
    </row>
    <row r="168" spans="1:21" ht="13.8">
      <c r="A168" s="14"/>
      <c r="B168" s="14"/>
      <c r="C168" s="14"/>
      <c r="D168" s="14"/>
      <c r="E168" s="14"/>
      <c r="F168" s="14"/>
      <c r="G168" s="14"/>
      <c r="H168" s="14"/>
      <c r="I168" s="14"/>
      <c r="L168" s="14"/>
      <c r="M168" s="14"/>
      <c r="N168" s="14"/>
      <c r="O168" s="14"/>
      <c r="P168" s="14"/>
      <c r="Q168" s="1"/>
      <c r="R168" s="74" t="s">
        <v>150</v>
      </c>
      <c r="S168" s="79" t="s">
        <v>1244</v>
      </c>
      <c r="T168" s="79" t="s">
        <v>1245</v>
      </c>
      <c r="U168" s="78"/>
    </row>
    <row r="169" spans="1:21" ht="13.8">
      <c r="A169" s="14"/>
      <c r="B169" s="14"/>
      <c r="C169" s="14"/>
      <c r="D169" s="14"/>
      <c r="E169" s="14"/>
      <c r="F169" s="14"/>
      <c r="G169" s="14"/>
      <c r="H169" s="14"/>
      <c r="I169" s="14"/>
      <c r="L169" s="14"/>
      <c r="M169" s="14"/>
      <c r="N169" s="14"/>
      <c r="O169" s="14"/>
      <c r="P169" s="14"/>
      <c r="Q169" s="1"/>
      <c r="R169" s="74" t="s">
        <v>150</v>
      </c>
      <c r="S169" s="79" t="s">
        <v>1246</v>
      </c>
      <c r="T169" s="79" t="s">
        <v>1247</v>
      </c>
      <c r="U169" s="78"/>
    </row>
    <row r="170" spans="1:21" ht="13.8">
      <c r="A170" s="14"/>
      <c r="B170" s="14"/>
      <c r="C170" s="14"/>
      <c r="D170" s="14"/>
      <c r="E170" s="14"/>
      <c r="F170" s="14"/>
      <c r="G170" s="14"/>
      <c r="H170" s="14"/>
      <c r="I170" s="14"/>
      <c r="L170" s="14"/>
      <c r="M170" s="14"/>
      <c r="N170" s="14"/>
      <c r="O170" s="14"/>
      <c r="P170" s="14"/>
      <c r="Q170" s="1"/>
      <c r="R170" s="74" t="s">
        <v>57</v>
      </c>
      <c r="S170" s="79" t="s">
        <v>1248</v>
      </c>
      <c r="T170" s="79" t="s">
        <v>1249</v>
      </c>
      <c r="U170" s="78"/>
    </row>
    <row r="171" spans="1:21" ht="13.8">
      <c r="A171" s="14"/>
      <c r="B171" s="14"/>
      <c r="C171" s="14"/>
      <c r="D171" s="14"/>
      <c r="E171" s="14"/>
      <c r="F171" s="14"/>
      <c r="G171" s="14"/>
      <c r="H171" s="14"/>
      <c r="I171" s="14"/>
      <c r="L171" s="14"/>
      <c r="M171" s="14"/>
      <c r="N171" s="14"/>
      <c r="O171" s="14"/>
      <c r="P171" s="14"/>
      <c r="Q171" s="1"/>
      <c r="R171" s="74" t="s">
        <v>57</v>
      </c>
      <c r="S171" s="79" t="s">
        <v>1248</v>
      </c>
      <c r="T171" s="79" t="s">
        <v>1250</v>
      </c>
      <c r="U171" s="78"/>
    </row>
    <row r="172" spans="1:21" ht="13.8">
      <c r="A172" s="14"/>
      <c r="B172" s="14"/>
      <c r="C172" s="14"/>
      <c r="D172" s="14"/>
      <c r="E172" s="14"/>
      <c r="F172" s="14"/>
      <c r="G172" s="14"/>
      <c r="H172" s="14"/>
      <c r="I172" s="14"/>
      <c r="L172" s="14"/>
      <c r="M172" s="14"/>
      <c r="N172" s="14"/>
      <c r="O172" s="14"/>
      <c r="P172" s="14"/>
      <c r="Q172" s="1"/>
      <c r="R172" s="74" t="s">
        <v>57</v>
      </c>
      <c r="S172" s="79" t="s">
        <v>1248</v>
      </c>
      <c r="T172" s="79" t="s">
        <v>1251</v>
      </c>
      <c r="U172" s="78"/>
    </row>
    <row r="173" spans="1:21" ht="13.8">
      <c r="A173" s="14"/>
      <c r="B173" s="14"/>
      <c r="C173" s="14"/>
      <c r="D173" s="14"/>
      <c r="E173" s="14"/>
      <c r="F173" s="14"/>
      <c r="G173" s="14"/>
      <c r="H173" s="14"/>
      <c r="I173" s="14"/>
      <c r="L173" s="14"/>
      <c r="M173" s="14"/>
      <c r="N173" s="14"/>
      <c r="O173" s="14"/>
      <c r="P173" s="14"/>
      <c r="Q173" s="1"/>
      <c r="R173" s="74" t="s">
        <v>57</v>
      </c>
      <c r="S173" s="79" t="s">
        <v>235</v>
      </c>
      <c r="T173" s="79" t="s">
        <v>1252</v>
      </c>
      <c r="U173" s="78"/>
    </row>
    <row r="174" spans="1:21" ht="13.8">
      <c r="A174" s="14"/>
      <c r="B174" s="14"/>
      <c r="C174" s="14"/>
      <c r="D174" s="14"/>
      <c r="E174" s="14"/>
      <c r="F174" s="14"/>
      <c r="G174" s="14"/>
      <c r="H174" s="14"/>
      <c r="I174" s="14"/>
      <c r="L174" s="14"/>
      <c r="M174" s="14"/>
      <c r="N174" s="14"/>
      <c r="O174" s="14"/>
      <c r="P174" s="14"/>
      <c r="Q174" s="1"/>
      <c r="R174" s="74" t="s">
        <v>57</v>
      </c>
      <c r="S174" s="79" t="s">
        <v>235</v>
      </c>
      <c r="T174" s="82" t="s">
        <v>1253</v>
      </c>
      <c r="U174" s="78"/>
    </row>
    <row r="175" spans="1:21" ht="13.8">
      <c r="A175" s="14"/>
      <c r="B175" s="14"/>
      <c r="C175" s="14"/>
      <c r="D175" s="14"/>
      <c r="E175" s="14"/>
      <c r="F175" s="14"/>
      <c r="G175" s="14"/>
      <c r="H175" s="14"/>
      <c r="I175" s="14"/>
      <c r="L175" s="14"/>
      <c r="M175" s="14"/>
      <c r="N175" s="14"/>
      <c r="O175" s="14"/>
      <c r="P175" s="14"/>
      <c r="Q175" s="1"/>
      <c r="R175" s="74" t="s">
        <v>57</v>
      </c>
      <c r="S175" s="79" t="s">
        <v>1254</v>
      </c>
      <c r="T175" s="79" t="s">
        <v>1255</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57</v>
      </c>
      <c r="S177" s="79" t="s">
        <v>1256</v>
      </c>
      <c r="T177" s="79" t="s">
        <v>1257</v>
      </c>
      <c r="U177" s="78"/>
    </row>
    <row r="178" spans="1:21" ht="13.8">
      <c r="A178" s="14"/>
      <c r="B178" s="14"/>
      <c r="C178" s="14"/>
      <c r="D178" s="14"/>
      <c r="E178" s="14"/>
      <c r="F178" s="14"/>
      <c r="G178" s="14"/>
      <c r="H178" s="14"/>
      <c r="I178" s="14"/>
      <c r="L178" s="14"/>
      <c r="M178" s="14"/>
      <c r="N178" s="14"/>
      <c r="O178" s="14"/>
      <c r="P178" s="14"/>
      <c r="Q178" s="1"/>
      <c r="R178" s="74" t="s">
        <v>57</v>
      </c>
      <c r="S178" s="79" t="s">
        <v>1258</v>
      </c>
      <c r="T178" s="79" t="s">
        <v>1259</v>
      </c>
      <c r="U178" s="78"/>
    </row>
    <row r="179" spans="1:21" ht="13.8">
      <c r="A179" s="14"/>
      <c r="B179" s="14"/>
      <c r="C179" s="14"/>
      <c r="D179" s="14"/>
      <c r="E179" s="14"/>
      <c r="F179" s="14"/>
      <c r="G179" s="14"/>
      <c r="H179" s="14"/>
      <c r="I179" s="14"/>
      <c r="L179" s="14"/>
      <c r="M179" s="14"/>
      <c r="N179" s="14"/>
      <c r="O179" s="14"/>
      <c r="P179" s="14"/>
      <c r="Q179" s="1"/>
      <c r="R179" s="74" t="s">
        <v>151</v>
      </c>
      <c r="S179" s="79" t="s">
        <v>1260</v>
      </c>
      <c r="T179" s="79" t="s">
        <v>1261</v>
      </c>
      <c r="U179" s="78"/>
    </row>
    <row r="180" spans="1:21" ht="26.4">
      <c r="A180" s="14"/>
      <c r="B180" s="14"/>
      <c r="C180" s="14"/>
      <c r="D180" s="14"/>
      <c r="E180" s="14"/>
      <c r="F180" s="14"/>
      <c r="G180" s="14"/>
      <c r="H180" s="14"/>
      <c r="I180" s="14"/>
      <c r="L180" s="14"/>
      <c r="M180" s="14"/>
      <c r="N180" s="14"/>
      <c r="O180" s="14"/>
      <c r="P180" s="14"/>
      <c r="Q180" s="1"/>
      <c r="R180" s="74" t="s">
        <v>151</v>
      </c>
      <c r="S180" s="79" t="s">
        <v>1262</v>
      </c>
      <c r="T180" s="83" t="s">
        <v>1263</v>
      </c>
      <c r="U180" s="78"/>
    </row>
    <row r="181" spans="1:21" ht="13.8">
      <c r="A181" s="14"/>
      <c r="B181" s="14"/>
      <c r="C181" s="14"/>
      <c r="D181" s="14"/>
      <c r="E181" s="14"/>
      <c r="F181" s="14"/>
      <c r="G181" s="14"/>
      <c r="H181" s="14"/>
      <c r="I181" s="14"/>
      <c r="L181" s="14"/>
      <c r="M181" s="14"/>
      <c r="N181" s="14"/>
      <c r="O181" s="14"/>
      <c r="P181" s="14"/>
      <c r="Q181" s="1"/>
      <c r="R181" s="74" t="s">
        <v>151</v>
      </c>
      <c r="S181" s="79" t="s">
        <v>1264</v>
      </c>
      <c r="T181" s="79" t="s">
        <v>1265</v>
      </c>
      <c r="U181" s="78"/>
    </row>
    <row r="182" spans="1:21" ht="13.8">
      <c r="A182" s="14"/>
      <c r="B182" s="14"/>
      <c r="C182" s="14"/>
      <c r="D182" s="14"/>
      <c r="E182" s="14"/>
      <c r="F182" s="14"/>
      <c r="G182" s="14"/>
      <c r="H182" s="14"/>
      <c r="I182" s="14"/>
      <c r="L182" s="14"/>
      <c r="M182" s="14"/>
      <c r="N182" s="14"/>
      <c r="O182" s="14"/>
      <c r="P182" s="14"/>
      <c r="Q182" s="1"/>
      <c r="R182" s="74" t="s">
        <v>151</v>
      </c>
      <c r="S182" s="79" t="s">
        <v>1266</v>
      </c>
      <c r="T182" s="79" t="s">
        <v>1267</v>
      </c>
      <c r="U182" s="78"/>
    </row>
    <row r="183" spans="1:21" ht="13.8">
      <c r="A183" s="14"/>
      <c r="B183" s="14"/>
      <c r="C183" s="14"/>
      <c r="D183" s="14"/>
      <c r="E183" s="14"/>
      <c r="F183" s="14"/>
      <c r="G183" s="14"/>
      <c r="H183" s="14"/>
      <c r="I183" s="14"/>
      <c r="L183" s="14"/>
      <c r="M183" s="14"/>
      <c r="N183" s="14"/>
      <c r="O183" s="14"/>
      <c r="P183" s="14"/>
      <c r="Q183" s="1"/>
      <c r="R183" s="74" t="s">
        <v>151</v>
      </c>
      <c r="S183" s="79" t="s">
        <v>1268</v>
      </c>
      <c r="T183" s="79" t="s">
        <v>1269</v>
      </c>
      <c r="U183" s="78"/>
    </row>
    <row r="184" spans="1:21" ht="15">
      <c r="A184" s="14"/>
      <c r="B184" s="14"/>
      <c r="C184" s="14"/>
      <c r="D184" s="14"/>
      <c r="E184" s="14"/>
      <c r="F184" s="14"/>
      <c r="G184" s="14"/>
      <c r="H184" s="14"/>
      <c r="I184" s="14"/>
      <c r="L184" s="14"/>
      <c r="M184" s="14"/>
      <c r="N184" s="14"/>
      <c r="O184" s="14"/>
      <c r="P184" s="14"/>
      <c r="Q184" s="1"/>
      <c r="R184" s="74" t="s">
        <v>151</v>
      </c>
      <c r="S184" s="79" t="s">
        <v>1270</v>
      </c>
      <c r="T184" s="79" t="s">
        <v>1271</v>
      </c>
      <c r="U184" s="78"/>
    </row>
    <row r="185" spans="1:21" ht="13.8">
      <c r="A185" s="14"/>
      <c r="B185" s="14"/>
      <c r="C185" s="14"/>
      <c r="D185" s="14"/>
      <c r="E185" s="14"/>
      <c r="F185" s="14"/>
      <c r="G185" s="14"/>
      <c r="H185" s="14"/>
      <c r="I185" s="14"/>
      <c r="L185" s="14"/>
      <c r="M185" s="14"/>
      <c r="N185" s="14"/>
      <c r="O185" s="14"/>
      <c r="P185" s="14"/>
      <c r="Q185" s="1"/>
      <c r="R185" s="74" t="s">
        <v>151</v>
      </c>
      <c r="S185" s="79" t="s">
        <v>1272</v>
      </c>
      <c r="T185" s="79" t="s">
        <v>1273</v>
      </c>
      <c r="U185" s="78"/>
    </row>
    <row r="186" spans="1:21" ht="13.8">
      <c r="A186" s="14"/>
      <c r="B186" s="14"/>
      <c r="C186" s="14"/>
      <c r="D186" s="14"/>
      <c r="E186" s="14"/>
      <c r="F186" s="14"/>
      <c r="G186" s="14"/>
      <c r="H186" s="14"/>
      <c r="I186" s="14"/>
      <c r="L186" s="14"/>
      <c r="M186" s="14"/>
      <c r="N186" s="14"/>
      <c r="O186" s="14"/>
      <c r="P186" s="14"/>
      <c r="Q186" s="1"/>
      <c r="R186" s="74" t="s">
        <v>151</v>
      </c>
      <c r="S186" s="79" t="s">
        <v>1274</v>
      </c>
      <c r="T186" s="79" t="s">
        <v>1275</v>
      </c>
      <c r="U186" s="78"/>
    </row>
    <row r="187" spans="1:21" ht="13.8">
      <c r="A187" s="14"/>
      <c r="B187" s="14"/>
      <c r="C187" s="14"/>
      <c r="D187" s="14"/>
      <c r="E187" s="14"/>
      <c r="F187" s="14"/>
      <c r="G187" s="14"/>
      <c r="H187" s="14"/>
      <c r="I187" s="14"/>
      <c r="L187" s="14"/>
      <c r="M187" s="14"/>
      <c r="N187" s="14"/>
      <c r="O187" s="14"/>
      <c r="P187" s="14"/>
      <c r="Q187" s="1"/>
      <c r="R187" s="74" t="s">
        <v>151</v>
      </c>
      <c r="S187" s="79" t="s">
        <v>1276</v>
      </c>
      <c r="T187" s="79" t="s">
        <v>1277</v>
      </c>
      <c r="U187" s="78"/>
    </row>
    <row r="188" spans="1:21" ht="13.8">
      <c r="A188" s="14"/>
      <c r="B188" s="14"/>
      <c r="C188" s="14"/>
      <c r="D188" s="14"/>
      <c r="E188" s="14"/>
      <c r="F188" s="14"/>
      <c r="G188" s="14"/>
      <c r="H188" s="14"/>
      <c r="I188" s="14"/>
      <c r="L188" s="14"/>
      <c r="M188" s="14"/>
      <c r="N188" s="14"/>
      <c r="O188" s="14"/>
      <c r="P188" s="14"/>
      <c r="Q188" s="1"/>
      <c r="R188" s="74" t="s">
        <v>151</v>
      </c>
      <c r="S188" s="79" t="s">
        <v>1278</v>
      </c>
      <c r="T188" s="79" t="s">
        <v>1279</v>
      </c>
      <c r="U188" s="78"/>
    </row>
    <row r="189" spans="1:21" ht="13.8">
      <c r="A189" s="14"/>
      <c r="B189" s="14"/>
      <c r="C189" s="14"/>
      <c r="D189" s="14"/>
      <c r="E189" s="14"/>
      <c r="F189" s="14"/>
      <c r="G189" s="14"/>
      <c r="H189" s="14"/>
      <c r="I189" s="14"/>
      <c r="L189" s="14"/>
      <c r="M189" s="14"/>
      <c r="N189" s="14"/>
      <c r="O189" s="14"/>
      <c r="P189" s="14"/>
      <c r="Q189" s="1"/>
      <c r="R189" s="74" t="s">
        <v>152</v>
      </c>
      <c r="S189" s="79" t="s">
        <v>263</v>
      </c>
      <c r="T189" s="79" t="s">
        <v>1280</v>
      </c>
      <c r="U189" s="78"/>
    </row>
    <row r="190" spans="1:21" ht="13.8">
      <c r="A190" s="14"/>
      <c r="B190" s="14"/>
      <c r="C190" s="14"/>
      <c r="D190" s="14"/>
      <c r="E190" s="14"/>
      <c r="F190" s="14"/>
      <c r="G190" s="14"/>
      <c r="H190" s="14"/>
      <c r="I190" s="14"/>
      <c r="L190" s="14"/>
      <c r="M190" s="14"/>
      <c r="N190" s="14"/>
      <c r="O190" s="14"/>
      <c r="P190" s="14"/>
      <c r="Q190" s="1"/>
      <c r="R190" s="74" t="s">
        <v>152</v>
      </c>
      <c r="S190" s="79" t="s">
        <v>263</v>
      </c>
      <c r="T190" s="79" t="s">
        <v>1281</v>
      </c>
      <c r="U190" s="78"/>
    </row>
    <row r="191" spans="1:21" ht="13.8">
      <c r="A191" s="14"/>
      <c r="B191" s="14"/>
      <c r="C191" s="14"/>
      <c r="D191" s="14"/>
      <c r="E191" s="14"/>
      <c r="F191" s="14"/>
      <c r="G191" s="14"/>
      <c r="H191" s="14"/>
      <c r="I191" s="14"/>
      <c r="L191" s="14"/>
      <c r="M191" s="14"/>
      <c r="N191" s="14"/>
      <c r="O191" s="14"/>
      <c r="P191" s="14"/>
      <c r="Q191" s="1"/>
      <c r="R191" s="74" t="s">
        <v>152</v>
      </c>
      <c r="S191" s="79" t="s">
        <v>271</v>
      </c>
      <c r="T191" s="79" t="s">
        <v>1282</v>
      </c>
      <c r="U191" s="78"/>
    </row>
    <row r="192" spans="1:21" ht="13.8">
      <c r="A192" s="14"/>
      <c r="B192" s="14"/>
      <c r="C192" s="14"/>
      <c r="D192" s="14"/>
      <c r="E192" s="14"/>
      <c r="F192" s="14"/>
      <c r="G192" s="14"/>
      <c r="H192" s="14"/>
      <c r="I192" s="14"/>
      <c r="L192" s="14"/>
      <c r="M192" s="14"/>
      <c r="N192" s="14"/>
      <c r="O192" s="14"/>
      <c r="P192" s="14"/>
      <c r="Q192" s="1"/>
      <c r="R192" s="74" t="s">
        <v>152</v>
      </c>
      <c r="S192" s="79" t="s">
        <v>1283</v>
      </c>
      <c r="T192" s="79" t="s">
        <v>1284</v>
      </c>
      <c r="U192" s="78"/>
    </row>
    <row r="193" spans="1:21" ht="13.8">
      <c r="A193" s="14"/>
      <c r="B193" s="14"/>
      <c r="C193" s="14"/>
      <c r="D193" s="14"/>
      <c r="E193" s="14"/>
      <c r="F193" s="14"/>
      <c r="G193" s="14"/>
      <c r="H193" s="14"/>
      <c r="I193" s="14"/>
      <c r="L193" s="14"/>
      <c r="M193" s="14"/>
      <c r="N193" s="14"/>
      <c r="O193" s="14"/>
      <c r="P193" s="14"/>
      <c r="Q193" s="1"/>
      <c r="R193" s="74" t="s">
        <v>152</v>
      </c>
      <c r="S193" s="79" t="s">
        <v>1285</v>
      </c>
      <c r="T193" s="79" t="s">
        <v>1286</v>
      </c>
      <c r="U193" s="78"/>
    </row>
    <row r="194" spans="1:21" ht="13.8">
      <c r="A194" s="14"/>
      <c r="B194" s="14"/>
      <c r="C194" s="14"/>
      <c r="D194" s="14"/>
      <c r="E194" s="14"/>
      <c r="F194" s="14"/>
      <c r="G194" s="14"/>
      <c r="H194" s="14"/>
      <c r="I194" s="14"/>
      <c r="L194" s="14"/>
      <c r="M194" s="14"/>
      <c r="N194" s="14"/>
      <c r="O194" s="14"/>
      <c r="P194" s="14"/>
      <c r="Q194" s="1"/>
      <c r="R194" s="74" t="s">
        <v>152</v>
      </c>
      <c r="S194" s="79" t="s">
        <v>1285</v>
      </c>
      <c r="T194" s="79" t="s">
        <v>1287</v>
      </c>
      <c r="U194" s="78"/>
    </row>
    <row r="195" spans="1:21" ht="13.8">
      <c r="A195" s="14"/>
      <c r="B195" s="14"/>
      <c r="C195" s="14"/>
      <c r="D195" s="14"/>
      <c r="E195" s="14"/>
      <c r="F195" s="14"/>
      <c r="G195" s="14"/>
      <c r="H195" s="14"/>
      <c r="I195" s="14"/>
      <c r="L195" s="14"/>
      <c r="M195" s="14"/>
      <c r="N195" s="14"/>
      <c r="O195" s="14"/>
      <c r="P195" s="14"/>
      <c r="Q195" s="1"/>
      <c r="R195" s="74" t="s">
        <v>152</v>
      </c>
      <c r="S195" s="79" t="s">
        <v>378</v>
      </c>
      <c r="T195" s="79" t="s">
        <v>1288</v>
      </c>
      <c r="U195" s="78"/>
    </row>
    <row r="196" spans="1:21" ht="13.8">
      <c r="A196" s="14"/>
      <c r="B196" s="14"/>
      <c r="C196" s="14"/>
      <c r="D196" s="14"/>
      <c r="E196" s="14"/>
      <c r="F196" s="14"/>
      <c r="G196" s="14"/>
      <c r="H196" s="14"/>
      <c r="I196" s="14"/>
      <c r="L196" s="14"/>
      <c r="M196" s="14"/>
      <c r="N196" s="14"/>
      <c r="O196" s="14"/>
      <c r="P196" s="14"/>
      <c r="Q196" s="1"/>
      <c r="R196" s="74" t="s">
        <v>152</v>
      </c>
      <c r="S196" s="79" t="s">
        <v>1289</v>
      </c>
      <c r="T196" s="79" t="s">
        <v>1290</v>
      </c>
      <c r="U196" s="78"/>
    </row>
    <row r="197" spans="1:21" ht="13.8">
      <c r="A197" s="14"/>
      <c r="B197" s="14"/>
      <c r="C197" s="14"/>
      <c r="D197" s="14"/>
      <c r="E197" s="14"/>
      <c r="F197" s="14"/>
      <c r="G197" s="14"/>
      <c r="H197" s="14"/>
      <c r="I197" s="14"/>
      <c r="L197" s="14"/>
      <c r="M197" s="14"/>
      <c r="N197" s="14"/>
      <c r="O197" s="14"/>
      <c r="P197" s="14"/>
      <c r="Q197" s="1"/>
      <c r="R197" s="74" t="s">
        <v>152</v>
      </c>
      <c r="S197" s="79" t="s">
        <v>1291</v>
      </c>
      <c r="T197" s="79" t="s">
        <v>1292</v>
      </c>
      <c r="U197" s="78"/>
    </row>
    <row r="198" spans="1:21" ht="13.8">
      <c r="A198" s="14"/>
      <c r="B198" s="14"/>
      <c r="C198" s="14"/>
      <c r="D198" s="14"/>
      <c r="E198" s="14"/>
      <c r="F198" s="14"/>
      <c r="G198" s="14"/>
      <c r="H198" s="14"/>
      <c r="I198" s="14"/>
      <c r="L198" s="14"/>
      <c r="M198" s="14"/>
      <c r="N198" s="14"/>
      <c r="O198" s="14"/>
      <c r="P198" s="14"/>
      <c r="Q198" s="1"/>
      <c r="R198" s="74" t="s">
        <v>152</v>
      </c>
      <c r="S198" s="79" t="s">
        <v>386</v>
      </c>
      <c r="T198" s="79" t="s">
        <v>1293</v>
      </c>
      <c r="U198" s="78"/>
    </row>
    <row r="199" spans="1:21" ht="13.8">
      <c r="A199" s="14"/>
      <c r="B199" s="14"/>
      <c r="C199" s="14"/>
      <c r="D199" s="14"/>
      <c r="E199" s="14"/>
      <c r="F199" s="14"/>
      <c r="G199" s="14"/>
      <c r="H199" s="14"/>
      <c r="I199" s="14"/>
      <c r="L199" s="14"/>
      <c r="M199" s="14"/>
      <c r="N199" s="14"/>
      <c r="O199" s="14"/>
      <c r="P199" s="14"/>
      <c r="Q199" s="1"/>
      <c r="R199" s="74" t="s">
        <v>152</v>
      </c>
      <c r="S199" s="79" t="s">
        <v>1294</v>
      </c>
      <c r="T199" s="79" t="s">
        <v>1295</v>
      </c>
      <c r="U199" s="78"/>
    </row>
    <row r="200" spans="1:21" ht="13.8">
      <c r="A200" s="14"/>
      <c r="B200" s="14"/>
      <c r="C200" s="14"/>
      <c r="D200" s="14"/>
      <c r="E200" s="14"/>
      <c r="F200" s="14"/>
      <c r="G200" s="14"/>
      <c r="H200" s="14"/>
      <c r="I200" s="14"/>
      <c r="L200" s="14"/>
      <c r="M200" s="14"/>
      <c r="N200" s="14"/>
      <c r="O200" s="14"/>
      <c r="P200" s="14"/>
      <c r="Q200" s="1"/>
      <c r="R200" s="74" t="s">
        <v>152</v>
      </c>
      <c r="S200" s="79" t="s">
        <v>1296</v>
      </c>
      <c r="T200" s="79" t="s">
        <v>1297</v>
      </c>
      <c r="U200" s="78"/>
    </row>
    <row r="201" spans="1:21" ht="13.8">
      <c r="A201" s="14"/>
      <c r="B201" s="14"/>
      <c r="C201" s="14"/>
      <c r="D201" s="14"/>
      <c r="E201" s="14"/>
      <c r="F201" s="14"/>
      <c r="G201" s="14"/>
      <c r="H201" s="14"/>
      <c r="I201" s="14"/>
      <c r="L201" s="14"/>
      <c r="M201" s="14"/>
      <c r="N201" s="14"/>
      <c r="O201" s="14"/>
      <c r="P201" s="14"/>
      <c r="Q201" s="1"/>
      <c r="R201" s="74" t="s">
        <v>152</v>
      </c>
      <c r="S201" s="79" t="s">
        <v>1298</v>
      </c>
      <c r="T201" s="79" t="s">
        <v>1299</v>
      </c>
      <c r="U201" s="78"/>
    </row>
    <row r="202" spans="1:21" ht="13.8">
      <c r="A202" s="14"/>
      <c r="B202" s="14"/>
      <c r="C202" s="14"/>
      <c r="D202" s="14"/>
      <c r="E202" s="14"/>
      <c r="F202" s="14"/>
      <c r="G202" s="14"/>
      <c r="H202" s="14"/>
      <c r="I202" s="14"/>
      <c r="L202" s="14"/>
      <c r="M202" s="14"/>
      <c r="N202" s="14"/>
      <c r="O202" s="14"/>
      <c r="P202" s="14"/>
      <c r="Q202" s="1"/>
      <c r="R202" s="74" t="s">
        <v>152</v>
      </c>
      <c r="S202" s="79" t="s">
        <v>1300</v>
      </c>
      <c r="T202" s="79" t="s">
        <v>1301</v>
      </c>
      <c r="U202" s="78"/>
    </row>
    <row r="203" spans="1:21" ht="13.8">
      <c r="A203" s="14"/>
      <c r="B203" s="14"/>
      <c r="C203" s="14"/>
      <c r="D203" s="14"/>
      <c r="E203" s="14"/>
      <c r="F203" s="14"/>
      <c r="G203" s="14"/>
      <c r="H203" s="14"/>
      <c r="I203" s="14"/>
      <c r="L203" s="14"/>
      <c r="M203" s="14"/>
      <c r="N203" s="14"/>
      <c r="O203" s="14"/>
      <c r="P203" s="14"/>
      <c r="Q203" s="1"/>
      <c r="R203" s="74" t="s">
        <v>153</v>
      </c>
      <c r="S203" s="79" t="s">
        <v>1302</v>
      </c>
      <c r="T203" s="79" t="s">
        <v>1303</v>
      </c>
      <c r="U203" s="78"/>
    </row>
    <row r="204" spans="1:21" ht="13.8">
      <c r="A204" s="14"/>
      <c r="B204" s="14"/>
      <c r="C204" s="14"/>
      <c r="D204" s="14"/>
      <c r="E204" s="14"/>
      <c r="F204" s="14"/>
      <c r="G204" s="14"/>
      <c r="H204" s="14"/>
      <c r="I204" s="14"/>
      <c r="L204" s="14"/>
      <c r="M204" s="14"/>
      <c r="N204" s="14"/>
      <c r="O204" s="14"/>
      <c r="P204" s="14"/>
      <c r="Q204" s="1"/>
      <c r="R204" s="74" t="s">
        <v>153</v>
      </c>
      <c r="S204" s="79" t="s">
        <v>1302</v>
      </c>
      <c r="T204" s="79" t="s">
        <v>1304</v>
      </c>
      <c r="U204" s="78"/>
    </row>
    <row r="205" spans="1:21" ht="13.8">
      <c r="A205" s="14"/>
      <c r="B205" s="14"/>
      <c r="C205" s="14"/>
      <c r="D205" s="14"/>
      <c r="E205" s="14"/>
      <c r="F205" s="14"/>
      <c r="G205" s="14"/>
      <c r="H205" s="14"/>
      <c r="I205" s="14"/>
      <c r="L205" s="14"/>
      <c r="M205" s="14"/>
      <c r="N205" s="14"/>
      <c r="O205" s="14"/>
      <c r="P205" s="14"/>
      <c r="Q205" s="1"/>
      <c r="R205" s="74" t="s">
        <v>153</v>
      </c>
      <c r="S205" s="79" t="s">
        <v>1302</v>
      </c>
      <c r="T205" s="79" t="s">
        <v>1305</v>
      </c>
      <c r="U205" s="78"/>
    </row>
    <row r="206" spans="1:21" ht="13.8">
      <c r="A206" s="14"/>
      <c r="B206" s="14"/>
      <c r="C206" s="14"/>
      <c r="D206" s="14"/>
      <c r="E206" s="14"/>
      <c r="F206" s="14"/>
      <c r="G206" s="14"/>
      <c r="H206" s="14"/>
      <c r="I206" s="14"/>
      <c r="L206" s="14"/>
      <c r="M206" s="14"/>
      <c r="N206" s="14"/>
      <c r="O206" s="14"/>
      <c r="P206" s="14"/>
      <c r="Q206" s="1"/>
      <c r="R206" s="74" t="s">
        <v>153</v>
      </c>
      <c r="S206" s="79" t="s">
        <v>1302</v>
      </c>
      <c r="T206" s="79" t="s">
        <v>1306</v>
      </c>
      <c r="U206" s="78"/>
    </row>
    <row r="207" spans="1:21" ht="13.8">
      <c r="A207" s="14"/>
      <c r="B207" s="14"/>
      <c r="C207" s="14"/>
      <c r="D207" s="14"/>
      <c r="E207" s="14"/>
      <c r="F207" s="14"/>
      <c r="G207" s="14"/>
      <c r="H207" s="14"/>
      <c r="I207" s="14"/>
      <c r="L207" s="14"/>
      <c r="M207" s="14"/>
      <c r="N207" s="14"/>
      <c r="O207" s="14"/>
      <c r="P207" s="14"/>
      <c r="Q207" s="1"/>
      <c r="R207" s="74" t="s">
        <v>153</v>
      </c>
      <c r="S207" s="79" t="s">
        <v>1307</v>
      </c>
      <c r="T207" s="79" t="s">
        <v>1308</v>
      </c>
      <c r="U207" s="78"/>
    </row>
    <row r="208" spans="1:21" ht="13.8">
      <c r="A208" s="14"/>
      <c r="B208" s="14"/>
      <c r="C208" s="14"/>
      <c r="D208" s="14"/>
      <c r="E208" s="14"/>
      <c r="F208" s="14"/>
      <c r="G208" s="14"/>
      <c r="H208" s="14"/>
      <c r="I208" s="14"/>
      <c r="L208" s="14"/>
      <c r="M208" s="14"/>
      <c r="N208" s="14"/>
      <c r="O208" s="14"/>
      <c r="P208" s="14"/>
      <c r="Q208" s="1"/>
      <c r="R208" s="74" t="s">
        <v>153</v>
      </c>
      <c r="S208" s="79" t="s">
        <v>1307</v>
      </c>
      <c r="T208" s="79" t="s">
        <v>1309</v>
      </c>
      <c r="U208" s="78"/>
    </row>
    <row r="209" spans="1:21" ht="13.8">
      <c r="A209" s="14"/>
      <c r="B209" s="14"/>
      <c r="C209" s="14"/>
      <c r="D209" s="14"/>
      <c r="E209" s="14"/>
      <c r="F209" s="14"/>
      <c r="G209" s="14"/>
      <c r="H209" s="14"/>
      <c r="I209" s="14"/>
      <c r="L209" s="14"/>
      <c r="M209" s="14"/>
      <c r="N209" s="14"/>
      <c r="O209" s="14"/>
      <c r="P209" s="14"/>
      <c r="Q209" s="1"/>
      <c r="R209" s="74" t="s">
        <v>153</v>
      </c>
      <c r="S209" s="79" t="s">
        <v>1307</v>
      </c>
      <c r="T209" s="79" t="s">
        <v>1310</v>
      </c>
      <c r="U209" s="78"/>
    </row>
    <row r="210" spans="1:21" ht="13.8">
      <c r="A210" s="14"/>
      <c r="B210" s="14"/>
      <c r="C210" s="14"/>
      <c r="D210" s="14"/>
      <c r="E210" s="14"/>
      <c r="F210" s="14"/>
      <c r="G210" s="14"/>
      <c r="H210" s="14"/>
      <c r="I210" s="14"/>
      <c r="L210" s="14"/>
      <c r="M210" s="14"/>
      <c r="N210" s="14"/>
      <c r="O210" s="14"/>
      <c r="P210" s="14"/>
      <c r="Q210" s="1"/>
      <c r="R210" s="74" t="s">
        <v>153</v>
      </c>
      <c r="S210" s="79" t="s">
        <v>1311</v>
      </c>
      <c r="T210" s="79" t="s">
        <v>1312</v>
      </c>
      <c r="U210" s="78"/>
    </row>
    <row r="211" spans="1:21" ht="13.8">
      <c r="A211" s="14"/>
      <c r="B211" s="14"/>
      <c r="C211" s="14"/>
      <c r="D211" s="14"/>
      <c r="E211" s="14"/>
      <c r="F211" s="14"/>
      <c r="G211" s="14"/>
      <c r="H211" s="14"/>
      <c r="I211" s="14"/>
      <c r="L211" s="14"/>
      <c r="M211" s="14"/>
      <c r="N211" s="14"/>
      <c r="O211" s="14"/>
      <c r="P211" s="14"/>
      <c r="Q211" s="1"/>
      <c r="R211" s="74" t="s">
        <v>153</v>
      </c>
      <c r="S211" s="79" t="s">
        <v>1311</v>
      </c>
      <c r="T211" s="79" t="s">
        <v>1313</v>
      </c>
      <c r="U211" s="78"/>
    </row>
    <row r="212" spans="1:21" ht="13.8">
      <c r="A212" s="14"/>
      <c r="B212" s="14"/>
      <c r="C212" s="14"/>
      <c r="D212" s="14"/>
      <c r="E212" s="14"/>
      <c r="F212" s="14"/>
      <c r="G212" s="14"/>
      <c r="H212" s="14"/>
      <c r="I212" s="14"/>
      <c r="L212" s="14"/>
      <c r="M212" s="14"/>
      <c r="N212" s="14"/>
      <c r="O212" s="14"/>
      <c r="P212" s="14"/>
      <c r="Q212" s="1"/>
      <c r="R212" s="74" t="s">
        <v>153</v>
      </c>
      <c r="S212" s="79" t="s">
        <v>1311</v>
      </c>
      <c r="T212" s="79" t="s">
        <v>1314</v>
      </c>
      <c r="U212" s="78"/>
    </row>
    <row r="213" spans="1:21" ht="13.8">
      <c r="A213" s="14"/>
      <c r="B213" s="14"/>
      <c r="C213" s="14"/>
      <c r="D213" s="14"/>
      <c r="E213" s="14"/>
      <c r="F213" s="14"/>
      <c r="G213" s="14"/>
      <c r="H213" s="14"/>
      <c r="I213" s="14"/>
      <c r="L213" s="14"/>
      <c r="M213" s="14"/>
      <c r="N213" s="14"/>
      <c r="O213" s="14"/>
      <c r="P213" s="14"/>
      <c r="Q213" s="1"/>
      <c r="R213" s="74" t="s">
        <v>153</v>
      </c>
      <c r="S213" s="79" t="s">
        <v>1315</v>
      </c>
      <c r="T213" s="79" t="s">
        <v>1316</v>
      </c>
      <c r="U213" s="78"/>
    </row>
    <row r="214" spans="1:21" ht="13.8">
      <c r="A214" s="14"/>
      <c r="B214" s="14"/>
      <c r="C214" s="14"/>
      <c r="D214" s="14"/>
      <c r="E214" s="14"/>
      <c r="F214" s="14"/>
      <c r="G214" s="14"/>
      <c r="H214" s="14"/>
      <c r="I214" s="14"/>
      <c r="L214" s="14"/>
      <c r="M214" s="14"/>
      <c r="N214" s="14"/>
      <c r="O214" s="14"/>
      <c r="P214" s="14"/>
      <c r="Q214" s="1"/>
      <c r="R214" s="74" t="s">
        <v>153</v>
      </c>
      <c r="S214" s="79" t="s">
        <v>1315</v>
      </c>
      <c r="T214" s="79" t="s">
        <v>1317</v>
      </c>
      <c r="U214" s="78"/>
    </row>
    <row r="215" spans="1:21" ht="13.8">
      <c r="A215" s="14"/>
      <c r="B215" s="14"/>
      <c r="C215" s="14"/>
      <c r="D215" s="14"/>
      <c r="E215" s="14"/>
      <c r="F215" s="14"/>
      <c r="G215" s="14"/>
      <c r="H215" s="14"/>
      <c r="I215" s="14"/>
      <c r="L215" s="14"/>
      <c r="M215" s="14"/>
      <c r="N215" s="14"/>
      <c r="O215" s="14"/>
      <c r="P215" s="14"/>
      <c r="Q215" s="1"/>
      <c r="R215" s="74" t="s">
        <v>153</v>
      </c>
      <c r="S215" s="79" t="s">
        <v>1318</v>
      </c>
      <c r="T215" s="79" t="s">
        <v>1319</v>
      </c>
      <c r="U215" s="78"/>
    </row>
    <row r="216" spans="1:21" ht="13.8">
      <c r="A216" s="14"/>
      <c r="B216" s="14"/>
      <c r="C216" s="14"/>
      <c r="D216" s="14"/>
      <c r="E216" s="14"/>
      <c r="F216" s="14"/>
      <c r="G216" s="14"/>
      <c r="H216" s="14"/>
      <c r="I216" s="14"/>
      <c r="L216" s="14"/>
      <c r="M216" s="14"/>
      <c r="N216" s="14"/>
      <c r="O216" s="14"/>
      <c r="P216" s="14"/>
      <c r="Q216" s="1"/>
      <c r="R216" s="74" t="s">
        <v>153</v>
      </c>
      <c r="S216" s="79" t="s">
        <v>1318</v>
      </c>
      <c r="T216" s="79" t="s">
        <v>1320</v>
      </c>
      <c r="U216" s="78"/>
    </row>
    <row r="217" spans="1:21" ht="13.8">
      <c r="A217" s="14"/>
      <c r="B217" s="14"/>
      <c r="C217" s="14"/>
      <c r="D217" s="14"/>
      <c r="E217" s="14"/>
      <c r="F217" s="14"/>
      <c r="G217" s="14"/>
      <c r="H217" s="14"/>
      <c r="I217" s="14"/>
      <c r="L217" s="14"/>
      <c r="M217" s="14"/>
      <c r="N217" s="14"/>
      <c r="O217" s="14"/>
      <c r="P217" s="14"/>
      <c r="Q217" s="1"/>
      <c r="R217" s="74" t="s">
        <v>153</v>
      </c>
      <c r="S217" s="79" t="s">
        <v>1321</v>
      </c>
      <c r="T217" s="79" t="s">
        <v>1322</v>
      </c>
      <c r="U217" s="78"/>
    </row>
    <row r="218" spans="1:21" ht="13.8">
      <c r="A218" s="14"/>
      <c r="B218" s="14"/>
      <c r="C218" s="14"/>
      <c r="D218" s="14"/>
      <c r="E218" s="14"/>
      <c r="F218" s="14"/>
      <c r="G218" s="14"/>
      <c r="H218" s="14"/>
      <c r="I218" s="14"/>
      <c r="L218" s="14"/>
      <c r="M218" s="14"/>
      <c r="N218" s="14"/>
      <c r="O218" s="14"/>
      <c r="P218" s="14"/>
      <c r="Q218" s="1"/>
      <c r="R218" s="74" t="s">
        <v>153</v>
      </c>
      <c r="S218" s="79" t="s">
        <v>1321</v>
      </c>
      <c r="T218" s="79" t="s">
        <v>1323</v>
      </c>
      <c r="U218" s="78"/>
    </row>
    <row r="219" spans="1:21" ht="13.8">
      <c r="A219" s="14"/>
      <c r="B219" s="14"/>
      <c r="C219" s="14"/>
      <c r="D219" s="14"/>
      <c r="E219" s="14"/>
      <c r="F219" s="14"/>
      <c r="G219" s="14"/>
      <c r="H219" s="14"/>
      <c r="I219" s="14"/>
      <c r="L219" s="14"/>
      <c r="M219" s="14"/>
      <c r="N219" s="14"/>
      <c r="O219" s="14"/>
      <c r="P219" s="14"/>
      <c r="Q219" s="1"/>
      <c r="R219" s="74" t="s">
        <v>153</v>
      </c>
      <c r="S219" s="79" t="s">
        <v>1324</v>
      </c>
      <c r="T219" s="79" t="s">
        <v>1325</v>
      </c>
      <c r="U219" s="78"/>
    </row>
    <row r="220" spans="1:21" ht="13.8">
      <c r="A220" s="14"/>
      <c r="B220" s="14"/>
      <c r="C220" s="14"/>
      <c r="D220" s="14"/>
      <c r="E220" s="14"/>
      <c r="F220" s="14"/>
      <c r="G220" s="14"/>
      <c r="H220" s="14"/>
      <c r="I220" s="14"/>
      <c r="L220" s="14"/>
      <c r="M220" s="14"/>
      <c r="N220" s="14"/>
      <c r="O220" s="14"/>
      <c r="P220" s="14"/>
      <c r="Q220" s="1"/>
      <c r="R220" s="74" t="s">
        <v>153</v>
      </c>
      <c r="S220" s="79" t="s">
        <v>1324</v>
      </c>
      <c r="T220" s="79" t="s">
        <v>1326</v>
      </c>
      <c r="U220" s="78"/>
    </row>
    <row r="221" spans="1:21" ht="13.8">
      <c r="A221" s="14"/>
      <c r="B221" s="14"/>
      <c r="C221" s="14"/>
      <c r="D221" s="14"/>
      <c r="E221" s="14"/>
      <c r="F221" s="14"/>
      <c r="G221" s="14"/>
      <c r="H221" s="14"/>
      <c r="I221" s="14"/>
      <c r="L221" s="14"/>
      <c r="M221" s="14"/>
      <c r="N221" s="14"/>
      <c r="O221" s="14"/>
      <c r="P221" s="14"/>
      <c r="Q221" s="1"/>
      <c r="R221" s="74" t="s">
        <v>153</v>
      </c>
      <c r="S221" s="79" t="s">
        <v>1327</v>
      </c>
      <c r="T221" s="79" t="s">
        <v>1328</v>
      </c>
      <c r="U221" s="78"/>
    </row>
    <row r="222" spans="1:21" ht="13.8">
      <c r="A222" s="14"/>
      <c r="B222" s="14"/>
      <c r="C222" s="14"/>
      <c r="D222" s="14"/>
      <c r="E222" s="14"/>
      <c r="F222" s="14"/>
      <c r="G222" s="14"/>
      <c r="H222" s="14"/>
      <c r="I222" s="14"/>
      <c r="L222" s="14"/>
      <c r="M222" s="14"/>
      <c r="N222" s="14"/>
      <c r="O222" s="14"/>
      <c r="P222" s="14"/>
      <c r="Q222" s="1"/>
      <c r="R222" s="74" t="s">
        <v>153</v>
      </c>
      <c r="S222" s="79" t="s">
        <v>1329</v>
      </c>
      <c r="T222" s="79" t="s">
        <v>1330</v>
      </c>
      <c r="U222" s="78"/>
    </row>
    <row r="223" spans="1:21" ht="13.8">
      <c r="A223" s="14"/>
      <c r="B223" s="14"/>
      <c r="C223" s="14"/>
      <c r="D223" s="14"/>
      <c r="E223" s="14"/>
      <c r="F223" s="14"/>
      <c r="G223" s="14"/>
      <c r="H223" s="14"/>
      <c r="I223" s="14"/>
      <c r="L223" s="14"/>
      <c r="M223" s="14"/>
      <c r="N223" s="14"/>
      <c r="O223" s="14"/>
      <c r="P223" s="14"/>
      <c r="Q223" s="1"/>
      <c r="R223" s="74" t="s">
        <v>153</v>
      </c>
      <c r="S223" s="79" t="s">
        <v>1331</v>
      </c>
      <c r="T223" s="79" t="s">
        <v>1332</v>
      </c>
      <c r="U223" s="78"/>
    </row>
    <row r="224" spans="1:21" ht="13.8">
      <c r="A224" s="14"/>
      <c r="B224" s="14"/>
      <c r="C224" s="14"/>
      <c r="D224" s="14"/>
      <c r="E224" s="14"/>
      <c r="F224" s="14"/>
      <c r="G224" s="14"/>
      <c r="H224" s="14"/>
      <c r="I224" s="14"/>
      <c r="L224" s="14"/>
      <c r="M224" s="14"/>
      <c r="N224" s="14"/>
      <c r="O224" s="14"/>
      <c r="P224" s="14"/>
      <c r="Q224" s="1"/>
      <c r="R224" s="74" t="s">
        <v>153</v>
      </c>
      <c r="S224" s="79" t="s">
        <v>1331</v>
      </c>
      <c r="T224" s="79" t="s">
        <v>1333</v>
      </c>
      <c r="U224" s="78"/>
    </row>
    <row r="225" spans="1:21" ht="13.8">
      <c r="A225" s="14"/>
      <c r="B225" s="14"/>
      <c r="C225" s="14"/>
      <c r="D225" s="14"/>
      <c r="E225" s="14"/>
      <c r="F225" s="14"/>
      <c r="G225" s="14"/>
      <c r="H225" s="14"/>
      <c r="I225" s="14"/>
      <c r="L225" s="14"/>
      <c r="M225" s="14"/>
      <c r="N225" s="14"/>
      <c r="O225" s="14"/>
      <c r="P225" s="14"/>
      <c r="Q225" s="1"/>
      <c r="R225" s="74" t="s">
        <v>153</v>
      </c>
      <c r="S225" s="79" t="s">
        <v>1334</v>
      </c>
      <c r="T225" s="79" t="s">
        <v>1335</v>
      </c>
      <c r="U225" s="78"/>
    </row>
    <row r="226" spans="1:21" ht="13.8">
      <c r="A226" s="14"/>
      <c r="B226" s="14"/>
      <c r="C226" s="14"/>
      <c r="D226" s="14"/>
      <c r="E226" s="14"/>
      <c r="F226" s="14"/>
      <c r="G226" s="14"/>
      <c r="H226" s="14"/>
      <c r="I226" s="14"/>
      <c r="L226" s="14"/>
      <c r="M226" s="14"/>
      <c r="N226" s="14"/>
      <c r="O226" s="14"/>
      <c r="P226" s="14"/>
      <c r="Q226" s="1"/>
      <c r="R226" s="74" t="s">
        <v>153</v>
      </c>
      <c r="S226" s="79" t="s">
        <v>1336</v>
      </c>
      <c r="T226" s="79" t="s">
        <v>1337</v>
      </c>
      <c r="U226" s="78"/>
    </row>
    <row r="227" spans="1:21" ht="13.8">
      <c r="A227" s="14"/>
      <c r="B227" s="14"/>
      <c r="C227" s="14"/>
      <c r="D227" s="14"/>
      <c r="E227" s="14"/>
      <c r="F227" s="14"/>
      <c r="G227" s="14"/>
      <c r="H227" s="14"/>
      <c r="I227" s="14"/>
      <c r="L227" s="14"/>
      <c r="M227" s="14"/>
      <c r="N227" s="14"/>
      <c r="O227" s="14"/>
      <c r="P227" s="14"/>
      <c r="Q227" s="1"/>
      <c r="R227" s="74" t="s">
        <v>154</v>
      </c>
      <c r="S227" s="79" t="s">
        <v>1338</v>
      </c>
      <c r="T227" s="79" t="s">
        <v>1339</v>
      </c>
      <c r="U227" s="78"/>
    </row>
    <row r="228" spans="1:21" ht="13.8">
      <c r="A228" s="14"/>
      <c r="B228" s="14"/>
      <c r="C228" s="14"/>
      <c r="D228" s="14"/>
      <c r="E228" s="14"/>
      <c r="F228" s="14"/>
      <c r="G228" s="14"/>
      <c r="H228" s="14"/>
      <c r="I228" s="14"/>
      <c r="L228" s="14"/>
      <c r="M228" s="14"/>
      <c r="N228" s="14"/>
      <c r="O228" s="14"/>
      <c r="P228" s="14"/>
      <c r="Q228" s="1"/>
      <c r="R228" s="74" t="s">
        <v>154</v>
      </c>
      <c r="S228" s="79" t="s">
        <v>1338</v>
      </c>
      <c r="T228" s="79" t="s">
        <v>1340</v>
      </c>
      <c r="U228" s="78"/>
    </row>
    <row r="229" spans="1:21" ht="13.8">
      <c r="A229" s="14"/>
      <c r="B229" s="14"/>
      <c r="C229" s="14"/>
      <c r="D229" s="14"/>
      <c r="E229" s="14"/>
      <c r="F229" s="14"/>
      <c r="G229" s="14"/>
      <c r="H229" s="14"/>
      <c r="I229" s="14"/>
      <c r="L229" s="14"/>
      <c r="M229" s="14"/>
      <c r="N229" s="14"/>
      <c r="O229" s="14"/>
      <c r="P229" s="14"/>
      <c r="Q229" s="1"/>
      <c r="R229" s="74" t="s">
        <v>154</v>
      </c>
      <c r="S229" s="79" t="s">
        <v>1341</v>
      </c>
      <c r="T229" s="79" t="s">
        <v>1342</v>
      </c>
      <c r="U229" s="78"/>
    </row>
    <row r="230" spans="1:21" ht="13.8">
      <c r="A230" s="14"/>
      <c r="B230" s="14"/>
      <c r="C230" s="14"/>
      <c r="D230" s="14"/>
      <c r="E230" s="14"/>
      <c r="F230" s="14"/>
      <c r="G230" s="14"/>
      <c r="H230" s="14"/>
      <c r="I230" s="14"/>
      <c r="L230" s="14"/>
      <c r="M230" s="14"/>
      <c r="N230" s="14"/>
      <c r="O230" s="14"/>
      <c r="P230" s="14"/>
      <c r="Q230" s="1"/>
      <c r="R230" s="74" t="s">
        <v>154</v>
      </c>
      <c r="S230" s="79" t="s">
        <v>1343</v>
      </c>
      <c r="T230" s="79" t="s">
        <v>1344</v>
      </c>
      <c r="U230" s="78"/>
    </row>
    <row r="231" spans="1:21" ht="13.8">
      <c r="A231" s="14"/>
      <c r="B231" s="14"/>
      <c r="C231" s="14"/>
      <c r="D231" s="14"/>
      <c r="E231" s="14"/>
      <c r="F231" s="14"/>
      <c r="G231" s="14"/>
      <c r="H231" s="14"/>
      <c r="I231" s="14"/>
      <c r="L231" s="14"/>
      <c r="M231" s="14"/>
      <c r="N231" s="14"/>
      <c r="O231" s="14"/>
      <c r="P231" s="14"/>
      <c r="Q231" s="1"/>
      <c r="R231" s="74" t="s">
        <v>154</v>
      </c>
      <c r="S231" s="79" t="s">
        <v>1343</v>
      </c>
      <c r="T231" s="79" t="s">
        <v>1345</v>
      </c>
      <c r="U231" s="78"/>
    </row>
    <row r="232" spans="1:21" ht="13.8">
      <c r="A232" s="14"/>
      <c r="B232" s="14"/>
      <c r="C232" s="14"/>
      <c r="D232" s="14"/>
      <c r="E232" s="14"/>
      <c r="F232" s="14"/>
      <c r="G232" s="14"/>
      <c r="H232" s="14"/>
      <c r="I232" s="14"/>
      <c r="L232" s="14"/>
      <c r="M232" s="14"/>
      <c r="N232" s="14"/>
      <c r="O232" s="14"/>
      <c r="P232" s="14"/>
      <c r="Q232" s="1"/>
      <c r="R232" s="74" t="s">
        <v>154</v>
      </c>
      <c r="S232" s="79" t="s">
        <v>1346</v>
      </c>
      <c r="T232" s="79" t="s">
        <v>1347</v>
      </c>
      <c r="U232" s="78"/>
    </row>
    <row r="233" spans="1:21" ht="13.8">
      <c r="A233" s="14"/>
      <c r="B233" s="14"/>
      <c r="C233" s="14"/>
      <c r="D233" s="14"/>
      <c r="E233" s="14"/>
      <c r="F233" s="14"/>
      <c r="G233" s="14"/>
      <c r="H233" s="14"/>
      <c r="I233" s="14"/>
      <c r="L233" s="14"/>
      <c r="M233" s="14"/>
      <c r="N233" s="14"/>
      <c r="O233" s="14"/>
      <c r="P233" s="14"/>
      <c r="Q233" s="1"/>
      <c r="R233" s="74" t="s">
        <v>154</v>
      </c>
      <c r="S233" s="79" t="s">
        <v>1348</v>
      </c>
      <c r="T233" s="79" t="s">
        <v>1349</v>
      </c>
      <c r="U233" s="78"/>
    </row>
    <row r="234" spans="1:21" ht="15.6">
      <c r="A234" s="14"/>
      <c r="B234" s="14"/>
      <c r="C234" s="14"/>
      <c r="D234" s="14"/>
      <c r="E234" s="14"/>
      <c r="F234" s="14"/>
      <c r="G234" s="14"/>
      <c r="H234" s="14"/>
      <c r="I234" s="14"/>
      <c r="L234" s="14"/>
      <c r="M234" s="14"/>
      <c r="N234" s="14"/>
      <c r="O234" s="14"/>
      <c r="P234" s="14"/>
      <c r="Q234" s="1"/>
      <c r="R234" s="74" t="s">
        <v>154</v>
      </c>
      <c r="S234" s="79" t="s">
        <v>1350</v>
      </c>
      <c r="T234" s="83" t="s">
        <v>1351</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154</v>
      </c>
      <c r="S236" s="79" t="s">
        <v>1352</v>
      </c>
      <c r="T236" s="79" t="s">
        <v>1353</v>
      </c>
      <c r="U236" s="78"/>
    </row>
    <row r="237" spans="1:21" ht="13.8">
      <c r="A237" s="14"/>
      <c r="B237" s="14"/>
      <c r="C237" s="14"/>
      <c r="D237" s="14"/>
      <c r="E237" s="14"/>
      <c r="F237" s="14"/>
      <c r="G237" s="14"/>
      <c r="H237" s="14"/>
      <c r="I237" s="14"/>
      <c r="L237" s="14"/>
      <c r="M237" s="14"/>
      <c r="N237" s="14"/>
      <c r="O237" s="14"/>
      <c r="P237" s="14"/>
      <c r="Q237" s="1"/>
      <c r="R237" s="74" t="s">
        <v>154</v>
      </c>
      <c r="S237" s="79" t="s">
        <v>1354</v>
      </c>
      <c r="T237" s="79" t="s">
        <v>1355</v>
      </c>
      <c r="U237" s="78"/>
    </row>
    <row r="238" spans="1:21" ht="13.8">
      <c r="A238" s="14"/>
      <c r="B238" s="14"/>
      <c r="C238" s="14"/>
      <c r="D238" s="14"/>
      <c r="E238" s="14"/>
      <c r="F238" s="14"/>
      <c r="G238" s="14"/>
      <c r="H238" s="14"/>
      <c r="I238" s="14"/>
      <c r="L238" s="14"/>
      <c r="M238" s="14"/>
      <c r="N238" s="14"/>
      <c r="O238" s="14"/>
      <c r="P238" s="14"/>
      <c r="Q238" s="1"/>
      <c r="R238" s="74" t="s">
        <v>154</v>
      </c>
      <c r="S238" s="79" t="s">
        <v>1356</v>
      </c>
      <c r="T238" s="79" t="s">
        <v>1357</v>
      </c>
      <c r="U238" s="78"/>
    </row>
    <row r="239" spans="1:21" ht="13.8">
      <c r="A239" s="14"/>
      <c r="B239" s="14"/>
      <c r="C239" s="14"/>
      <c r="D239" s="14"/>
      <c r="E239" s="14"/>
      <c r="F239" s="14"/>
      <c r="G239" s="14"/>
      <c r="H239" s="14"/>
      <c r="I239" s="14"/>
      <c r="L239" s="14"/>
      <c r="M239" s="14"/>
      <c r="N239" s="14"/>
      <c r="O239" s="14"/>
      <c r="P239" s="14"/>
      <c r="Q239" s="1"/>
      <c r="R239" s="74" t="s">
        <v>154</v>
      </c>
      <c r="S239" s="79" t="s">
        <v>1358</v>
      </c>
      <c r="T239" s="79" t="s">
        <v>1359</v>
      </c>
      <c r="U239" s="78"/>
    </row>
    <row r="240" spans="1:21" ht="13.8">
      <c r="A240" s="14"/>
      <c r="B240" s="14"/>
      <c r="C240" s="14"/>
      <c r="D240" s="14"/>
      <c r="E240" s="14"/>
      <c r="F240" s="14"/>
      <c r="G240" s="14"/>
      <c r="H240" s="14"/>
      <c r="I240" s="14"/>
      <c r="L240" s="14"/>
      <c r="M240" s="14"/>
      <c r="N240" s="14"/>
      <c r="O240" s="14"/>
      <c r="P240" s="14"/>
      <c r="Q240" s="1"/>
      <c r="R240" s="74" t="s">
        <v>154</v>
      </c>
      <c r="S240" s="79" t="s">
        <v>1360</v>
      </c>
      <c r="T240" s="79" t="s">
        <v>1361</v>
      </c>
      <c r="U240" s="78"/>
    </row>
    <row r="241" spans="1:21" ht="13.8">
      <c r="A241" s="14"/>
      <c r="B241" s="14"/>
      <c r="C241" s="14"/>
      <c r="D241" s="14"/>
      <c r="E241" s="14"/>
      <c r="F241" s="14"/>
      <c r="G241" s="14"/>
      <c r="H241" s="14"/>
      <c r="I241" s="14"/>
      <c r="L241" s="14"/>
      <c r="M241" s="14"/>
      <c r="N241" s="14"/>
      <c r="O241" s="14"/>
      <c r="P241" s="14"/>
      <c r="Q241" s="1"/>
      <c r="R241" s="74" t="s">
        <v>154</v>
      </c>
      <c r="S241" s="79" t="s">
        <v>1362</v>
      </c>
      <c r="T241" s="79" t="s">
        <v>1363</v>
      </c>
      <c r="U241" s="78"/>
    </row>
    <row r="242" spans="1:21" ht="13.8">
      <c r="A242" s="14"/>
      <c r="B242" s="14"/>
      <c r="C242" s="14"/>
      <c r="D242" s="14"/>
      <c r="E242" s="14"/>
      <c r="F242" s="14"/>
      <c r="G242" s="14"/>
      <c r="H242" s="14"/>
      <c r="I242" s="14"/>
      <c r="L242" s="14"/>
      <c r="M242" s="14"/>
      <c r="N242" s="14"/>
      <c r="O242" s="14"/>
      <c r="P242" s="14"/>
      <c r="Q242" s="1"/>
      <c r="R242" s="74" t="s">
        <v>154</v>
      </c>
      <c r="S242" s="79" t="s">
        <v>1364</v>
      </c>
      <c r="T242" s="79" t="s">
        <v>1365</v>
      </c>
      <c r="U242" s="78"/>
    </row>
    <row r="243" spans="1:21" ht="13.8">
      <c r="A243" s="14"/>
      <c r="B243" s="14"/>
      <c r="C243" s="14"/>
      <c r="D243" s="14"/>
      <c r="E243" s="14"/>
      <c r="F243" s="14"/>
      <c r="G243" s="14"/>
      <c r="H243" s="14"/>
      <c r="I243" s="14"/>
      <c r="L243" s="14"/>
      <c r="M243" s="14"/>
      <c r="N243" s="14"/>
      <c r="O243" s="14"/>
      <c r="P243" s="14"/>
      <c r="Q243" s="1"/>
      <c r="R243" s="74" t="s">
        <v>154</v>
      </c>
      <c r="S243" s="79" t="s">
        <v>1366</v>
      </c>
      <c r="T243" s="79" t="s">
        <v>1367</v>
      </c>
      <c r="U243" s="78"/>
    </row>
    <row r="244" spans="1:21" ht="13.8">
      <c r="A244" s="14"/>
      <c r="B244" s="14"/>
      <c r="C244" s="14"/>
      <c r="D244" s="14"/>
      <c r="E244" s="14"/>
      <c r="F244" s="14"/>
      <c r="G244" s="14"/>
      <c r="H244" s="14"/>
      <c r="I244" s="14"/>
      <c r="L244" s="14"/>
      <c r="M244" s="14"/>
      <c r="N244" s="14"/>
      <c r="O244" s="14"/>
      <c r="P244" s="14"/>
      <c r="Q244" s="1"/>
      <c r="R244" s="74" t="s">
        <v>154</v>
      </c>
      <c r="S244" s="79" t="s">
        <v>1368</v>
      </c>
      <c r="T244" s="79" t="s">
        <v>1369</v>
      </c>
      <c r="U244" s="78"/>
    </row>
    <row r="245" spans="1:21" ht="13.8">
      <c r="A245" s="14"/>
      <c r="B245" s="14"/>
      <c r="C245" s="14"/>
      <c r="D245" s="14"/>
      <c r="E245" s="14"/>
      <c r="F245" s="14"/>
      <c r="G245" s="14"/>
      <c r="H245" s="14"/>
      <c r="I245" s="14"/>
      <c r="L245" s="14"/>
      <c r="M245" s="14"/>
      <c r="N245" s="14"/>
      <c r="O245" s="14"/>
      <c r="P245" s="14"/>
      <c r="Q245" s="1"/>
      <c r="R245" s="74" t="s">
        <v>154</v>
      </c>
      <c r="S245" s="79" t="s">
        <v>1370</v>
      </c>
      <c r="T245" s="79" t="s">
        <v>1371</v>
      </c>
      <c r="U245" s="78"/>
    </row>
    <row r="246" spans="1:21" ht="13.8">
      <c r="A246" s="14"/>
      <c r="B246" s="14"/>
      <c r="C246" s="14"/>
      <c r="D246" s="14"/>
      <c r="E246" s="14"/>
      <c r="F246" s="14"/>
      <c r="G246" s="14"/>
      <c r="H246" s="14"/>
      <c r="I246" s="14"/>
      <c r="L246" s="14"/>
      <c r="M246" s="14"/>
      <c r="N246" s="14"/>
      <c r="O246" s="14"/>
      <c r="P246" s="14"/>
      <c r="Q246" s="1"/>
      <c r="R246" s="74" t="s">
        <v>154</v>
      </c>
      <c r="S246" s="79" t="s">
        <v>1372</v>
      </c>
      <c r="T246" s="79" t="s">
        <v>1373</v>
      </c>
      <c r="U246" s="78"/>
    </row>
    <row r="247" spans="1:21" ht="13.8">
      <c r="A247" s="14"/>
      <c r="B247" s="14"/>
      <c r="C247" s="14"/>
      <c r="D247" s="14"/>
      <c r="E247" s="14"/>
      <c r="F247" s="14"/>
      <c r="G247" s="14"/>
      <c r="H247" s="14"/>
      <c r="I247" s="14"/>
      <c r="L247" s="14"/>
      <c r="M247" s="14"/>
      <c r="N247" s="14"/>
      <c r="O247" s="14"/>
      <c r="P247" s="14"/>
      <c r="Q247" s="1"/>
      <c r="R247" s="74" t="s">
        <v>154</v>
      </c>
      <c r="S247" s="79" t="s">
        <v>1374</v>
      </c>
      <c r="T247" s="79" t="s">
        <v>1375</v>
      </c>
      <c r="U247" s="78"/>
    </row>
    <row r="248" spans="1:21" ht="13.8">
      <c r="L248" s="14"/>
      <c r="M248" s="14"/>
      <c r="N248" s="14"/>
      <c r="O248" s="14"/>
      <c r="P248" s="14"/>
      <c r="Q248" s="1"/>
      <c r="R248" s="74" t="s">
        <v>154</v>
      </c>
      <c r="S248" s="79" t="s">
        <v>1374</v>
      </c>
      <c r="T248" s="79" t="s">
        <v>1376</v>
      </c>
      <c r="U248" s="78"/>
    </row>
    <row r="249" spans="1:21" ht="13.8">
      <c r="L249" s="14"/>
      <c r="M249" s="14"/>
      <c r="N249" s="14"/>
      <c r="O249" s="14"/>
      <c r="P249" s="14"/>
      <c r="Q249" s="1"/>
      <c r="R249" s="74" t="s">
        <v>154</v>
      </c>
      <c r="S249" s="79" t="s">
        <v>1374</v>
      </c>
      <c r="T249" s="79" t="s">
        <v>1377</v>
      </c>
      <c r="U249" s="78"/>
    </row>
    <row r="250" spans="1:21" ht="13.8">
      <c r="L250" s="14"/>
      <c r="M250" s="14"/>
      <c r="N250" s="14"/>
      <c r="O250" s="14"/>
      <c r="P250" s="14"/>
      <c r="Q250" s="1"/>
      <c r="R250" s="74" t="s">
        <v>154</v>
      </c>
      <c r="S250" s="79" t="s">
        <v>1378</v>
      </c>
      <c r="T250" s="79" t="s">
        <v>1379</v>
      </c>
      <c r="U250" s="78"/>
    </row>
    <row r="251" spans="1:21" ht="14.4" thickBot="1">
      <c r="L251" s="14"/>
      <c r="M251" s="14"/>
      <c r="N251" s="14"/>
      <c r="O251" s="14"/>
      <c r="P251" s="14"/>
      <c r="Q251" s="1"/>
      <c r="R251" s="84" t="s">
        <v>154</v>
      </c>
      <c r="S251" s="85" t="s">
        <v>1378</v>
      </c>
      <c r="T251" s="85" t="s">
        <v>1380</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5546875" style="8" customWidth="1"/>
    <col min="4" max="4" width="27.44140625" style="8" customWidth="1"/>
    <col min="5" max="5" width="25.5546875" style="8" customWidth="1"/>
    <col min="6" max="6" width="3.5546875" style="14" customWidth="1"/>
    <col min="7" max="9" width="25.5546875" style="8" customWidth="1"/>
    <col min="10" max="10" width="3.5546875" style="8" customWidth="1"/>
    <col min="11" max="13" width="25.5546875" style="8" customWidth="1"/>
    <col min="14" max="14" width="3.5546875" style="8" customWidth="1"/>
    <col min="15" max="17" width="25.5546875" style="8" customWidth="1"/>
    <col min="18" max="18" width="3.5546875" style="8" customWidth="1"/>
    <col min="19" max="21" width="25.5546875" style="8" customWidth="1"/>
    <col min="22" max="22" width="3.5546875" style="8" customWidth="1"/>
    <col min="23" max="25" width="25.5546875" style="8" customWidth="1"/>
    <col min="26" max="26" width="3.5546875" style="8" customWidth="1"/>
    <col min="27" max="29" width="25.5546875" style="8" customWidth="1"/>
    <col min="30" max="30" width="3.5546875" style="8" customWidth="1"/>
    <col min="31" max="33" width="25.5546875" style="8" customWidth="1"/>
    <col min="34" max="34" width="3.5546875" style="8" customWidth="1"/>
    <col min="35" max="37" width="25.5546875" style="8" customWidth="1"/>
    <col min="38" max="38" width="3.5546875" style="8" customWidth="1"/>
    <col min="39" max="41" width="25.5546875" style="8" customWidth="1"/>
    <col min="42" max="55" width="9.109375" style="14"/>
    <col min="56" max="16384" width="9.109375" style="8"/>
  </cols>
  <sheetData>
    <row r="1" spans="1:5" s="14" customFormat="1" ht="12.75" customHeight="1">
      <c r="A1" s="333" t="s">
        <v>23</v>
      </c>
      <c r="B1" s="59"/>
      <c r="C1" s="148"/>
      <c r="D1" s="148"/>
      <c r="E1" s="149"/>
    </row>
    <row r="2" spans="1:5" s="14" customFormat="1" ht="15.6">
      <c r="A2" s="333"/>
      <c r="B2" s="59" t="s">
        <v>24</v>
      </c>
      <c r="C2" s="144" t="s">
        <v>25</v>
      </c>
      <c r="D2" s="145" t="s">
        <v>26</v>
      </c>
    </row>
    <row r="3" spans="1:5" s="14" customFormat="1" ht="12.75" customHeight="1">
      <c r="A3" s="146"/>
    </row>
    <row r="4" spans="1:5" s="14" customFormat="1">
      <c r="A4" s="9" t="s">
        <v>27</v>
      </c>
      <c r="B4" s="10" t="s">
        <v>28</v>
      </c>
    </row>
    <row r="5" spans="1:5" s="14" customFormat="1">
      <c r="B5" s="59" t="s">
        <v>29</v>
      </c>
      <c r="C5" s="87"/>
      <c r="D5" s="14" t="s">
        <v>30</v>
      </c>
      <c r="E5" s="87"/>
    </row>
    <row r="6" spans="1:5" s="14" customFormat="1">
      <c r="B6" s="59" t="s">
        <v>31</v>
      </c>
      <c r="C6" s="87"/>
      <c r="D6" s="14" t="s">
        <v>32</v>
      </c>
      <c r="E6" s="87"/>
    </row>
    <row r="7" spans="1:5" s="14" customFormat="1">
      <c r="B7" s="59" t="s">
        <v>33</v>
      </c>
      <c r="C7" s="88" t="s">
        <v>965</v>
      </c>
    </row>
    <row r="8" spans="1:5" s="14" customFormat="1">
      <c r="B8" s="59" t="s">
        <v>35</v>
      </c>
      <c r="C8" s="14" t="s">
        <v>36</v>
      </c>
      <c r="D8" s="14" t="s">
        <v>37</v>
      </c>
    </row>
    <row r="9" spans="1:5" s="14" customFormat="1">
      <c r="B9" s="59"/>
      <c r="C9" s="147"/>
      <c r="D9" s="147"/>
      <c r="E9" s="14" t="s">
        <v>38</v>
      </c>
    </row>
    <row r="10" spans="1:5" s="14" customFormat="1">
      <c r="B10" s="59" t="s">
        <v>39</v>
      </c>
      <c r="C10" s="14" t="s">
        <v>36</v>
      </c>
      <c r="D10" s="14" t="s">
        <v>37</v>
      </c>
    </row>
    <row r="11" spans="1:5" s="14" customFormat="1">
      <c r="B11" s="59" t="s">
        <v>40</v>
      </c>
      <c r="C11" s="147" t="s">
        <v>1381</v>
      </c>
      <c r="D11" s="147" t="s">
        <v>1381</v>
      </c>
      <c r="E11" s="14" t="s">
        <v>41</v>
      </c>
    </row>
    <row r="12" spans="1:5" s="14" customFormat="1">
      <c r="B12" s="59" t="s">
        <v>42</v>
      </c>
      <c r="C12" s="147" t="s">
        <v>1381</v>
      </c>
      <c r="D12" s="147" t="s">
        <v>1381</v>
      </c>
    </row>
    <row r="13" spans="1:5" s="14" customFormat="1">
      <c r="B13" s="59" t="s">
        <v>43</v>
      </c>
      <c r="C13" s="147" t="s">
        <v>1381</v>
      </c>
      <c r="D13" s="147" t="s">
        <v>1381</v>
      </c>
    </row>
    <row r="14" spans="1:5" s="14" customFormat="1">
      <c r="B14" s="59" t="s">
        <v>44</v>
      </c>
      <c r="C14" s="147" t="s">
        <v>1381</v>
      </c>
      <c r="D14" s="147" t="s">
        <v>1381</v>
      </c>
    </row>
    <row r="15" spans="1:5" s="14" customFormat="1">
      <c r="B15" s="59" t="s">
        <v>45</v>
      </c>
      <c r="C15" s="147" t="s">
        <v>1381</v>
      </c>
      <c r="D15" s="147" t="s">
        <v>1381</v>
      </c>
    </row>
    <row r="16" spans="1:5" s="14" customFormat="1">
      <c r="B16" s="59" t="s">
        <v>46</v>
      </c>
      <c r="C16" s="147" t="s">
        <v>1381</v>
      </c>
      <c r="D16" s="147" t="s">
        <v>1381</v>
      </c>
    </row>
    <row r="17" spans="1:41 16384:16384" s="14" customFormat="1"/>
    <row r="18" spans="1:41 16384:16384" s="14" customFormat="1" ht="21">
      <c r="A18" s="9" t="s">
        <v>5</v>
      </c>
      <c r="B18" s="10" t="s">
        <v>48</v>
      </c>
      <c r="C18" s="88" t="s">
        <v>194</v>
      </c>
      <c r="E18" s="94" t="s">
        <v>50</v>
      </c>
    </row>
    <row r="19" spans="1:41 16384:16384" s="14" customFormat="1">
      <c r="D19" s="86"/>
      <c r="E19" s="95" t="s">
        <v>51</v>
      </c>
      <c r="XFD19" s="14" t="e" cm="1">
        <f t="array" ref="XFD19">_xlfn.IFS(C18="Renewable",(INDEX(RE,,MATCH(AM23,REC,0))),C18="CSA",(INDEX(IMP_CSA,,MATCH(AM23,IMP_CSAC,0))),C18="Forestry",(INDEX(AR,,MATCH(AM23,ARC,0))),C18="AGR",(INDEX(AGR,,MATCH(AM23,AGRC,0))))</f>
        <v>#N/A</v>
      </c>
    </row>
    <row r="20" spans="1:41 16384:16384" s="14" customFormat="1">
      <c r="A20" s="292" t="s">
        <v>7</v>
      </c>
      <c r="B20" s="11" t="s">
        <v>52</v>
      </c>
      <c r="C20" s="88" t="s">
        <v>53</v>
      </c>
      <c r="E20" s="94" t="s">
        <v>54</v>
      </c>
      <c r="O20" s="57"/>
    </row>
    <row r="21" spans="1:41 16384:16384" s="14" customFormat="1">
      <c r="A21" s="292"/>
      <c r="B21" s="17"/>
    </row>
    <row r="22" spans="1:41 16384:16384">
      <c r="A22" s="292"/>
      <c r="C22" s="325" t="s">
        <v>55</v>
      </c>
      <c r="D22" s="326"/>
      <c r="E22" s="327"/>
      <c r="G22" s="316" t="s">
        <v>56</v>
      </c>
      <c r="H22" s="317"/>
      <c r="I22" s="318"/>
      <c r="K22" s="316" t="s">
        <v>56</v>
      </c>
      <c r="L22" s="317"/>
      <c r="M22" s="318"/>
      <c r="O22" s="316" t="s">
        <v>56</v>
      </c>
      <c r="P22" s="317"/>
      <c r="Q22" s="318"/>
      <c r="S22" s="316" t="s">
        <v>56</v>
      </c>
      <c r="T22" s="317"/>
      <c r="U22" s="318"/>
      <c r="W22" s="316" t="s">
        <v>56</v>
      </c>
      <c r="X22" s="317"/>
      <c r="Y22" s="318"/>
      <c r="AA22" s="316" t="s">
        <v>56</v>
      </c>
      <c r="AB22" s="317"/>
      <c r="AC22" s="318"/>
      <c r="AE22" s="316" t="s">
        <v>56</v>
      </c>
      <c r="AF22" s="317"/>
      <c r="AG22" s="318"/>
      <c r="AI22" s="316" t="s">
        <v>56</v>
      </c>
      <c r="AJ22" s="317"/>
      <c r="AK22" s="318"/>
      <c r="AM22" s="316" t="s">
        <v>56</v>
      </c>
      <c r="AN22" s="317"/>
      <c r="AO22" s="318"/>
    </row>
    <row r="23" spans="1:41 16384:16384">
      <c r="A23" s="292"/>
      <c r="B23" s="150" t="str">
        <f>IF(C20="Start with impact category","Select Impact category &gt;&gt;","")</f>
        <v/>
      </c>
      <c r="C23" s="310"/>
      <c r="D23" s="311"/>
      <c r="E23" s="312"/>
      <c r="F23" s="101" t="str">
        <f>IF($B$23="Select Impact category &gt;&gt;", "&gt;&gt;","")</f>
        <v/>
      </c>
      <c r="G23" s="310"/>
      <c r="H23" s="311"/>
      <c r="I23" s="312"/>
      <c r="J23" s="101" t="str">
        <f>IF($B$23="Select Impact category &gt;&gt;", "&gt;&gt;","")</f>
        <v/>
      </c>
      <c r="K23" s="310"/>
      <c r="L23" s="311"/>
      <c r="M23" s="312"/>
      <c r="N23" s="101" t="str">
        <f>IF($B$23="Select Impact category &gt;&gt;", "&gt;&gt;","")</f>
        <v/>
      </c>
      <c r="O23" s="310"/>
      <c r="P23" s="311"/>
      <c r="Q23" s="312"/>
      <c r="R23" s="101" t="str">
        <f>IF($B$23="Select Impact category &gt;&gt;", "&gt;&gt;","")</f>
        <v/>
      </c>
      <c r="S23" s="310"/>
      <c r="T23" s="311"/>
      <c r="U23" s="312"/>
      <c r="V23" s="101" t="str">
        <f>IF($B$23="Select Impact category &gt;&gt;", "&gt;&gt;","")</f>
        <v/>
      </c>
      <c r="W23" s="310"/>
      <c r="X23" s="311"/>
      <c r="Y23" s="312"/>
      <c r="Z23" s="101" t="str">
        <f>IF($B$23="Select Impact category &gt;&gt;", "&gt;&gt;","")</f>
        <v/>
      </c>
      <c r="AA23" s="310"/>
      <c r="AB23" s="311"/>
      <c r="AC23" s="312"/>
      <c r="AD23" s="101" t="str">
        <f>IF($B$23="Select Impact category &gt;&gt;", "&gt;&gt;","")</f>
        <v/>
      </c>
      <c r="AE23" s="310"/>
      <c r="AF23" s="311"/>
      <c r="AG23" s="312"/>
      <c r="AH23" s="101" t="str">
        <f>IF($B$23="Select Impact category &gt;&gt;", "&gt;&gt;","")</f>
        <v/>
      </c>
      <c r="AI23" s="310"/>
      <c r="AJ23" s="311"/>
      <c r="AK23" s="312"/>
      <c r="AL23" s="101" t="str">
        <f>IF($B$23="Select Impact category &gt;&gt;", "&gt;&gt;","")</f>
        <v/>
      </c>
      <c r="AM23" s="310"/>
      <c r="AN23" s="311"/>
      <c r="AO23" s="312"/>
    </row>
    <row r="24" spans="1:41 16384:16384" ht="12.75" customHeight="1">
      <c r="A24" s="292"/>
      <c r="B24" s="150" t="str">
        <f>IF(C20="Start with SDG","Select SDG &gt;&gt;","")</f>
        <v>Select SDG &gt;&gt;</v>
      </c>
      <c r="C24" s="313" t="s">
        <v>57</v>
      </c>
      <c r="D24" s="314"/>
      <c r="E24" s="315"/>
      <c r="F24" s="101" t="str">
        <f>IF($B$24="Select SDG &gt;&gt;","&gt;&gt;","")</f>
        <v>&gt;&gt;</v>
      </c>
      <c r="G24" s="313" t="s">
        <v>146</v>
      </c>
      <c r="H24" s="314"/>
      <c r="I24" s="315"/>
      <c r="J24" s="101" t="str">
        <f>IF($B$24="Select SDG &gt;&gt;","&gt;&gt;","")</f>
        <v>&gt;&gt;</v>
      </c>
      <c r="K24" s="313" t="s">
        <v>322</v>
      </c>
      <c r="L24" s="314"/>
      <c r="M24" s="315"/>
      <c r="N24" s="101" t="str">
        <f>IF($B$24="Select SDG &gt;&gt;","&gt;&gt;","")</f>
        <v>&gt;&gt;</v>
      </c>
      <c r="O24" s="313" t="s">
        <v>58</v>
      </c>
      <c r="P24" s="314"/>
      <c r="Q24" s="315"/>
      <c r="R24" s="101" t="str">
        <f>IF($B$24="Select SDG &gt;&gt;","&gt;&gt;","")</f>
        <v>&gt;&gt;</v>
      </c>
      <c r="S24" s="313" t="s">
        <v>58</v>
      </c>
      <c r="T24" s="314"/>
      <c r="U24" s="315"/>
      <c r="V24" s="101" t="str">
        <f>IF($B$24="Select SDG &gt;&gt;","&gt;&gt;","")</f>
        <v>&gt;&gt;</v>
      </c>
      <c r="W24" s="313"/>
      <c r="X24" s="314"/>
      <c r="Y24" s="315"/>
      <c r="Z24" s="101" t="str">
        <f>IF($B$24="Select SDG &gt;&gt;","&gt;&gt;","")</f>
        <v>&gt;&gt;</v>
      </c>
      <c r="AA24" s="313"/>
      <c r="AB24" s="314"/>
      <c r="AC24" s="315"/>
      <c r="AD24" s="101" t="str">
        <f>IF($B$24="Select SDG &gt;&gt;","&gt;&gt;","")</f>
        <v>&gt;&gt;</v>
      </c>
      <c r="AE24" s="313"/>
      <c r="AF24" s="314"/>
      <c r="AG24" s="315"/>
      <c r="AH24" s="101" t="str">
        <f>IF($B$24="Select SDG &gt;&gt;","&gt;&gt;","")</f>
        <v>&gt;&gt;</v>
      </c>
      <c r="AI24" s="313"/>
      <c r="AJ24" s="314"/>
      <c r="AK24" s="315"/>
      <c r="AL24" s="101" t="str">
        <f>IF($B$24="Select SDG &gt;&gt;","&gt;&gt;","")</f>
        <v>&gt;&gt;</v>
      </c>
      <c r="AM24" s="313"/>
      <c r="AN24" s="314"/>
      <c r="AO24" s="315"/>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9</v>
      </c>
      <c r="B26" s="11" t="str">
        <f>IF(C23&lt;&gt;"","Select Monitoring indicator &gt;&gt;","")</f>
        <v/>
      </c>
      <c r="C26" s="307"/>
      <c r="D26" s="308"/>
      <c r="E26" s="309"/>
      <c r="F26" s="101" t="str">
        <f>IF($B$26="Select Monitoring indicator &gt;&gt;", "&gt;&gt;","")</f>
        <v/>
      </c>
      <c r="G26" s="307"/>
      <c r="H26" s="308"/>
      <c r="I26" s="309"/>
      <c r="J26" s="101" t="str">
        <f>IF($B$26="Select Monitoring indicator &gt;&gt;","&gt;&gt;","")</f>
        <v/>
      </c>
      <c r="K26" s="307"/>
      <c r="L26" s="308"/>
      <c r="M26" s="309"/>
      <c r="N26" s="101" t="str">
        <f>IF($B$26="Select Monitoring indicator &gt;&gt;","&gt;&gt;","")</f>
        <v/>
      </c>
      <c r="O26" s="307"/>
      <c r="P26" s="308"/>
      <c r="Q26" s="309"/>
      <c r="R26" s="101" t="str">
        <f>IF($B$26="Select Monitoring indicator &gt;&gt;","&gt;&gt;","")</f>
        <v/>
      </c>
      <c r="S26" s="307"/>
      <c r="T26" s="308"/>
      <c r="U26" s="309"/>
      <c r="V26" s="101" t="str">
        <f>IF($B$26="Select Monitoring indicator &gt;&gt;","&gt;&gt;","")</f>
        <v/>
      </c>
      <c r="W26" s="307"/>
      <c r="X26" s="308"/>
      <c r="Y26" s="309"/>
      <c r="Z26" s="101" t="str">
        <f>IF($B$26="Select Monitoring indicator &gt;&gt;","&gt;&gt;","")</f>
        <v/>
      </c>
      <c r="AA26" s="307"/>
      <c r="AB26" s="308"/>
      <c r="AC26" s="309"/>
      <c r="AD26" s="101" t="str">
        <f>IF($B$26="Select Monitoring indicator &gt;&gt;","&gt;&gt;","")</f>
        <v/>
      </c>
      <c r="AE26" s="307"/>
      <c r="AF26" s="308"/>
      <c r="AG26" s="309"/>
      <c r="AH26" s="101" t="str">
        <f>IF($B$26="Select Monitoring indicator &gt;&gt;","&gt;&gt;","")</f>
        <v/>
      </c>
      <c r="AI26" s="307"/>
      <c r="AJ26" s="308"/>
      <c r="AK26" s="309"/>
      <c r="AL26" s="101" t="str">
        <f>IF($B$26="Select Monitoring indicator &gt;&gt;","&gt;&gt;","")</f>
        <v/>
      </c>
      <c r="AM26" s="307"/>
      <c r="AN26" s="308"/>
      <c r="AO26" s="309"/>
    </row>
    <row r="27" spans="1:41 16384:16384" ht="12.75" customHeight="1">
      <c r="B27" s="151" t="str">
        <f>IF(C24&lt;&gt;"","Select Monitoring indicator &gt;&gt;","")</f>
        <v>Select Monitoring indicator &gt;&gt;</v>
      </c>
      <c r="C27" s="307" t="s">
        <v>60</v>
      </c>
      <c r="D27" s="308"/>
      <c r="E27" s="309"/>
      <c r="F27" s="101" t="str">
        <f>IF($B$27="Select Monitoring indicator &gt;&gt;","&gt;&gt;","")</f>
        <v>&gt;&gt;</v>
      </c>
      <c r="G27" s="307" t="s">
        <v>1113</v>
      </c>
      <c r="H27" s="308"/>
      <c r="I27" s="309"/>
      <c r="J27" s="101" t="str">
        <f>IF($B$27="Select Monitoring indicator &gt;&gt;","&gt;&gt;","")</f>
        <v>&gt;&gt;</v>
      </c>
      <c r="K27" s="307" t="s">
        <v>350</v>
      </c>
      <c r="L27" s="308"/>
      <c r="M27" s="309"/>
      <c r="N27" s="101" t="str">
        <f>IF($B$27="Select Monitoring indicator &gt;&gt;","&gt;&gt;","")</f>
        <v>&gt;&gt;</v>
      </c>
      <c r="O27" s="307" t="s">
        <v>61</v>
      </c>
      <c r="P27" s="308"/>
      <c r="Q27" s="309"/>
      <c r="R27" s="101" t="str">
        <f>IF($B$27="Select Monitoring indicator &gt;&gt;","&gt;&gt;","")</f>
        <v>&gt;&gt;</v>
      </c>
      <c r="S27" s="307"/>
      <c r="T27" s="308"/>
      <c r="U27" s="309"/>
      <c r="V27" s="101" t="str">
        <f>IF($B$27="Select Monitoring indicator &gt;&gt;","&gt;&gt;","")</f>
        <v>&gt;&gt;</v>
      </c>
      <c r="W27" s="307"/>
      <c r="X27" s="308"/>
      <c r="Y27" s="309"/>
      <c r="Z27" s="101" t="str">
        <f>IF($B$27="Select Monitoring indicator &gt;&gt;","&gt;&gt;","")</f>
        <v>&gt;&gt;</v>
      </c>
      <c r="AA27" s="307"/>
      <c r="AB27" s="308"/>
      <c r="AC27" s="309"/>
      <c r="AD27" s="101" t="str">
        <f>IF($B$27="Select Monitoring indicator &gt;&gt;","&gt;&gt;","")</f>
        <v>&gt;&gt;</v>
      </c>
      <c r="AE27" s="307"/>
      <c r="AF27" s="308"/>
      <c r="AG27" s="309"/>
      <c r="AH27" s="101" t="str">
        <f>IF($B$27="Select Monitoring indicator &gt;&gt;","&gt;&gt;","")</f>
        <v>&gt;&gt;</v>
      </c>
      <c r="AI27" s="307"/>
      <c r="AJ27" s="308"/>
      <c r="AK27" s="309"/>
      <c r="AL27" s="101" t="str">
        <f>IF($B$27="Select Monitoring indicator &gt;&gt;","&gt;&gt;","")</f>
        <v>&gt;&gt;</v>
      </c>
      <c r="AM27" s="307"/>
      <c r="AN27" s="308"/>
      <c r="AO27" s="309"/>
    </row>
    <row r="28" spans="1:41 16384:16384" s="14" customFormat="1" ht="15" customHeight="1" thickBot="1">
      <c r="A28" s="93"/>
      <c r="C28" s="96" t="s">
        <v>63</v>
      </c>
      <c r="D28" s="97" t="s">
        <v>1382</v>
      </c>
      <c r="E28" s="98"/>
      <c r="F28" s="93"/>
      <c r="G28" s="96" t="s">
        <v>63</v>
      </c>
      <c r="H28" s="97" t="s">
        <v>65</v>
      </c>
      <c r="I28" s="99"/>
      <c r="J28" s="93"/>
      <c r="K28" s="96" t="s">
        <v>63</v>
      </c>
      <c r="L28" s="97" t="s">
        <v>65</v>
      </c>
      <c r="M28" s="99"/>
      <c r="N28" s="93"/>
      <c r="O28" s="96" t="s">
        <v>63</v>
      </c>
      <c r="P28" s="97" t="s">
        <v>65</v>
      </c>
      <c r="Q28" s="99"/>
      <c r="R28" s="93"/>
      <c r="S28" s="96" t="s">
        <v>63</v>
      </c>
      <c r="T28" s="97" t="s">
        <v>65</v>
      </c>
      <c r="U28" s="99"/>
      <c r="V28" s="93"/>
      <c r="W28" s="96" t="s">
        <v>63</v>
      </c>
      <c r="X28" s="97" t="s">
        <v>65</v>
      </c>
      <c r="Y28" s="99"/>
      <c r="Z28" s="93"/>
      <c r="AA28" s="96" t="s">
        <v>63</v>
      </c>
      <c r="AB28" s="97" t="s">
        <v>65</v>
      </c>
      <c r="AC28" s="99"/>
      <c r="AD28" s="93"/>
      <c r="AE28" s="96" t="s">
        <v>63</v>
      </c>
      <c r="AF28" s="97" t="s">
        <v>65</v>
      </c>
      <c r="AG28" s="99"/>
      <c r="AH28" s="93"/>
      <c r="AI28" s="96" t="s">
        <v>63</v>
      </c>
      <c r="AJ28" s="97" t="s">
        <v>65</v>
      </c>
      <c r="AK28" s="99"/>
      <c r="AL28" s="93"/>
      <c r="AM28" s="96" t="s">
        <v>63</v>
      </c>
      <c r="AN28" s="97" t="s">
        <v>65</v>
      </c>
      <c r="AO28" s="99"/>
    </row>
    <row r="29" spans="1:41 16384:16384" ht="13.8" thickTop="1">
      <c r="A29" s="18" t="s">
        <v>11</v>
      </c>
      <c r="B29" s="29" t="s">
        <v>66</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67</v>
      </c>
      <c r="C30" s="305" t="str" cm="1">
        <f t="array" ref="C30">IFERROR(_xlfn.IFS(C23&lt;&gt;"",IFERROR(INDEX(BA!$J$4:$J$952,MATCH(C26,BA!$P$4:$P$952,0)),""),C24&lt;&gt;"",IFERROR(INDEX(BA!$J$4:$J$952,MATCH(C27,BA!$P$4:$P$952,0)),"")),"")</f>
        <v>GSDM-I13.2.1</v>
      </c>
      <c r="D30" s="290"/>
      <c r="E30" s="306"/>
      <c r="G30" s="305" t="str" cm="1">
        <f t="array" ref="G30">IFERROR(_xlfn.IFS(G23&lt;&gt;"",IFERROR(INDEX(BA!$J$4:$J$952,MATCH(G26,BA!$P$4:$P$952,0)),""),G24&lt;&gt;"",IFERROR(INDEX(BA!$J$4:$J$952,MATCH(G27,BA!$P$4:$P$952,0)),"")),"")</f>
        <v>GSDG-I6.3.1</v>
      </c>
      <c r="H30" s="290"/>
      <c r="I30" s="306"/>
      <c r="K30" s="305" t="str" cm="1">
        <f t="array" ref="K30">IFERROR(_xlfn.IFS(K23&lt;&gt;"",IFERROR(INDEX(BA!$J$4:$J$952,MATCH(K26,BA!$P$4:$P$952,0)),""),K24&lt;&gt;"",IFERROR(INDEX(BA!$J$4:$J$952,MATCH(K27,BA!$P$4:$P$952,0)),"")),"")</f>
        <v>GSDM-I5.5.1</v>
      </c>
      <c r="L30" s="290"/>
      <c r="M30" s="306"/>
      <c r="O30" s="305" t="str" cm="1">
        <f t="array" ref="O30">IFERROR(_xlfn.IFS(O23&lt;&gt;"",IFERROR(INDEX(BA!$J$4:$J$952,MATCH(O26,BA!$P$4:$P$952,0)),""),O24&lt;&gt;"",IFERROR(INDEX(BA!$J$4:$J$952,MATCH(O27,BA!$P$4:$P$952,0)),"")),"")</f>
        <v>GSDM-I8.5.1</v>
      </c>
      <c r="P30" s="290"/>
      <c r="Q30" s="306"/>
      <c r="S30" s="305" t="str" cm="1">
        <f t="array" ref="S30">IFERROR(_xlfn.IFS(S23&lt;&gt;"",IFERROR(INDEX(BA!$J$4:$J$952,MATCH(S26,BA!$P$4:$P$952,0)),""),S24&lt;&gt;"",IFERROR(INDEX(BA!$J$4:$J$952,MATCH(S27,BA!$P$4:$P$952,0)),"")),"")</f>
        <v/>
      </c>
      <c r="T30" s="290"/>
      <c r="U30" s="306"/>
      <c r="W30" s="305" t="str" cm="1">
        <f t="array" ref="W30">IFERROR(_xlfn.IFS(W23&lt;&gt;"",IFERROR(INDEX(BA!$J$4:$J$952,MATCH(W26,BA!$P$4:$P$952,0)),""),W24&lt;&gt;"",IFERROR(INDEX(BA!$J$4:$J$952,MATCH(W27,BA!$P$4:$P$952,0)),"")),"")</f>
        <v/>
      </c>
      <c r="X30" s="290"/>
      <c r="Y30" s="306"/>
      <c r="AA30" s="305" t="str" cm="1">
        <f t="array" ref="AA30">IFERROR(_xlfn.IFS(AA23&lt;&gt;"",IFERROR(INDEX(BA!$J$4:$J$952,MATCH(AA26,BA!$P$4:$P$952,0)),""),AA24&lt;&gt;"",IFERROR(INDEX(BA!$J$4:$J$952,MATCH(AA27,BA!$P$4:$P$952,0)),"")),"")</f>
        <v/>
      </c>
      <c r="AB30" s="290"/>
      <c r="AC30" s="306"/>
      <c r="AE30" s="305" t="str" cm="1">
        <f t="array" ref="AE30">IFERROR(_xlfn.IFS(AE23&lt;&gt;"",IFERROR(INDEX(BA!$J$4:$J$952,MATCH(AE26,BA!$P$4:$P$952,0)),""),AE24&lt;&gt;"",IFERROR(INDEX(BA!$J$4:$J$952,MATCH(AE27,BA!$P$4:$P$952,0)),"")),"")</f>
        <v/>
      </c>
      <c r="AF30" s="290"/>
      <c r="AG30" s="306"/>
      <c r="AI30" s="305" t="str" cm="1">
        <f t="array" ref="AI30">IFERROR(_xlfn.IFS(AI23&lt;&gt;"",IFERROR(INDEX(BA!$J$4:$J$952,MATCH(AI26,BA!$P$4:$P$952,0)),""),AI24&lt;&gt;"",IFERROR(INDEX(BA!$J$4:$J$952,MATCH(AI27,BA!$P$4:$P$952,0)),"")),"")</f>
        <v/>
      </c>
      <c r="AJ30" s="290"/>
      <c r="AK30" s="306"/>
      <c r="AM30" s="305" t="str" cm="1">
        <f t="array" ref="AM30">IFERROR(_xlfn.IFS(AM23&lt;&gt;"",IFERROR(INDEX(BA!$J$4:$J$952,MATCH(AM26,BA!$P$4:$P$952,0)),""),AM24&lt;&gt;"",IFERROR(INDEX(BA!$J$4:$J$952,MATCH(AM27,BA!$P$4:$P$952,0)),"")),"")</f>
        <v/>
      </c>
      <c r="AN30" s="290"/>
      <c r="AO30" s="306"/>
    </row>
    <row r="31" spans="1:41 16384:16384">
      <c r="A31" s="14"/>
      <c r="B31" s="90" t="s">
        <v>68</v>
      </c>
      <c r="C31" s="305" t="str">
        <f>IFERROR(INDEX(BA!$O$4:$O$952,MATCH(C30,BA!$J$4:$J$952,0)),"")</f>
        <v xml:space="preserve">Reduction in GHGs emissions </v>
      </c>
      <c r="D31" s="290"/>
      <c r="E31" s="306"/>
      <c r="G31" s="305" t="str">
        <f>IFERROR(INDEX(BA!$O$4:$O$952,MATCH(G30,BA!$J$4:$J$952,0)),"")</f>
        <v>Discharging wastewater safely</v>
      </c>
      <c r="H31" s="290"/>
      <c r="I31" s="306"/>
      <c r="K31" s="305" t="str">
        <f>IFERROR(INDEX(BA!$O$4:$O$952,MATCH(K30,BA!$J$4:$J$952,0)),"")</f>
        <v xml:space="preserve">Women empowerment and gender equality </v>
      </c>
      <c r="L31" s="290"/>
      <c r="M31" s="306"/>
      <c r="O31" s="305" t="str">
        <f>IFERROR(INDEX(BA!$O$4:$O$952,MATCH(O30,BA!$J$4:$J$952,0)),"")</f>
        <v>Increased employment opportunities</v>
      </c>
      <c r="P31" s="290"/>
      <c r="Q31" s="306"/>
      <c r="S31" s="305" t="str">
        <f>IFERROR(INDEX(BA!$O$4:$O$952,MATCH(S30,BA!$J$4:$J$952,0)),"")</f>
        <v/>
      </c>
      <c r="T31" s="290"/>
      <c r="U31" s="306"/>
      <c r="W31" s="305" t="str">
        <f>IFERROR(INDEX(BA!$O$4:$O$952,MATCH(W30,BA!$J$4:$J$952,0)),"")</f>
        <v/>
      </c>
      <c r="X31" s="290"/>
      <c r="Y31" s="306"/>
      <c r="AA31" s="305" t="str">
        <f>IFERROR(INDEX(BA!$O$4:$O$952,MATCH(AA30,BA!$J$4:$J$952,0)),"")</f>
        <v/>
      </c>
      <c r="AB31" s="290"/>
      <c r="AC31" s="306"/>
      <c r="AE31" s="305" t="str">
        <f>IFERROR(INDEX(BA!$O$4:$O$952,MATCH(AE30,BA!$J$4:$J$952,0)),"")</f>
        <v/>
      </c>
      <c r="AF31" s="290"/>
      <c r="AG31" s="306"/>
      <c r="AI31" s="305" t="str">
        <f>IFERROR(INDEX(BA!$O$4:$O$952,MATCH(AI30,BA!$J$4:$J$952,0)),"")</f>
        <v/>
      </c>
      <c r="AJ31" s="290"/>
      <c r="AK31" s="306"/>
      <c r="AM31" s="305" t="str">
        <f>IFERROR(INDEX(BA!$O$4:$O$952,MATCH(AM30,BA!$J$4:$J$952,0)),"")</f>
        <v/>
      </c>
      <c r="AN31" s="290"/>
      <c r="AO31" s="306"/>
    </row>
    <row r="32" spans="1:41 16384:16384" ht="15" customHeight="1">
      <c r="A32" s="14"/>
      <c r="B32" s="90" t="s">
        <v>69</v>
      </c>
      <c r="C32" s="305" t="str">
        <f>IFERROR(INDEX(BA!$L$4:$L$952,MATCH(C30,BA!$J$4:$J$952,0)),"")</f>
        <v>Climate change mitigation</v>
      </c>
      <c r="D32" s="290"/>
      <c r="E32" s="306"/>
      <c r="G32" s="305" t="str">
        <f>IFERROR(INDEX(BA!$L$4:$L$952,MATCH(G30,BA!$J$4:$J$952,0)),"")</f>
        <v>Water quality, quantity and service</v>
      </c>
      <c r="H32" s="290"/>
      <c r="I32" s="306"/>
      <c r="K32" s="305" t="str">
        <f>IFERROR(INDEX(BA!$L$4:$L$952,MATCH(K30,BA!$J$4:$J$952,0)),"")</f>
        <v>Gender</v>
      </c>
      <c r="L32" s="290"/>
      <c r="M32" s="306"/>
      <c r="O32" s="305" t="str">
        <f>IFERROR(INDEX(BA!$L$4:$L$952,MATCH(O30,BA!$J$4:$J$952,0)),"")</f>
        <v>Employment</v>
      </c>
      <c r="P32" s="290"/>
      <c r="Q32" s="306"/>
      <c r="S32" s="305" t="str">
        <f>IFERROR(INDEX(BA!$L$4:$L$952,MATCH(S30,BA!$J$4:$J$952,0)),"")</f>
        <v/>
      </c>
      <c r="T32" s="290"/>
      <c r="U32" s="306"/>
      <c r="W32" s="305" t="str">
        <f>IFERROR(INDEX(BA!$L$4:$L$952,MATCH(W30,BA!$J$4:$J$952,0)),"")</f>
        <v/>
      </c>
      <c r="X32" s="290"/>
      <c r="Y32" s="306"/>
      <c r="AA32" s="305" t="str">
        <f>IFERROR(INDEX(BA!$L$4:$L$952,MATCH(AA30,BA!$J$4:$J$952,0)),"")</f>
        <v/>
      </c>
      <c r="AB32" s="290"/>
      <c r="AC32" s="306"/>
      <c r="AE32" s="305" t="str">
        <f>IFERROR(INDEX(BA!$L$4:$L$952,MATCH(AE30,BA!$J$4:$J$952,0)),"")</f>
        <v/>
      </c>
      <c r="AF32" s="290"/>
      <c r="AG32" s="306"/>
      <c r="AI32" s="305" t="str">
        <f>IFERROR(INDEX(BA!$L$4:$L$952,MATCH(AI30,BA!$J$4:$J$952,0)),"")</f>
        <v/>
      </c>
      <c r="AJ32" s="290"/>
      <c r="AK32" s="306"/>
      <c r="AM32" s="305" t="str">
        <f>IFERROR(INDEX(BA!$L$4:$L$952,MATCH(AM30,BA!$J$4:$J$952,0)),"")</f>
        <v/>
      </c>
      <c r="AN32" s="290"/>
      <c r="AO32" s="306"/>
    </row>
    <row r="33" spans="1:41" ht="15" customHeight="1">
      <c r="A33" s="14"/>
      <c r="B33" s="90" t="s">
        <v>70</v>
      </c>
      <c r="C33" s="305" t="str">
        <f>IFERROR(INDEX(BA!$M$4:$M$952,MATCH(C30,BA!$J$4:$J$952,0)),"")</f>
        <v>13. Climate action</v>
      </c>
      <c r="D33" s="290"/>
      <c r="E33" s="306"/>
      <c r="G33" s="305" t="str">
        <f>IFERROR(INDEX(BA!$M$4:$M$952,MATCH(G30,BA!$J$4:$J$952,0)),"")</f>
        <v xml:space="preserve">6. Clean water and sanitation </v>
      </c>
      <c r="H33" s="290"/>
      <c r="I33" s="306"/>
      <c r="K33" s="305" t="str">
        <f>IFERROR(INDEX(BA!$M$4:$M$952,MATCH(K30,BA!$J$4:$J$952,0)),"")</f>
        <v xml:space="preserve">5. Gender equality </v>
      </c>
      <c r="L33" s="290"/>
      <c r="M33" s="306"/>
      <c r="O33" s="305" t="str">
        <f>IFERROR(INDEX(BA!$M$4:$M$952,MATCH(O30,BA!$J$4:$J$952,0)),"")</f>
        <v>8. Decent work and economic growth</v>
      </c>
      <c r="P33" s="290"/>
      <c r="Q33" s="306"/>
      <c r="S33" s="305" t="str">
        <f>IFERROR(INDEX(BA!$M$4:$M$952,MATCH(S30,BA!$J$4:$J$952,0)),"")</f>
        <v/>
      </c>
      <c r="T33" s="290"/>
      <c r="U33" s="306"/>
      <c r="W33" s="305" t="str">
        <f>IFERROR(INDEX(BA!$M$4:$M$952,MATCH(W30,BA!$J$4:$J$952,0)),"")</f>
        <v/>
      </c>
      <c r="X33" s="290"/>
      <c r="Y33" s="306"/>
      <c r="AA33" s="305" t="str">
        <f>IFERROR(INDEX(BA!$M$4:$M$952,MATCH(AA30,BA!$J$4:$J$952,0)),"")</f>
        <v/>
      </c>
      <c r="AB33" s="290"/>
      <c r="AC33" s="306"/>
      <c r="AE33" s="305" t="str">
        <f>IFERROR(INDEX(BA!$M$4:$M$952,MATCH(AE30,BA!$J$4:$J$952,0)),"")</f>
        <v/>
      </c>
      <c r="AF33" s="290"/>
      <c r="AG33" s="306"/>
      <c r="AI33" s="305" t="str">
        <f>IFERROR(INDEX(BA!$M$4:$M$952,MATCH(AI30,BA!$J$4:$J$952,0)),"")</f>
        <v/>
      </c>
      <c r="AJ33" s="290"/>
      <c r="AK33" s="306"/>
      <c r="AM33" s="305" t="str">
        <f>IFERROR(INDEX(BA!$M$4:$M$952,MATCH(AM30,BA!$J$4:$J$952,0)),"")</f>
        <v/>
      </c>
      <c r="AN33" s="290"/>
      <c r="AO33" s="306"/>
    </row>
    <row r="34" spans="1:41" ht="15" customHeight="1">
      <c r="A34" s="14"/>
      <c r="B34" s="90" t="s">
        <v>71</v>
      </c>
      <c r="C34" s="305" t="str">
        <f>IFERROR(INDEX(BA!$N$4:$N$952,MATCH(C30,BA!$J$4:$J$952,0)),"")</f>
        <v>13.2 Integrate climate change measures into national policies, strategies and planning</v>
      </c>
      <c r="D34" s="290"/>
      <c r="E34" s="306"/>
      <c r="G34" s="305"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0"/>
      <c r="I34" s="306"/>
      <c r="K34" s="305" t="str">
        <f>IFERROR(INDEX(BA!$N$4:$N$952,MATCH(K30,BA!$J$4:$J$952,0)),"")</f>
        <v>5.5 Ensure women’s full and effective participation and equal opportunities for leadership at all levels of decision-making in political, economic and public life</v>
      </c>
      <c r="L34" s="290"/>
      <c r="M34" s="306"/>
      <c r="O34" s="305" t="str">
        <f>IFERROR(INDEX(BA!$N$4:$N$952,MATCH(O30,BA!$J$4:$J$952,0)),"")</f>
        <v>8.5 By 2030, achieve full and productive employment and decent work for all women and men, including for young people and persons with disabilities, and equal pay for work of equal value</v>
      </c>
      <c r="P34" s="290"/>
      <c r="Q34" s="306"/>
      <c r="S34" s="305" t="str">
        <f>IFERROR(INDEX(BA!$N$4:$N$952,MATCH(S30,BA!$J$4:$J$952,0)),"")</f>
        <v/>
      </c>
      <c r="T34" s="290"/>
      <c r="U34" s="306"/>
      <c r="W34" s="305" t="str">
        <f>IFERROR(INDEX(BA!$N$4:$N$952,MATCH(W30,BA!$J$4:$J$952,0)),"")</f>
        <v/>
      </c>
      <c r="X34" s="290"/>
      <c r="Y34" s="306"/>
      <c r="AA34" s="305" t="str">
        <f>IFERROR(INDEX(BA!$N$4:$N$952,MATCH(AA30,BA!$J$4:$J$952,0)),"")</f>
        <v/>
      </c>
      <c r="AB34" s="290"/>
      <c r="AC34" s="306"/>
      <c r="AE34" s="305" t="str">
        <f>IFERROR(INDEX(BA!$N$4:$N$952,MATCH(AE30,BA!$J$4:$J$952,0)),"")</f>
        <v/>
      </c>
      <c r="AF34" s="290"/>
      <c r="AG34" s="306"/>
      <c r="AI34" s="305" t="str">
        <f>IFERROR(INDEX(BA!$N$4:$N$952,MATCH(AI30,BA!$J$4:$J$952,0)),"")</f>
        <v/>
      </c>
      <c r="AJ34" s="290"/>
      <c r="AK34" s="306"/>
      <c r="AM34" s="305" t="str">
        <f>IFERROR(INDEX(BA!$N$4:$N$952,MATCH(AM30,BA!$J$4:$J$952,0)),"")</f>
        <v/>
      </c>
      <c r="AN34" s="290"/>
      <c r="AO34" s="306"/>
    </row>
    <row r="35" spans="1:41" ht="140.25" customHeight="1">
      <c r="A35" s="14"/>
      <c r="B35" s="90" t="s">
        <v>72</v>
      </c>
      <c r="C35" s="305" t="str">
        <f>IFERROR(INDEX(BA!$Q$4:$Q$952,MATCH($C$30,BA!$J$4:$J$952,0)),"")</f>
        <v>Refers to total amount of greenhouse gases avoided or sequestered during the reporting period.</v>
      </c>
      <c r="D35" s="290"/>
      <c r="E35" s="306"/>
      <c r="G35" s="305" t="str">
        <f>IFERROR(INDEX(BA!$Q$4:$Q$952,MATCH($G$30,BA!$J$4:$J$952,0)),"")</f>
        <v xml:space="preserve">Percentage and total volume of water recycled and reused </v>
      </c>
      <c r="H35" s="290"/>
      <c r="I35" s="306"/>
      <c r="K35" s="305" t="str">
        <f>IFERROR(INDEX(BA!$Q$4:$Q$952,MATCH($K$30,BA!$J$4:$J$952,0)),"")</f>
        <v>Refers to number of female management employees (managers) (full - time) at the organization as of the end of the reporting period</v>
      </c>
      <c r="L35" s="290"/>
      <c r="M35" s="306"/>
      <c r="O35" s="305" t="str">
        <f>IFERROR(INDEX(BA!$Q$4:$Q$952,MATCH($O$30,BA!$J$4:$J$952,0)),"")</f>
        <v>Refers to total jobs generated as a result of the project.</v>
      </c>
      <c r="P35" s="290"/>
      <c r="Q35" s="306"/>
      <c r="S35" s="305" t="str">
        <f>IFERROR(INDEX(BA!$Q$4:$Q$952,MATCH($S$30,BA!$J$4:$J$952,0)),"")</f>
        <v/>
      </c>
      <c r="T35" s="290"/>
      <c r="U35" s="306"/>
      <c r="W35" s="305" t="str">
        <f>IFERROR(INDEX(BA!$Q$4:$Q$952,MATCH($W$30,BA!$J$4:$J$952,0)),"")</f>
        <v/>
      </c>
      <c r="X35" s="290"/>
      <c r="Y35" s="306"/>
      <c r="AA35" s="305" t="str">
        <f>IFERROR(INDEX(BA!$Q$4:$Q$952,MATCH($AA$30,BA!$J$4:$J$952,0)),"")</f>
        <v/>
      </c>
      <c r="AB35" s="290"/>
      <c r="AC35" s="306"/>
      <c r="AE35" s="305" t="str">
        <f>IFERROR(INDEX(BA!$Q$4:$Q$952,MATCH($AE$30,BA!$J$4:$J$952,0)),"")</f>
        <v/>
      </c>
      <c r="AF35" s="290"/>
      <c r="AG35" s="306"/>
      <c r="AI35" s="305" t="str">
        <f>IFERROR(INDEX(BA!$Q$4:$Q$952,MATCH($AI$30,BA!$J$4:$J$952,0)),"")</f>
        <v/>
      </c>
      <c r="AJ35" s="290"/>
      <c r="AK35" s="306"/>
      <c r="AM35" s="305" t="str">
        <f>IFERROR(INDEX(BA!$Q$4:$Q$952,MATCH($AM$30,BA!$J$4:$J$952,0)),"")</f>
        <v/>
      </c>
      <c r="AN35" s="290"/>
      <c r="AO35" s="306"/>
    </row>
    <row r="36" spans="1:41" ht="187.5" customHeight="1">
      <c r="A36" s="100" t="s">
        <v>73</v>
      </c>
      <c r="B36" s="91" t="str">
        <f>BA!R3</f>
        <v>Guidance, calculation method and other considerations</v>
      </c>
      <c r="C36" s="30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0"/>
      <c r="E36" s="306"/>
      <c r="G36" s="305" t="str">
        <f>IFERROR(INDEX(BA!$R$4:$R$952,MATCH($G$30,BA!$J$4:$J$952,0)),"")</f>
        <v xml:space="preserve">Measurement method – Measuring the - 
volume of water entering the treatment facility and  
volume of treated water supplied by the facility </v>
      </c>
      <c r="H36" s="290"/>
      <c r="I36" s="306"/>
      <c r="K36" s="305"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0"/>
      <c r="M36" s="306"/>
      <c r="O36" s="305"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0"/>
      <c r="Q36" s="306"/>
      <c r="S36" s="305" t="str">
        <f>IFERROR(INDEX(BA!$R$4:$R$952,MATCH($S$30,BA!$J$4:$J$952,0)),"")</f>
        <v/>
      </c>
      <c r="T36" s="290"/>
      <c r="U36" s="306"/>
      <c r="W36" s="305" t="str">
        <f>IFERROR(INDEX(BA!$R$4:$R$952,MATCH($W$30,BA!$J$4:$J$952,0)),"")</f>
        <v/>
      </c>
      <c r="X36" s="290"/>
      <c r="Y36" s="306"/>
      <c r="AA36" s="305" t="str">
        <f>IFERROR(INDEX(BA!$R$4:$R$952,MATCH($AA$30,BA!$J$4:$J$952,0)),"")</f>
        <v/>
      </c>
      <c r="AB36" s="290"/>
      <c r="AC36" s="306"/>
      <c r="AE36" s="305" t="str">
        <f>IFERROR(INDEX(BA!$R$4:$R$952,MATCH($AE$30,BA!$J$4:$J$952,0)),"")</f>
        <v/>
      </c>
      <c r="AF36" s="290"/>
      <c r="AG36" s="306"/>
      <c r="AI36" s="305" t="str">
        <f>IFERROR(INDEX(BA!$R$4:$R$952,MATCH($AI$30,BA!$J$4:$J$952,0)),"")</f>
        <v/>
      </c>
      <c r="AJ36" s="290"/>
      <c r="AK36" s="306"/>
      <c r="AM36" s="305" t="str">
        <f>IFERROR(INDEX(BA!$R$4:$R$952,MATCH($AM$30,BA!$J$4:$J$952,0)),"")</f>
        <v/>
      </c>
      <c r="AN36" s="290"/>
      <c r="AO36" s="306"/>
    </row>
    <row r="37" spans="1:41" ht="15" customHeight="1">
      <c r="A37" s="14"/>
      <c r="B37" s="92" t="s">
        <v>74</v>
      </c>
      <c r="C37" s="302" t="str">
        <f>IFERROR(INDEX(BA!$S$4:$S$952,MATCH(C30,BA!$J$4:$J$952,0)),"")</f>
        <v>tCO2eq</v>
      </c>
      <c r="D37" s="303"/>
      <c r="E37" s="304"/>
      <c r="G37" s="302" t="str">
        <f>IFERROR(INDEX(BA!$S$4:$S$952,MATCH(G30,BA!$J$4:$J$952,0)),"")</f>
        <v>m3</v>
      </c>
      <c r="H37" s="303"/>
      <c r="I37" s="304"/>
      <c r="K37" s="302" t="str">
        <f>IFERROR(INDEX(BA!$S$4:$S$952,MATCH(K30,BA!$J$4:$J$952,0)),"")</f>
        <v>Number</v>
      </c>
      <c r="L37" s="303"/>
      <c r="M37" s="304"/>
      <c r="O37" s="302" t="str">
        <f>IFERROR(INDEX(BA!$S$4:$S$952,MATCH(O30,BA!$J$4:$J$952,0)),"")</f>
        <v>Number</v>
      </c>
      <c r="P37" s="303"/>
      <c r="Q37" s="304"/>
      <c r="S37" s="302" t="str">
        <f>IFERROR(INDEX(BA!$S$4:$S$952,MATCH(S30,BA!$J$4:$J$952,0)),"")</f>
        <v/>
      </c>
      <c r="T37" s="303"/>
      <c r="U37" s="304"/>
      <c r="W37" s="302" t="str">
        <f>IFERROR(INDEX(BA!$S$4:$S$952,MATCH(W30,BA!$J$4:$J$952,0)),"")</f>
        <v/>
      </c>
      <c r="X37" s="303"/>
      <c r="Y37" s="304"/>
      <c r="AA37" s="302" t="str">
        <f>IFERROR(INDEX(BA!$S$4:$S$952,MATCH(AA30,BA!$J$4:$J$952,0)),"")</f>
        <v/>
      </c>
      <c r="AB37" s="303"/>
      <c r="AC37" s="304"/>
      <c r="AE37" s="302" t="str">
        <f>IFERROR(INDEX(BA!$S$4:$S$952,MATCH(AE30,BA!$J$4:$J$952,0)),"")</f>
        <v/>
      </c>
      <c r="AF37" s="303"/>
      <c r="AG37" s="304"/>
      <c r="AI37" s="302" t="str">
        <f>IFERROR(INDEX(BA!$S$4:$S$952,MATCH(AI30,BA!$J$4:$J$952,0)),"")</f>
        <v/>
      </c>
      <c r="AJ37" s="303"/>
      <c r="AK37" s="304"/>
      <c r="AM37" s="302" t="str">
        <f>IFERROR(INDEX(BA!$S$4:$S$952,MATCH(AM30,BA!$J$4:$J$952,0)),"")</f>
        <v/>
      </c>
      <c r="AN37" s="303"/>
      <c r="AO37" s="304"/>
    </row>
    <row r="38" spans="1:41" ht="15" customHeight="1">
      <c r="A38" s="14"/>
      <c r="B38" s="92" t="s">
        <v>75</v>
      </c>
      <c r="C38" s="302" t="str">
        <f>IFERROR(INDEX(BA!$T$4:$T$952,MATCH(C30,BA!$J$4:$J$952,0)),"")</f>
        <v>Project activity</v>
      </c>
      <c r="D38" s="303"/>
      <c r="E38" s="304"/>
      <c r="G38" s="302" t="str">
        <f>IFERROR(INDEX(BA!$T$4:$T$952,MATCH(G30,BA!$J$4:$J$952,0)),"")</f>
        <v>Project activity</v>
      </c>
      <c r="H38" s="303"/>
      <c r="I38" s="304"/>
      <c r="K38" s="302" t="str">
        <f>IFERROR(INDEX(BA!$T$4:$T$952,MATCH(K30,BA!$J$4:$J$952,0)),"")</f>
        <v>Project activity</v>
      </c>
      <c r="L38" s="303"/>
      <c r="M38" s="304"/>
      <c r="O38" s="302" t="str">
        <f>IFERROR(INDEX(BA!$T$4:$T$952,MATCH(O30,BA!$J$4:$J$952,0)),"")</f>
        <v>Project activity</v>
      </c>
      <c r="P38" s="303"/>
      <c r="Q38" s="304"/>
      <c r="S38" s="302" t="str">
        <f>IFERROR(INDEX(BA!$T$4:$T$952,MATCH(S30,BA!$J$4:$J$952,0)),"")</f>
        <v/>
      </c>
      <c r="T38" s="303"/>
      <c r="U38" s="304"/>
      <c r="W38" s="302" t="str">
        <f>IFERROR(INDEX(BA!$T$4:$T$952,MATCH(W30,BA!$J$4:$J$952,0)),"")</f>
        <v/>
      </c>
      <c r="X38" s="303"/>
      <c r="Y38" s="304"/>
      <c r="AA38" s="302" t="str">
        <f>IFERROR(INDEX(BA!$T$4:$T$952,MATCH(AA30,BA!$J$4:$J$952,0)),"")</f>
        <v/>
      </c>
      <c r="AB38" s="303"/>
      <c r="AC38" s="304"/>
      <c r="AE38" s="302" t="str">
        <f>IFERROR(INDEX(BA!$T$4:$T$952,MATCH(AE30,BA!$J$4:$J$952,0)),"")</f>
        <v/>
      </c>
      <c r="AF38" s="303"/>
      <c r="AG38" s="304"/>
      <c r="AI38" s="302" t="str">
        <f>IFERROR(INDEX(BA!$T$4:$T$952,MATCH(AI30,BA!$J$4:$J$952,0)),"")</f>
        <v/>
      </c>
      <c r="AJ38" s="303"/>
      <c r="AK38" s="304"/>
      <c r="AM38" s="302" t="str">
        <f>IFERROR(INDEX(BA!$T$4:$T$952,MATCH(AM30,BA!$J$4:$J$952,0)),"")</f>
        <v/>
      </c>
      <c r="AN38" s="303"/>
      <c r="AO38" s="304"/>
    </row>
    <row r="39" spans="1:41" ht="15" customHeight="1">
      <c r="A39" s="14"/>
      <c r="B39" s="92" t="s">
        <v>76</v>
      </c>
      <c r="C39" s="302" t="str">
        <f>IFERROR(INDEX(BA!$U$4:$U$952,MATCH(C30,BA!$J$4:$J$952,0)),"")</f>
        <v>Calculation</v>
      </c>
      <c r="D39" s="303"/>
      <c r="E39" s="304"/>
      <c r="G39" s="302" t="str">
        <f>IFERROR(INDEX(BA!$U$4:$U$952,MATCH(G30,BA!$J$4:$J$952,0)),"")</f>
        <v>Treatment log</v>
      </c>
      <c r="H39" s="303"/>
      <c r="I39" s="304"/>
      <c r="K39" s="302" t="str">
        <f>IFERROR(INDEX(BA!$U$4:$U$952,MATCH(K30,BA!$J$4:$J$952,0)),"")</f>
        <v>Head count of female employee
Use the number as at the reporting period.</v>
      </c>
      <c r="L39" s="303"/>
      <c r="M39" s="304"/>
      <c r="O39" s="302"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3"/>
      <c r="Q39" s="304"/>
      <c r="S39" s="302" t="str">
        <f>IFERROR(INDEX(BA!$U$4:$U$952,MATCH(S30,BA!$J$4:$J$952,0)),"")</f>
        <v/>
      </c>
      <c r="T39" s="303"/>
      <c r="U39" s="304"/>
      <c r="W39" s="302" t="str">
        <f>IFERROR(INDEX(BA!$U$4:$U$952,MATCH(W30,BA!$J$4:$J$952,0)),"")</f>
        <v/>
      </c>
      <c r="X39" s="303"/>
      <c r="Y39" s="304"/>
      <c r="AA39" s="302" t="str">
        <f>IFERROR(INDEX(BA!$U$4:$U$952,MATCH(AA30,BA!$J$4:$J$952,0)),"")</f>
        <v/>
      </c>
      <c r="AB39" s="303"/>
      <c r="AC39" s="304"/>
      <c r="AE39" s="302" t="str">
        <f>IFERROR(INDEX(BA!$U$4:$U$952,MATCH(AE30,BA!$J$4:$J$952,0)),"")</f>
        <v/>
      </c>
      <c r="AF39" s="303"/>
      <c r="AG39" s="304"/>
      <c r="AI39" s="302" t="str">
        <f>IFERROR(INDEX(BA!$U$4:$U$952,MATCH(AI30,BA!$J$4:$J$952,0)),"")</f>
        <v/>
      </c>
      <c r="AJ39" s="303"/>
      <c r="AK39" s="304"/>
      <c r="AM39" s="302" t="str">
        <f>IFERROR(INDEX(BA!$U$4:$U$952,MATCH(AM30,BA!$J$4:$J$952,0)),"")</f>
        <v/>
      </c>
      <c r="AN39" s="303"/>
      <c r="AO39" s="304"/>
    </row>
    <row r="40" spans="1:41" ht="15" customHeight="1">
      <c r="A40" s="14"/>
      <c r="B40" s="92" t="s">
        <v>77</v>
      </c>
      <c r="C40" s="302" t="str">
        <f>IFERROR(INDEX(BA!$V$4:$V$952,MATCH(C30,BA!$J$4:$J$952,0)),"")</f>
        <v>Annual</v>
      </c>
      <c r="D40" s="303"/>
      <c r="E40" s="304"/>
      <c r="G40" s="302" t="str">
        <f>IFERROR(INDEX(BA!$V$4:$V$952,MATCH(G30,BA!$J$4:$J$952,0)),"")</f>
        <v>Annual</v>
      </c>
      <c r="H40" s="303"/>
      <c r="I40" s="304"/>
      <c r="K40" s="302" t="str">
        <f>IFERROR(INDEX(BA!$V$4:$V$952,MATCH(K30,BA!$J$4:$J$952,0)),"")</f>
        <v>Annual</v>
      </c>
      <c r="L40" s="303"/>
      <c r="M40" s="304"/>
      <c r="O40" s="302" t="str">
        <f>IFERROR(INDEX(BA!$V$4:$V$952,MATCH(O30,BA!$J$4:$J$952,0)),"")</f>
        <v>Annual</v>
      </c>
      <c r="P40" s="303"/>
      <c r="Q40" s="304"/>
      <c r="S40" s="302" t="str">
        <f>IFERROR(INDEX(BA!$V$4:$V$952,MATCH(S30,BA!$J$4:$J$952,0)),"")</f>
        <v/>
      </c>
      <c r="T40" s="303"/>
      <c r="U40" s="304"/>
      <c r="W40" s="302" t="str">
        <f>IFERROR(INDEX(BA!$V$4:$V$952,MATCH(W30,BA!$J$4:$J$952,0)),"")</f>
        <v/>
      </c>
      <c r="X40" s="303"/>
      <c r="Y40" s="304"/>
      <c r="AA40" s="302" t="str">
        <f>IFERROR(INDEX(BA!$V$4:$V$952,MATCH(AA30,BA!$J$4:$J$952,0)),"")</f>
        <v/>
      </c>
      <c r="AB40" s="303"/>
      <c r="AC40" s="304"/>
      <c r="AE40" s="302" t="str">
        <f>IFERROR(INDEX(BA!$V$4:$V$952,MATCH(AE30,BA!$J$4:$J$952,0)),"")</f>
        <v/>
      </c>
      <c r="AF40" s="303"/>
      <c r="AG40" s="304"/>
      <c r="AI40" s="302" t="str">
        <f>IFERROR(INDEX(BA!$V$4:$V$952,MATCH(AI30,BA!$J$4:$J$952,0)),"")</f>
        <v/>
      </c>
      <c r="AJ40" s="303"/>
      <c r="AK40" s="304"/>
      <c r="AM40" s="302" t="str">
        <f>IFERROR(INDEX(BA!$V$4:$V$952,MATCH(AM30,BA!$J$4:$J$952,0)),"")</f>
        <v/>
      </c>
      <c r="AN40" s="303"/>
      <c r="AO40" s="304"/>
    </row>
    <row r="41" spans="1:41" ht="15" customHeight="1">
      <c r="A41" s="14"/>
      <c r="B41" s="92" t="s">
        <v>78</v>
      </c>
      <c r="C41" s="302" t="str">
        <f>IFERROR(INDEX(BA!$X$4:$X$952,MATCH(C30,BA!$J$4:$J$952,0 )),"")</f>
        <v>NA</v>
      </c>
      <c r="D41" s="303"/>
      <c r="E41" s="304"/>
      <c r="G41" s="302">
        <f>IFERROR(INDEX(BA!$X$4:$X$952,MATCH(G30,BA!$J$4:$J$952,0 )),"")</f>
        <v>0</v>
      </c>
      <c r="H41" s="303"/>
      <c r="I41" s="304"/>
      <c r="K41" s="302" t="str">
        <f>IFERROR(INDEX(BA!$X$4:$X$952,MATCH(K30,BA!$J$4:$J$952,0 )),"")</f>
        <v>NA</v>
      </c>
      <c r="L41" s="303"/>
      <c r="M41" s="304"/>
      <c r="O41" s="302" t="str">
        <f>IFERROR(INDEX(BA!$X$4:$X$952,MATCH(O30,BA!$J$4:$J$952,0 )),"")</f>
        <v>NA</v>
      </c>
      <c r="P41" s="303"/>
      <c r="Q41" s="304"/>
      <c r="S41" s="302" t="str">
        <f>IFERROR(INDEX(BA!$X$4:$X$952,MATCH(S30,BA!$J$4:$J$952,0 )),"")</f>
        <v/>
      </c>
      <c r="T41" s="303"/>
      <c r="U41" s="304"/>
      <c r="W41" s="302" t="str">
        <f>IFERROR(INDEX(BA!$X$4:$X$952,MATCH(W30,BA!$J$4:$J$952,0 )),"")</f>
        <v/>
      </c>
      <c r="X41" s="303"/>
      <c r="Y41" s="304"/>
      <c r="AA41" s="302" t="str">
        <f>IFERROR(INDEX(BA!$X$4:$X$952,MATCH(AA30,BA!$J$4:$J$952,0 )),"")</f>
        <v/>
      </c>
      <c r="AB41" s="303"/>
      <c r="AC41" s="304"/>
      <c r="AE41" s="302" t="str">
        <f>IFERROR(INDEX(BA!$X$4:$X$952,MATCH(AE30,BA!$J$4:$J$952,0 )),"")</f>
        <v/>
      </c>
      <c r="AF41" s="303"/>
      <c r="AG41" s="304"/>
      <c r="AI41" s="302" t="str">
        <f>IFERROR(INDEX(BA!$X$4:$X$952,MATCH(AI30,BA!$J$4:$J$952,0 )),"")</f>
        <v/>
      </c>
      <c r="AJ41" s="303"/>
      <c r="AK41" s="304"/>
      <c r="AM41" s="302" t="str">
        <f>IFERROR(INDEX(BA!$X$4:$X$952,MATCH(AM30,BA!$J$4:$J$952,0 )),"")</f>
        <v/>
      </c>
      <c r="AN41" s="303"/>
      <c r="AO41" s="304"/>
    </row>
    <row r="42" spans="1:41" ht="28.5" customHeight="1">
      <c r="A42" s="14"/>
      <c r="B42" s="92" t="s">
        <v>79</v>
      </c>
      <c r="C42" s="302" t="str">
        <f>IFERROR(INDEX(BA!$Y$4:$Y$952,MATCH(C30,BA!$J$4:$J$952,0 )),"NA")</f>
        <v>Gold Standard approved SDG Impact Quantification methodologies are available at https://globalgoals.goldstandard.org/</v>
      </c>
      <c r="D42" s="303"/>
      <c r="E42" s="304"/>
      <c r="G42" s="302">
        <f>IFERROR(INDEX(BA!$Y$4:$Y$952,MATCH(G30,BA!$J$4:$J$952,0)),"")</f>
        <v>0</v>
      </c>
      <c r="H42" s="303"/>
      <c r="I42" s="304"/>
      <c r="K42" s="302" t="str">
        <f>IFERROR(INDEX(BA!$Y$4:$Y$952,MATCH(K30,BA!$J$4:$J$952,0 )),"")</f>
        <v>IRIS, 2020. Full-time Employees: Female Managers (OI1571). v5.1.
https://iris.thegiin.org/metric/5.1/oi1571/</v>
      </c>
      <c r="L42" s="303"/>
      <c r="M42" s="304"/>
      <c r="O42" s="302" t="str">
        <f>IFERROR(INDEX(BA!$Y$4:$Y$952,MATCH(O30,BA!$J$4:$J$952,0 )),"")</f>
        <v>GRI 102: General Disclosures</v>
      </c>
      <c r="P42" s="303"/>
      <c r="Q42" s="304"/>
      <c r="S42" s="302" t="str">
        <f>IFERROR(INDEX(BA!$Y$4:$Y$952,MATCH(S30,BA!$J$4:$J$952,0 )),"")</f>
        <v/>
      </c>
      <c r="T42" s="303"/>
      <c r="U42" s="304"/>
      <c r="W42" s="302" t="str">
        <f>IFERROR(INDEX(BA!$Y$4:$Y$952,MATCH(W30,BA!$J$4:$J$952,0 )),"")</f>
        <v/>
      </c>
      <c r="X42" s="303"/>
      <c r="Y42" s="304"/>
      <c r="AA42" s="302" t="str">
        <f>IFERROR(INDEX(BA!$Y$4:$Y$952,MATCH(AA30,BA!$J$4:$J$952,0 )),"")</f>
        <v/>
      </c>
      <c r="AB42" s="303"/>
      <c r="AC42" s="304"/>
      <c r="AE42" s="302" t="str">
        <f>IFERROR(INDEX(BA!$Y$4:$Y$952,MATCH(AE30,BA!$J$4:$J$952,0 )),"")</f>
        <v/>
      </c>
      <c r="AF42" s="303"/>
      <c r="AG42" s="304"/>
      <c r="AI42" s="302" t="str">
        <f>IFERROR(INDEX(BA!$Y$4:$Y$952,MATCH(AI30,BA!$J$4:$J$952,0 )),"")</f>
        <v/>
      </c>
      <c r="AJ42" s="303"/>
      <c r="AK42" s="304"/>
      <c r="AM42" s="302" t="str">
        <f>IFERROR(INDEX(BA!$Y$4:$Y$952,MATCH(AM30,BA!$J$4:$J$952,0 )),"")</f>
        <v/>
      </c>
      <c r="AN42" s="303"/>
      <c r="AO42" s="304"/>
    </row>
    <row r="43" spans="1:41" ht="15" customHeight="1">
      <c r="A43" s="14"/>
      <c r="B43" s="30"/>
      <c r="C43" s="302"/>
      <c r="D43" s="303"/>
      <c r="E43" s="304"/>
      <c r="G43" s="319"/>
      <c r="H43" s="320"/>
      <c r="I43" s="321"/>
      <c r="K43" s="302"/>
      <c r="L43" s="303"/>
      <c r="M43" s="304"/>
      <c r="O43" s="302"/>
      <c r="P43" s="303"/>
      <c r="Q43" s="304"/>
      <c r="S43" s="302"/>
      <c r="T43" s="303"/>
      <c r="U43" s="304"/>
      <c r="W43" s="302"/>
      <c r="X43" s="303"/>
      <c r="Y43" s="304"/>
      <c r="AA43" s="302"/>
      <c r="AB43" s="303"/>
      <c r="AC43" s="304"/>
      <c r="AE43" s="302"/>
      <c r="AF43" s="303"/>
      <c r="AG43" s="304"/>
      <c r="AI43" s="302"/>
      <c r="AJ43" s="303"/>
      <c r="AK43" s="304"/>
      <c r="AM43" s="302"/>
      <c r="AN43" s="303"/>
      <c r="AO43" s="304"/>
    </row>
    <row r="44" spans="1:41" ht="15" customHeight="1">
      <c r="A44" s="14"/>
      <c r="B44" s="30"/>
      <c r="C44" s="319"/>
      <c r="D44" s="320"/>
      <c r="E44" s="321"/>
      <c r="G44" s="319"/>
      <c r="H44" s="320"/>
      <c r="I44" s="321"/>
      <c r="K44" s="302"/>
      <c r="L44" s="303"/>
      <c r="M44" s="304"/>
      <c r="O44" s="302"/>
      <c r="P44" s="303"/>
      <c r="Q44" s="304"/>
      <c r="S44" s="302"/>
      <c r="T44" s="303"/>
      <c r="U44" s="304"/>
      <c r="W44" s="302"/>
      <c r="X44" s="303"/>
      <c r="Y44" s="304"/>
      <c r="AA44" s="302"/>
      <c r="AB44" s="303"/>
      <c r="AC44" s="304"/>
      <c r="AE44" s="302"/>
      <c r="AF44" s="303"/>
      <c r="AG44" s="304"/>
      <c r="AI44" s="302"/>
      <c r="AJ44" s="303"/>
      <c r="AK44" s="304"/>
      <c r="AM44" s="302"/>
      <c r="AN44" s="303"/>
      <c r="AO44" s="304"/>
    </row>
    <row r="45" spans="1:41" ht="15" customHeight="1">
      <c r="A45" s="14"/>
      <c r="B45" s="30"/>
      <c r="C45" s="319"/>
      <c r="D45" s="320"/>
      <c r="E45" s="321"/>
      <c r="G45" s="319"/>
      <c r="H45" s="320"/>
      <c r="I45" s="321"/>
      <c r="K45" s="302"/>
      <c r="L45" s="303"/>
      <c r="M45" s="304"/>
      <c r="O45" s="302"/>
      <c r="P45" s="303"/>
      <c r="Q45" s="304"/>
      <c r="S45" s="302"/>
      <c r="T45" s="303"/>
      <c r="U45" s="304"/>
      <c r="W45" s="302"/>
      <c r="X45" s="303"/>
      <c r="Y45" s="304"/>
      <c r="AA45" s="302"/>
      <c r="AB45" s="303"/>
      <c r="AC45" s="304"/>
      <c r="AE45" s="302"/>
      <c r="AF45" s="303"/>
      <c r="AG45" s="304"/>
      <c r="AI45" s="302"/>
      <c r="AJ45" s="303"/>
      <c r="AK45" s="304"/>
      <c r="AM45" s="302"/>
      <c r="AN45" s="303"/>
      <c r="AO45" s="304"/>
    </row>
    <row r="46" spans="1:41" ht="15" customHeight="1">
      <c r="A46" s="14"/>
      <c r="B46" s="30"/>
      <c r="C46" s="319"/>
      <c r="D46" s="320"/>
      <c r="E46" s="321"/>
      <c r="G46" s="319"/>
      <c r="H46" s="320"/>
      <c r="I46" s="321"/>
      <c r="K46" s="302"/>
      <c r="L46" s="303"/>
      <c r="M46" s="304"/>
      <c r="O46" s="302"/>
      <c r="P46" s="303"/>
      <c r="Q46" s="304"/>
      <c r="S46" s="302"/>
      <c r="T46" s="303"/>
      <c r="U46" s="304"/>
      <c r="W46" s="302"/>
      <c r="X46" s="303"/>
      <c r="Y46" s="304"/>
      <c r="AA46" s="302"/>
      <c r="AB46" s="303"/>
      <c r="AC46" s="304"/>
      <c r="AE46" s="302"/>
      <c r="AF46" s="303"/>
      <c r="AG46" s="304"/>
      <c r="AI46" s="302"/>
      <c r="AJ46" s="303"/>
      <c r="AK46" s="304"/>
      <c r="AM46" s="302"/>
      <c r="AN46" s="303"/>
      <c r="AO46" s="304"/>
    </row>
    <row r="47" spans="1:41" ht="15" customHeight="1">
      <c r="A47" s="14"/>
      <c r="B47" s="30"/>
      <c r="C47" s="322"/>
      <c r="D47" s="323"/>
      <c r="E47" s="324"/>
      <c r="G47" s="322"/>
      <c r="H47" s="323"/>
      <c r="I47" s="324"/>
      <c r="K47" s="302"/>
      <c r="L47" s="303"/>
      <c r="M47" s="304"/>
      <c r="O47" s="302"/>
      <c r="P47" s="303"/>
      <c r="Q47" s="304"/>
      <c r="S47" s="302"/>
      <c r="T47" s="303"/>
      <c r="U47" s="304"/>
      <c r="W47" s="302"/>
      <c r="X47" s="303"/>
      <c r="Y47" s="304"/>
      <c r="AA47" s="302"/>
      <c r="AB47" s="303"/>
      <c r="AC47" s="304"/>
      <c r="AE47" s="302"/>
      <c r="AF47" s="303"/>
      <c r="AG47" s="304"/>
      <c r="AI47" s="302"/>
      <c r="AJ47" s="303"/>
      <c r="AK47" s="304"/>
      <c r="AM47" s="302"/>
      <c r="AN47" s="303"/>
      <c r="AO47" s="304"/>
    </row>
    <row r="48" spans="1:41" ht="15" customHeight="1">
      <c r="A48" s="14"/>
      <c r="B48" s="30"/>
      <c r="C48" s="328"/>
      <c r="D48" s="329"/>
      <c r="E48" s="330"/>
      <c r="G48" s="328"/>
      <c r="H48" s="329"/>
      <c r="I48" s="330"/>
      <c r="K48" s="302"/>
      <c r="L48" s="303"/>
      <c r="M48" s="304"/>
      <c r="O48" s="302"/>
      <c r="P48" s="303"/>
      <c r="Q48" s="304"/>
      <c r="S48" s="302"/>
      <c r="T48" s="303"/>
      <c r="U48" s="304"/>
      <c r="W48" s="302"/>
      <c r="X48" s="303"/>
      <c r="Y48" s="304"/>
      <c r="AA48" s="302"/>
      <c r="AB48" s="303"/>
      <c r="AC48" s="304"/>
      <c r="AE48" s="302"/>
      <c r="AF48" s="303"/>
      <c r="AG48" s="304"/>
      <c r="AI48" s="302"/>
      <c r="AJ48" s="303"/>
      <c r="AK48" s="304"/>
      <c r="AM48" s="302"/>
      <c r="AN48" s="303"/>
      <c r="AO48" s="304"/>
    </row>
    <row r="49" spans="1:41" ht="15" customHeight="1" thickBot="1">
      <c r="A49" s="34" t="s">
        <v>80</v>
      </c>
      <c r="B49" s="139" t="s">
        <v>81</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31" t="s">
        <v>82</v>
      </c>
      <c r="B50" s="138" t="s">
        <v>83</v>
      </c>
      <c r="C50" s="297" t="str" cm="1">
        <f t="array" ref="C50">IFERROR(_xlfn.IFS(B26&lt;&gt;"",C26,B27&lt;&gt;"",C27),"")</f>
        <v>Amount of GHGs emissions avoided or sequestered</v>
      </c>
      <c r="D50" s="298"/>
      <c r="E50" s="299"/>
      <c r="F50" s="37"/>
      <c r="G50" s="297" t="str" cm="1">
        <f t="array" ref="G50">IFERROR(_xlfn.IFS(F26&lt;&gt;"",G26,F27&lt;&gt;"",G27),"")</f>
        <v>6.3.1 Proportion of wastewater safely treated</v>
      </c>
      <c r="H50" s="298"/>
      <c r="I50" s="299"/>
      <c r="J50" s="38"/>
      <c r="K50" s="297" t="str" cm="1">
        <f t="array" ref="K50">IFERROR(_xlfn.IFS(J26&lt;&gt;"",K26,J27&lt;&gt;"",K27),"")</f>
        <v>Number of women serving in managerial/ leadership /ownership role</v>
      </c>
      <c r="L50" s="298"/>
      <c r="M50" s="299"/>
      <c r="N50" s="38"/>
      <c r="O50" s="297" t="str" cm="1">
        <f t="array" ref="O50">IFERROR(_xlfn.IFS(N26&lt;&gt;"",O26,N27&lt;&gt;"",O27),"")</f>
        <v>Total number of jobs</v>
      </c>
      <c r="P50" s="298"/>
      <c r="Q50" s="299"/>
      <c r="R50" s="38"/>
      <c r="S50" s="297" cm="1">
        <f t="array" ref="S50">IFERROR(_xlfn.IFS(R26&lt;&gt;"",S26,R27&lt;&gt;"",S27),"")</f>
        <v>0</v>
      </c>
      <c r="T50" s="298"/>
      <c r="U50" s="299"/>
      <c r="V50" s="38"/>
      <c r="W50" s="297" cm="1">
        <f t="array" ref="W50">IFERROR(_xlfn.IFS(V26&lt;&gt;"",W26,V27&lt;&gt;"",W27),"")</f>
        <v>0</v>
      </c>
      <c r="X50" s="298"/>
      <c r="Y50" s="299"/>
      <c r="Z50" s="38"/>
      <c r="AA50" s="297" cm="1">
        <f t="array" ref="AA50">IFERROR(_xlfn.IFS(Z26&lt;&gt;"",AA26,Z27&lt;&gt;"",AA27),"")</f>
        <v>0</v>
      </c>
      <c r="AB50" s="298"/>
      <c r="AC50" s="299"/>
      <c r="AD50" s="38"/>
      <c r="AE50" s="297" cm="1">
        <f t="array" ref="AE50">IFERROR(_xlfn.IFS(AD26&lt;&gt;"",AE26,AD27&lt;&gt;"",AE27),"")</f>
        <v>0</v>
      </c>
      <c r="AF50" s="298"/>
      <c r="AG50" s="299"/>
      <c r="AH50" s="38"/>
      <c r="AI50" s="297" cm="1">
        <f t="array" ref="AI50">IFERROR(_xlfn.IFS(AH26&lt;&gt;"",AI26,AH27&lt;&gt;"",AI27),"")</f>
        <v>0</v>
      </c>
      <c r="AJ50" s="298"/>
      <c r="AK50" s="299"/>
      <c r="AL50" s="38"/>
      <c r="AM50" s="297" cm="1">
        <f t="array" ref="AM50">IFERROR(_xlfn.IFS(AL26&lt;&gt;"",AM26,AL27&lt;&gt;"",AM27),"")</f>
        <v>0</v>
      </c>
      <c r="AN50" s="298"/>
      <c r="AO50" s="299"/>
    </row>
    <row r="51" spans="1:41">
      <c r="A51" s="331"/>
      <c r="B51" s="92" t="s">
        <v>74</v>
      </c>
      <c r="C51" s="300" t="s">
        <v>86</v>
      </c>
      <c r="D51" s="301"/>
      <c r="E51" s="301"/>
      <c r="F51" s="37"/>
      <c r="G51" s="300" t="s">
        <v>86</v>
      </c>
      <c r="H51" s="301"/>
      <c r="I51" s="301"/>
      <c r="J51" s="38"/>
      <c r="K51" s="300" t="s">
        <v>86</v>
      </c>
      <c r="L51" s="301"/>
      <c r="M51" s="301"/>
      <c r="N51" s="38"/>
      <c r="O51" s="300" t="s">
        <v>86</v>
      </c>
      <c r="P51" s="301"/>
      <c r="Q51" s="301"/>
      <c r="R51" s="38"/>
      <c r="S51" s="300" t="s">
        <v>86</v>
      </c>
      <c r="T51" s="301"/>
      <c r="U51" s="301"/>
      <c r="V51" s="38"/>
      <c r="W51" s="300" t="s">
        <v>86</v>
      </c>
      <c r="X51" s="301"/>
      <c r="Y51" s="301"/>
      <c r="Z51" s="38"/>
      <c r="AA51" s="300" t="s">
        <v>86</v>
      </c>
      <c r="AB51" s="301"/>
      <c r="AC51" s="301"/>
      <c r="AD51" s="38"/>
      <c r="AE51" s="300" t="s">
        <v>86</v>
      </c>
      <c r="AF51" s="301"/>
      <c r="AG51" s="301"/>
      <c r="AH51" s="38"/>
      <c r="AI51" s="300" t="s">
        <v>86</v>
      </c>
      <c r="AJ51" s="301"/>
      <c r="AK51" s="301"/>
      <c r="AL51" s="38"/>
      <c r="AM51" s="300" t="s">
        <v>86</v>
      </c>
      <c r="AN51" s="301"/>
      <c r="AO51" s="301"/>
    </row>
    <row r="52" spans="1:41">
      <c r="A52" s="331"/>
      <c r="B52" s="92" t="s">
        <v>75</v>
      </c>
      <c r="C52" s="300" t="s">
        <v>86</v>
      </c>
      <c r="D52" s="301"/>
      <c r="E52" s="301"/>
      <c r="F52" s="37"/>
      <c r="G52" s="300" t="s">
        <v>86</v>
      </c>
      <c r="H52" s="301"/>
      <c r="I52" s="301"/>
      <c r="J52" s="38"/>
      <c r="K52" s="300" t="s">
        <v>86</v>
      </c>
      <c r="L52" s="301"/>
      <c r="M52" s="301"/>
      <c r="N52" s="38"/>
      <c r="O52" s="300" t="s">
        <v>86</v>
      </c>
      <c r="P52" s="301"/>
      <c r="Q52" s="301"/>
      <c r="R52" s="38"/>
      <c r="S52" s="300" t="s">
        <v>86</v>
      </c>
      <c r="T52" s="301"/>
      <c r="U52" s="301"/>
      <c r="V52" s="38"/>
      <c r="W52" s="300" t="s">
        <v>86</v>
      </c>
      <c r="X52" s="301"/>
      <c r="Y52" s="301"/>
      <c r="Z52" s="38"/>
      <c r="AA52" s="300" t="s">
        <v>86</v>
      </c>
      <c r="AB52" s="301"/>
      <c r="AC52" s="301"/>
      <c r="AD52" s="38"/>
      <c r="AE52" s="300" t="s">
        <v>86</v>
      </c>
      <c r="AF52" s="301"/>
      <c r="AG52" s="301"/>
      <c r="AH52" s="38"/>
      <c r="AI52" s="300" t="s">
        <v>86</v>
      </c>
      <c r="AJ52" s="301"/>
      <c r="AK52" s="301"/>
      <c r="AL52" s="38"/>
      <c r="AM52" s="300" t="s">
        <v>86</v>
      </c>
      <c r="AN52" s="301"/>
      <c r="AO52" s="301"/>
    </row>
    <row r="53" spans="1:41">
      <c r="A53" s="331"/>
      <c r="B53" s="92" t="s">
        <v>77</v>
      </c>
      <c r="C53" s="300" t="s">
        <v>86</v>
      </c>
      <c r="D53" s="301"/>
      <c r="E53" s="301"/>
      <c r="F53" s="37"/>
      <c r="G53" s="300" t="s">
        <v>86</v>
      </c>
      <c r="H53" s="301"/>
      <c r="I53" s="301"/>
      <c r="J53" s="38"/>
      <c r="K53" s="300" t="s">
        <v>86</v>
      </c>
      <c r="L53" s="301"/>
      <c r="M53" s="301"/>
      <c r="N53" s="38"/>
      <c r="O53" s="300" t="s">
        <v>86</v>
      </c>
      <c r="P53" s="301"/>
      <c r="Q53" s="301"/>
      <c r="R53" s="38"/>
      <c r="S53" s="300" t="s">
        <v>86</v>
      </c>
      <c r="T53" s="301"/>
      <c r="U53" s="301"/>
      <c r="V53" s="38"/>
      <c r="W53" s="300" t="s">
        <v>86</v>
      </c>
      <c r="X53" s="301"/>
      <c r="Y53" s="301"/>
      <c r="Z53" s="38"/>
      <c r="AA53" s="300" t="s">
        <v>86</v>
      </c>
      <c r="AB53" s="301"/>
      <c r="AC53" s="301"/>
      <c r="AD53" s="38"/>
      <c r="AE53" s="300" t="s">
        <v>86</v>
      </c>
      <c r="AF53" s="301"/>
      <c r="AG53" s="301"/>
      <c r="AH53" s="38"/>
      <c r="AI53" s="300" t="s">
        <v>86</v>
      </c>
      <c r="AJ53" s="301"/>
      <c r="AK53" s="301"/>
      <c r="AL53" s="38"/>
      <c r="AM53" s="300" t="s">
        <v>86</v>
      </c>
      <c r="AN53" s="301"/>
      <c r="AO53" s="301"/>
    </row>
    <row r="54" spans="1:41">
      <c r="A54" s="331"/>
      <c r="B54" s="92" t="s">
        <v>76</v>
      </c>
      <c r="C54" s="300" t="s">
        <v>86</v>
      </c>
      <c r="D54" s="301"/>
      <c r="E54" s="301"/>
      <c r="F54" s="37"/>
      <c r="G54" s="300" t="s">
        <v>86</v>
      </c>
      <c r="H54" s="301"/>
      <c r="I54" s="301"/>
      <c r="J54" s="38"/>
      <c r="K54" s="300" t="s">
        <v>86</v>
      </c>
      <c r="L54" s="301"/>
      <c r="M54" s="301"/>
      <c r="N54" s="38"/>
      <c r="O54" s="300" t="s">
        <v>86</v>
      </c>
      <c r="P54" s="301"/>
      <c r="Q54" s="301"/>
      <c r="R54" s="38"/>
      <c r="S54" s="300" t="s">
        <v>86</v>
      </c>
      <c r="T54" s="301"/>
      <c r="U54" s="301"/>
      <c r="V54" s="38"/>
      <c r="W54" s="300" t="s">
        <v>86</v>
      </c>
      <c r="X54" s="301"/>
      <c r="Y54" s="301"/>
      <c r="Z54" s="38"/>
      <c r="AA54" s="300" t="s">
        <v>86</v>
      </c>
      <c r="AB54" s="301"/>
      <c r="AC54" s="301"/>
      <c r="AD54" s="38"/>
      <c r="AE54" s="300" t="s">
        <v>86</v>
      </c>
      <c r="AF54" s="301"/>
      <c r="AG54" s="301"/>
      <c r="AH54" s="38"/>
      <c r="AI54" s="300" t="s">
        <v>86</v>
      </c>
      <c r="AJ54" s="301"/>
      <c r="AK54" s="301"/>
      <c r="AL54" s="38"/>
      <c r="AM54" s="300" t="s">
        <v>86</v>
      </c>
      <c r="AN54" s="301"/>
      <c r="AO54" s="301"/>
    </row>
    <row r="55" spans="1:41">
      <c r="A55" s="331"/>
      <c r="B55" s="92" t="s">
        <v>88</v>
      </c>
      <c r="C55" s="300" t="s">
        <v>86</v>
      </c>
      <c r="D55" s="301"/>
      <c r="E55" s="301"/>
      <c r="F55" s="37"/>
      <c r="G55" s="300" t="s">
        <v>86</v>
      </c>
      <c r="H55" s="301"/>
      <c r="I55" s="301"/>
      <c r="J55" s="38"/>
      <c r="K55" s="300" t="s">
        <v>86</v>
      </c>
      <c r="L55" s="301"/>
      <c r="M55" s="301"/>
      <c r="N55" s="38"/>
      <c r="O55" s="300" t="s">
        <v>86</v>
      </c>
      <c r="P55" s="301"/>
      <c r="Q55" s="301"/>
      <c r="R55" s="38"/>
      <c r="S55" s="300" t="s">
        <v>86</v>
      </c>
      <c r="T55" s="301"/>
      <c r="U55" s="301"/>
      <c r="V55" s="38"/>
      <c r="W55" s="300" t="s">
        <v>86</v>
      </c>
      <c r="X55" s="301"/>
      <c r="Y55" s="301"/>
      <c r="Z55" s="38"/>
      <c r="AA55" s="300" t="s">
        <v>86</v>
      </c>
      <c r="AB55" s="301"/>
      <c r="AC55" s="301"/>
      <c r="AD55" s="38"/>
      <c r="AE55" s="300" t="s">
        <v>86</v>
      </c>
      <c r="AF55" s="301"/>
      <c r="AG55" s="301"/>
      <c r="AH55" s="38"/>
      <c r="AI55" s="300" t="s">
        <v>86</v>
      </c>
      <c r="AJ55" s="301"/>
      <c r="AK55" s="301"/>
      <c r="AL55" s="38"/>
      <c r="AM55" s="300" t="s">
        <v>86</v>
      </c>
      <c r="AN55" s="301"/>
      <c r="AO55" s="301"/>
    </row>
    <row r="56" spans="1:41">
      <c r="A56" s="331"/>
      <c r="B56" s="92" t="s">
        <v>90</v>
      </c>
      <c r="C56" s="300" t="s">
        <v>86</v>
      </c>
      <c r="D56" s="301"/>
      <c r="E56" s="301"/>
      <c r="F56" s="37"/>
      <c r="G56" s="300" t="s">
        <v>86</v>
      </c>
      <c r="H56" s="301"/>
      <c r="I56" s="301"/>
      <c r="J56" s="38"/>
      <c r="K56" s="300" t="s">
        <v>86</v>
      </c>
      <c r="L56" s="301"/>
      <c r="M56" s="301"/>
      <c r="N56" s="38"/>
      <c r="O56" s="300" t="s">
        <v>86</v>
      </c>
      <c r="P56" s="301"/>
      <c r="Q56" s="301"/>
      <c r="R56" s="38"/>
      <c r="S56" s="300" t="s">
        <v>86</v>
      </c>
      <c r="T56" s="301"/>
      <c r="U56" s="301"/>
      <c r="V56" s="38"/>
      <c r="W56" s="300" t="s">
        <v>86</v>
      </c>
      <c r="X56" s="301"/>
      <c r="Y56" s="301"/>
      <c r="Z56" s="38"/>
      <c r="AA56" s="300" t="s">
        <v>86</v>
      </c>
      <c r="AB56" s="301"/>
      <c r="AC56" s="301"/>
      <c r="AD56" s="38"/>
      <c r="AE56" s="300" t="s">
        <v>86</v>
      </c>
      <c r="AF56" s="301"/>
      <c r="AG56" s="301"/>
      <c r="AH56" s="38"/>
      <c r="AI56" s="300" t="s">
        <v>86</v>
      </c>
      <c r="AJ56" s="301"/>
      <c r="AK56" s="301"/>
      <c r="AL56" s="38"/>
      <c r="AM56" s="300" t="s">
        <v>86</v>
      </c>
      <c r="AN56" s="301"/>
      <c r="AO56" s="301"/>
    </row>
    <row r="57" spans="1:41">
      <c r="B57" s="92" t="s">
        <v>93</v>
      </c>
      <c r="C57" s="92" t="s">
        <v>94</v>
      </c>
      <c r="D57" s="92" t="s">
        <v>95</v>
      </c>
      <c r="E57" s="92" t="s">
        <v>96</v>
      </c>
      <c r="F57" s="37"/>
      <c r="G57" s="40" t="s">
        <v>94</v>
      </c>
      <c r="H57" s="40" t="s">
        <v>95</v>
      </c>
      <c r="I57" s="40" t="s">
        <v>96</v>
      </c>
      <c r="J57" s="38"/>
      <c r="K57" s="40" t="s">
        <v>94</v>
      </c>
      <c r="L57" s="40" t="s">
        <v>95</v>
      </c>
      <c r="M57" s="40" t="s">
        <v>96</v>
      </c>
      <c r="N57" s="38"/>
      <c r="O57" s="40" t="s">
        <v>94</v>
      </c>
      <c r="P57" s="40" t="s">
        <v>95</v>
      </c>
      <c r="Q57" s="40" t="s">
        <v>96</v>
      </c>
      <c r="R57" s="38"/>
      <c r="S57" s="40" t="s">
        <v>94</v>
      </c>
      <c r="T57" s="40" t="s">
        <v>95</v>
      </c>
      <c r="U57" s="40" t="s">
        <v>96</v>
      </c>
      <c r="V57" s="38"/>
      <c r="W57" s="40" t="s">
        <v>94</v>
      </c>
      <c r="X57" s="40" t="s">
        <v>95</v>
      </c>
      <c r="Y57" s="40" t="s">
        <v>96</v>
      </c>
      <c r="Z57" s="38"/>
      <c r="AA57" s="40" t="s">
        <v>94</v>
      </c>
      <c r="AB57" s="40" t="s">
        <v>95</v>
      </c>
      <c r="AC57" s="40" t="s">
        <v>96</v>
      </c>
      <c r="AD57" s="38"/>
      <c r="AE57" s="40" t="s">
        <v>94</v>
      </c>
      <c r="AF57" s="40" t="s">
        <v>95</v>
      </c>
      <c r="AG57" s="40" t="s">
        <v>96</v>
      </c>
      <c r="AH57" s="38"/>
      <c r="AI57" s="40" t="s">
        <v>94</v>
      </c>
      <c r="AJ57" s="40" t="s">
        <v>95</v>
      </c>
      <c r="AK57" s="40" t="s">
        <v>96</v>
      </c>
      <c r="AL57" s="38"/>
      <c r="AM57" s="40" t="s">
        <v>94</v>
      </c>
      <c r="AN57" s="40" t="s">
        <v>95</v>
      </c>
      <c r="AO57" s="40" t="s">
        <v>96</v>
      </c>
    </row>
    <row r="58" spans="1:41" ht="12.75" customHeight="1">
      <c r="A58" s="334" t="s">
        <v>97</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4"/>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4"/>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2" t="s">
        <v>98</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2"/>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2"/>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2"/>
      <c r="B64" s="92" t="s">
        <v>99</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2"/>
      <c r="B65" s="92" t="s">
        <v>100</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2"/>
      <c r="B67" s="39" t="s">
        <v>101</v>
      </c>
      <c r="C67" s="293" t="s">
        <v>102</v>
      </c>
      <c r="D67" s="293"/>
      <c r="E67" s="293"/>
      <c r="F67" s="37"/>
      <c r="G67" s="293" t="s">
        <v>102</v>
      </c>
      <c r="H67" s="293"/>
      <c r="I67" s="293"/>
      <c r="J67" s="38"/>
      <c r="K67" s="293" t="s">
        <v>102</v>
      </c>
      <c r="L67" s="293"/>
      <c r="M67" s="293"/>
      <c r="N67" s="38"/>
      <c r="O67" s="293" t="s">
        <v>102</v>
      </c>
      <c r="P67" s="293"/>
      <c r="Q67" s="293"/>
      <c r="R67" s="38"/>
      <c r="S67" s="293" t="s">
        <v>102</v>
      </c>
      <c r="T67" s="293"/>
      <c r="U67" s="293"/>
      <c r="V67" s="38"/>
      <c r="W67" s="293" t="s">
        <v>102</v>
      </c>
      <c r="X67" s="293"/>
      <c r="Y67" s="293"/>
      <c r="Z67" s="38"/>
      <c r="AA67" s="293" t="s">
        <v>102</v>
      </c>
      <c r="AB67" s="293"/>
      <c r="AC67" s="293"/>
      <c r="AD67" s="38"/>
      <c r="AE67" s="293" t="s">
        <v>102</v>
      </c>
      <c r="AF67" s="293"/>
      <c r="AG67" s="293"/>
      <c r="AH67" s="38"/>
      <c r="AI67" s="293" t="s">
        <v>102</v>
      </c>
      <c r="AJ67" s="293"/>
      <c r="AK67" s="293"/>
      <c r="AL67" s="38"/>
      <c r="AM67" s="293" t="s">
        <v>102</v>
      </c>
      <c r="AN67" s="293"/>
      <c r="AO67" s="293"/>
    </row>
    <row r="68" spans="1:41">
      <c r="A68" s="332"/>
      <c r="B68" s="294"/>
      <c r="C68" s="293"/>
      <c r="D68" s="293"/>
      <c r="E68" s="293"/>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332"/>
      <c r="B69" s="295"/>
      <c r="C69" s="293"/>
      <c r="D69" s="293"/>
      <c r="E69" s="293"/>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332"/>
      <c r="B70" s="295"/>
      <c r="C70" s="293"/>
      <c r="D70" s="293"/>
      <c r="E70" s="293"/>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332"/>
      <c r="B71" s="295"/>
      <c r="C71" s="293"/>
      <c r="D71" s="293"/>
      <c r="E71" s="293"/>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332"/>
      <c r="B72" s="295"/>
      <c r="C72" s="293"/>
      <c r="D72" s="293"/>
      <c r="E72" s="293"/>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332"/>
      <c r="B73" s="296"/>
      <c r="C73" s="293"/>
      <c r="D73" s="293"/>
      <c r="E73" s="293"/>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332"/>
    </row>
    <row r="75" spans="1:41">
      <c r="A75" s="332"/>
    </row>
    <row r="76" spans="1:41">
      <c r="A76" s="332"/>
    </row>
    <row r="77" spans="1:41">
      <c r="A77" s="332"/>
    </row>
    <row r="78" spans="1:41">
      <c r="A78" s="332"/>
    </row>
    <row r="120" spans="7:7">
      <c r="G120" s="8" t="s">
        <v>103</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schemas.microsoft.com/office/2006/metadata/properties"/>
    <ds:schemaRef ds:uri="http://schemas.microsoft.com/office/infopath/2007/PartnerControls"/>
    <ds:schemaRef ds:uri="40ff25b3-493e-4851-82b7-4e504def2eba"/>
    <ds:schemaRef ds:uri="94d6f73f-29f7-4e77-9e68-180d20b81668"/>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51</vt:i4>
      </vt:variant>
    </vt:vector>
  </HeadingPairs>
  <TitlesOfParts>
    <vt:vector size="60" baseType="lpstr">
      <vt:lpstr>Read me</vt:lpstr>
      <vt:lpstr>Impact assessment</vt:lpstr>
      <vt:lpstr>Result</vt:lpstr>
      <vt:lpstr>Mapping</vt:lpstr>
      <vt:lpstr>BA</vt:lpstr>
      <vt:lpstr>Tool overview</vt:lpstr>
      <vt:lpstr>Sheet1</vt:lpstr>
      <vt:lpstr>Background</vt:lpstr>
      <vt:lpstr>SCF-Aqua+WWT</vt:lpstr>
      <vt:lpstr>'Impact assessment'!AGR</vt:lpstr>
      <vt:lpstr>AGR</vt:lpstr>
      <vt:lpstr>'Impact assessment'!AGRC</vt:lpstr>
      <vt:lpstr>AGRC</vt:lpstr>
      <vt:lpstr>'Impact assessment'!Aqua</vt:lpstr>
      <vt:lpstr>Aqua</vt:lpstr>
      <vt:lpstr>'Impact assessment'!AquaC</vt:lpstr>
      <vt:lpstr>AquaC</vt:lpstr>
      <vt:lpstr>'Impact assessment'!AR</vt:lpstr>
      <vt:lpstr>AR</vt:lpstr>
      <vt:lpstr>'Impact assessment'!ARC</vt:lpstr>
      <vt:lpstr>ARC</vt:lpstr>
      <vt:lpstr>'Impact assessment'!IMP</vt:lpstr>
      <vt:lpstr>IMP</vt:lpstr>
      <vt:lpstr>'Impact assessment'!IMP_CSA</vt:lpstr>
      <vt:lpstr>IMP_CSA</vt:lpstr>
      <vt:lpstr>'Impact assessment'!IMP_CSAC</vt:lpstr>
      <vt:lpstr>IMP_CSAC</vt:lpstr>
      <vt:lpstr>IMP_INDEX</vt:lpstr>
      <vt:lpstr>'Impact assessment'!RE</vt:lpstr>
      <vt:lpstr>RE</vt:lpstr>
      <vt:lpstr>'Impact assessment'!REC</vt:lpstr>
      <vt:lpstr>REC</vt:lpstr>
      <vt:lpstr>'Impact assessment'!SAGR</vt:lpstr>
      <vt:lpstr>SAGR</vt:lpstr>
      <vt:lpstr>'Impact assessment'!SAGRI</vt:lpstr>
      <vt:lpstr>SAGRI</vt:lpstr>
      <vt:lpstr>SAQUA</vt:lpstr>
      <vt:lpstr>SAQUAC</vt:lpstr>
      <vt:lpstr>'Impact assessment'!SCSA</vt:lpstr>
      <vt:lpstr>SCSA</vt:lpstr>
      <vt:lpstr>'Impact assessment'!SCSAI</vt:lpstr>
      <vt:lpstr>SCSAI</vt:lpstr>
      <vt:lpstr>'Impact assessment'!SF</vt:lpstr>
      <vt:lpstr>SF</vt:lpstr>
      <vt:lpstr>'Impact assessment'!SFI</vt:lpstr>
      <vt:lpstr>SFI</vt:lpstr>
      <vt:lpstr>SRE</vt:lpstr>
      <vt:lpstr>SREI</vt:lpstr>
      <vt:lpstr>'Impact assessment'!SWM</vt:lpstr>
      <vt:lpstr>SWM</vt:lpstr>
      <vt:lpstr>'Impact assessment'!SWMI</vt:lpstr>
      <vt:lpstr>SWMI</vt:lpstr>
      <vt:lpstr>SWWT</vt:lpstr>
      <vt:lpstr>SWWTC</vt:lpstr>
      <vt:lpstr>'Impact assessment'!WM</vt:lpstr>
      <vt:lpstr>WM</vt:lpstr>
      <vt:lpstr>'Impact assessment'!WMC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vku certifications</cp:lastModifiedBy>
  <cp:revision/>
  <dcterms:created xsi:type="dcterms:W3CDTF">2020-07-30T17:29:20Z</dcterms:created>
  <dcterms:modified xsi:type="dcterms:W3CDTF">2024-11-27T10:53:46Z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