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166925"/>
  <mc:AlternateContent xmlns:mc="http://schemas.openxmlformats.org/markup-compatibility/2006">
    <mc:Choice Requires="x15">
      <x15ac:absPath xmlns:x15ac="http://schemas.microsoft.com/office/spreadsheetml/2010/11/ac" url="/Users/lifeclimate/Desktop/Borusan/Bandırma RES GS 1st rounf (1CP)/"/>
    </mc:Choice>
  </mc:AlternateContent>
  <xr:revisionPtr revIDLastSave="0" documentId="13_ncr:1_{1E24AC7F-64A6-1249-842E-FC0776CAF30B}" xr6:coauthVersionLast="47" xr6:coauthVersionMax="47" xr10:uidLastSave="{00000000-0000-0000-0000-000000000000}"/>
  <bookViews>
    <workbookView xWindow="0" yWindow="740" windowWidth="29400" windowHeight="1722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Q63" i="12" l="1"/>
  <c r="Q64" i="12"/>
  <c r="Q65" i="12"/>
  <c r="Q61" i="12" l="1"/>
  <c r="Q62" i="12"/>
  <c r="Q60" i="12"/>
  <c r="O60" i="12"/>
  <c r="I59" i="12"/>
  <c r="I60" i="12"/>
  <c r="I61" i="12"/>
  <c r="I62" i="12"/>
  <c r="I63" i="12"/>
  <c r="I64" i="12"/>
  <c r="I58" i="12"/>
  <c r="L60" i="12"/>
  <c r="C60" i="12"/>
  <c r="H66" i="12" l="1"/>
  <c r="I65" i="12"/>
  <c r="I66" i="12" s="1"/>
  <c r="G66" i="12"/>
  <c r="M59" i="12"/>
  <c r="M60" i="12"/>
  <c r="M61" i="12"/>
  <c r="M62" i="12"/>
  <c r="M63" i="12"/>
  <c r="M64" i="12"/>
  <c r="M65" i="12"/>
  <c r="M58" i="12"/>
  <c r="E59" i="12" l="1"/>
  <c r="E60" i="12"/>
  <c r="E61" i="12"/>
  <c r="E62" i="12"/>
  <c r="E63" i="12"/>
  <c r="E64" i="12"/>
  <c r="E65" i="12"/>
  <c r="E58" i="12"/>
  <c r="P66" i="12" l="1"/>
  <c r="O66" i="12"/>
  <c r="Q66" i="12"/>
  <c r="L66" i="12"/>
  <c r="M66" i="12"/>
  <c r="K66" i="12"/>
  <c r="D66" i="12" l="1"/>
  <c r="C66" i="12"/>
  <c r="E66" i="12"/>
  <c r="N308" i="6"/>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6" i="12"/>
  <c r="AD26" i="12" s="1"/>
  <c r="B27" i="12"/>
  <c r="B36" i="12"/>
  <c r="B24" i="12"/>
  <c r="Z24" i="12" s="1"/>
  <c r="B23" i="12"/>
  <c r="AH23" i="12" s="1"/>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J23" i="12" l="1"/>
  <c r="F23" i="12"/>
  <c r="AE30" i="12" a="1"/>
  <c r="AE30" i="12" s="1"/>
  <c r="AE33" i="12" s="1"/>
  <c r="S30" i="11" a="1"/>
  <c r="S30" i="11" s="1"/>
  <c r="C30" i="12" a="1"/>
  <c r="C30" i="12" s="1"/>
  <c r="C39" i="12" s="1"/>
  <c r="AI30" i="12" a="1"/>
  <c r="AI30" i="12" s="1"/>
  <c r="AI39" i="12" s="1"/>
  <c r="W30" i="5" a="1"/>
  <c r="W30" i="5" s="1"/>
  <c r="W38" i="5" s="1"/>
  <c r="AE30" i="5" a="1"/>
  <c r="AE30" i="5" s="1"/>
  <c r="AE37" i="5" s="1"/>
  <c r="W30" i="11" a="1"/>
  <c r="W30" i="11" s="1"/>
  <c r="W38" i="11" s="1"/>
  <c r="G30" i="12" a="1"/>
  <c r="G30" i="12" s="1"/>
  <c r="G36" i="12" s="1"/>
  <c r="AM30" i="12" a="1"/>
  <c r="AM30"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V27" i="12"/>
  <c r="AD27" i="12"/>
  <c r="AE50" i="12" s="1" a="1"/>
  <c r="AE50" i="12" s="1"/>
  <c r="AL27" i="12"/>
  <c r="J27" i="12"/>
  <c r="K50" i="12" s="1" a="1"/>
  <c r="K50" i="12" s="1"/>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W40" i="12"/>
  <c r="W36" i="12"/>
  <c r="W32" i="12"/>
  <c r="W41" i="12"/>
  <c r="W37" i="12"/>
  <c r="W34" i="12"/>
  <c r="W35" i="12"/>
  <c r="W39" i="12"/>
  <c r="W33" i="12"/>
  <c r="O41" i="12"/>
  <c r="K34" i="12" l="1"/>
  <c r="K41" i="12"/>
  <c r="K42" i="12"/>
  <c r="AI40" i="12"/>
  <c r="AI35" i="12"/>
  <c r="S39" i="12"/>
  <c r="S40" i="12"/>
  <c r="AI37" i="12"/>
  <c r="K32" i="12"/>
  <c r="S41" i="12"/>
  <c r="S33" i="12"/>
  <c r="AI38" i="12"/>
  <c r="K37" i="12"/>
  <c r="S42" i="12"/>
  <c r="S34" i="12"/>
  <c r="S36" i="12"/>
  <c r="AI36" i="12"/>
  <c r="K39" i="12"/>
  <c r="S32" i="12"/>
  <c r="AI33" i="12"/>
  <c r="K36" i="12"/>
  <c r="AI31" i="12"/>
  <c r="AI41" i="12"/>
  <c r="K31" i="12"/>
  <c r="S37" i="12"/>
  <c r="AI34" i="12"/>
  <c r="K33" i="12"/>
  <c r="AI42" i="12"/>
  <c r="AI32" i="12"/>
  <c r="K35" i="12"/>
  <c r="S38"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<sst xmlns="http://schemas.openxmlformats.org/spreadsheetml/2006/main" count="3728" uniqueCount="1397">
  <si>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</si>
  <si>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</si>
  <si>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</si>
  <si>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</si>
  <si>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</si>
  <si>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</si>
  <si>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</si>
  <si>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</si>
  <si>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</si>
  <si>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</si>
  <si>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</si>
  <si>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</si>
  <si>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</si>
  <si>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</si>
  <si>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</si>
  <si>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</si>
  <si>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</si>
  <si>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</si>
  <si>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</si>
  <si>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</si>
  <si>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</si>
  <si>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</si>
  <si>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</si>
  <si>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</si>
  <si>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</si>
  <si>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</si>
  <si>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</si>
  <si>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</si>
  <si>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</si>
  <si>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</si>
  <si>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</si>
  <si>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</si>
  <si>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</si>
  <si>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</si>
  <si>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</si>
  <si>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</si>
  <si>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</si>
  <si>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</si>
  <si>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</si>
  <si>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</si>
  <si>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</si>
  <si>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</si>
  <si>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</si>
  <si>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</si>
  <si>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</si>
  <si>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</si>
  <si>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</si>
  <si>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</si>
  <si>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</si>
  <si>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</si>
  <si>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</si>
  <si>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</si>
  <si>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</si>
  <si>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</si>
  <si>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</si>
  <si>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</si>
  <si>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</si>
  <si>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</si>
  <si>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</si>
  <si>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</si>
  <si>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</si>
  <si>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</si>
  <si>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</si>
  <si>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</si>
  <si>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</si>
  <si>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</si>
  <si>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</si>
  <si>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</si>
  <si>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</si>
  <si>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</si>
  <si>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</si>
  <si>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</si>
  <si>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</si>
  <si>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</si>
  <si>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</si>
  <si>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</si>
  <si>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</si>
  <si>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</si>
  <si>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</si>
  <si>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</si>
  <si>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</si>
  <si>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</si>
  <si>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</si>
  <si>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</si>
  <si>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</si>
  <si>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</si>
  <si>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</si>
  <si>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</si>
  <si>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</si>
  <si>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</si>
  <si>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</si>
  <si>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</si>
  <si>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</si>
  <si>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</si>
  <si>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</si>
  <si>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</si>
  <si>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</si>
  <si>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</si>
  <si>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</si>
  <si>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</si>
  <si>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</si>
  <si>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</si>
  <si>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</si>
  <si>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</si>
  <si>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</si>
  <si>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</si>
  <si>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</si>
  <si>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</si>
  <si>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</si>
  <si>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</si>
  <si>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</si>
  <si>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</si>
  <si>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</si>
  <si>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</si>
  <si>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</si>
  <si>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</si>
  <si>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</si>
  <si>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</si>
  <si>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</si>
  <si>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</si>
  <si>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</si>
  <si>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</si>
  <si>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</si>
  <si>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</si>
  <si>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</si>
  <si>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</si>
  <si>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</si>
  <si>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</si>
  <si>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</si>
  <si>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</si>
  <si>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</si>
  <si>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</si>
  <si>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</si>
  <si>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</si>
  <si>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</si>
  <si>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</si>
  <si>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</si>
  <si>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</si>
  <si>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</si>
  <si>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</si>
  <si>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</si>
  <si>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</si>
  <si>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</si>
  <si>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</si>
  <si>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</si>
  <si>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</si>
  <si>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</si>
  <si>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</si>
  <si>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</si>
  <si>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</si>
  <si>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</si>
  <si>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</si>
  <si>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</si>
  <si>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</si>
  <si>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</si>
  <si>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</si>
  <si>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</si>
  <si>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</si>
  <si>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</si>
  <si>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</si>
  <si>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</si>
  <si>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</si>
  <si>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</si>
  <si>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</si>
  <si>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</si>
  <si>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</si>
  <si>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</si>
  <si>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</si>
  <si>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</si>
  <si>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</si>
  <si>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</si>
  <si>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</si>
  <si>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</si>
  <si>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</si>
  <si>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</si>
  <si>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</si>
  <si>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</si>
  <si>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</si>
  <si>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</si>
  <si>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</si>
  <si>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</si>
  <si>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</si>
  <si>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</si>
  <si>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</si>
  <si>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</si>
  <si>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</si>
  <si>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</si>
  <si>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</si>
  <si>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</si>
  <si>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</si>
  <si>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</si>
  <si>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</si>
  <si>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</si>
  <si>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</si>
  <si>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</si>
  <si>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</si>
  <si>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</si>
  <si>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</si>
  <si>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</si>
  <si>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</si>
  <si>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</si>
  <si>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</si>
  <si>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</si>
  <si>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</si>
  <si>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</si>
  <si>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</si>
  <si>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</si>
  <si>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</si>
  <si>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</si>
  <si>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</si>
  <si>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</si>
  <si>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</si>
  <si>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</si>
  <si>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</si>
  <si>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</si>
  <si>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</si>
  <si>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</si>
  <si>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</si>
  <si>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</si>
  <si>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</si>
  <si>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</si>
  <si>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</si>
  <si>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</si>
  <si>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</si>
  <si>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</si>
  <si>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</si>
  <si>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</si>
  <si>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</si>
  <si>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</si>
  <si>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</si>
  <si>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</si>
  <si>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</si>
  <si>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</si>
  <si>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</si>
  <si>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</si>
  <si>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</si>
  <si>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</si>
  <si>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</si>
  <si>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</si>
  <si>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</si>
  <si>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</si>
  <si>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</si>
  <si>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</si>
  <si>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</si>
  <si>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</si>
  <si>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</si>
  <si>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</si>
  <si>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</si>
  <si>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</si>
  <si>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</si>
  <si>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</si>
  <si>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</si>
  <si>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</si>
  <si>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</si>
  <si>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</si>
  <si>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</si>
  <si>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</si>
  <si>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</si>
  <si>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</si>
  <si>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</si>
  <si>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</si>
  <si>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</si>
  <si>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</si>
  <si>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</si>
  <si>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</si>
  <si>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</si>
  <si>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</si>
  <si>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</si>
  <si>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</si>
  <si>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</si>
  <si>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</si>
  <si>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</si>
  <si>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</si>
  <si>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</si>
  <si>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</si>
  <si>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</si>
  <si>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</si>
  <si>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</si>
  <si>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</si>
  <si>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</si>
  <si>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</si>
  <si>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</si>
  <si>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</si>
  <si>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</si>
  <si>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</si>
  <si>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</si>
  <si>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</si>
  <si>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</si>
  <si>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</si>
  <si>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</si>
  <si>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</si>
  <si>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</si>
  <si>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</si>
  <si>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</si>
  <si>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</si>
  <si>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</si>
  <si>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</si>
  <si>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</si>
  <si>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</si>
  <si>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</si>
  <si>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</si>
  <si>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</si>
  <si>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</si>
  <si>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</si>
  <si>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</si>
  <si>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</si>
  <si>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</si>
  <si>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</si>
  <si>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</si>
  <si>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</si>
  <si>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</si>
  <si>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</si>
  <si>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</si>
  <si>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</si>
  <si>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</si>
  <si>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</si>
  <si>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</si>
  <si>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</si>
  <si>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</si>
  <si>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</si>
  <si>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</si>
  <si>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</si>
  <si>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</si>
  <si>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</si>
  <si>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</si>
  <si>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</si>
  <si>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</si>
  <si>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</si>
  <si>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</si>
  <si>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</si>
  <si>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</si>
  <si>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</si>
  <si>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</si>
  <si>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</si>
  <si>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</si>
  <si>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</si>
  <si>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</si>
  <si>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</si>
  <si>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</si>
  <si>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</si>
  <si>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</si>
  <si>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</si>
  <si>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</si>
  <si>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</si>
  <si>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</si>
  <si>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</si>
  <si>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</si>
  <si>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</si>
  <si>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</si>
  <si>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</si>
  <si>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</si>
  <si>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</si>
  <si>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</si>
  <si>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</si>
  <si>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</si>
  <si>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</si>
  <si>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</si>
  <si>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</si>
  <si>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</si>
  <si>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</si>
  <si>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</si>
  <si>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</si>
  <si>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</si>
  <si>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</si>
  <si>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</si>
  <si>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</si>
  <si>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</si>
  <si>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</si>
  <si>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</si>
  <si>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</si>
  <si>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</si>
  <si>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</si>
  <si>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</si>
  <si>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</si>
  <si>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</si>
  <si>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</si>
  <si>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</si>
  <si>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</si>
  <si>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</si>
  <si>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</si>
  <si>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</si>
  <si>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</si>
  <si>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</si>
  <si>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</si>
  <si>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</si>
  <si>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</si>
  <si>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</si>
  <si>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</si>
  <si>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</si>
  <si>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</si>
  <si>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</si>
  <si>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</si>
  <si>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</si>
  <si>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</si>
  <si>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</si>
  <si>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</si>
  <si>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</si>
  <si>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</si>
  <si>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</si>
  <si>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</si>
  <si>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</si>
  <si>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</si>
  <si>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</si>
  <si>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</si>
  <si>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</si>
  <si>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</si>
  <si>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</si>
  <si>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</si>
  <si>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</si>
  <si>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</si>
  <si>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</si>
  <si>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</si>
  <si>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</si>
  <si>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</si>
  <si>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</si>
  <si>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</si>
  <si>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</si>
  <si>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</si>
  <si>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</si>
  <si>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</si>
  <si>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</si>
  <si>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</si>
  <si>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</si>
  <si>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</si>
  <si>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</si>
  <si>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</si>
  <si>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</si>
  <si>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</si>
  <si>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</si>
  <si>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</si>
  <si>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</si>
  <si>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</si>
  <si>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</si>
  <si>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</si>
  <si>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</si>
  <si>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</si>
  <si>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</si>
  <si>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</si>
  <si>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</si>
  <si>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</si>
  <si>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</si>
  <si>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</si>
  <si>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</si>
  <si>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</si>
  <si>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</si>
  <si>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</si>
  <si>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</si>
  <si>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</si>
  <si>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</si>
  <si>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</si>
  <si>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</si>
  <si>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</si>
  <si>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</si>
  <si>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</si>
  <si>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</si>
  <si>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</si>
  <si>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</si>
  <si>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</si>
  <si>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</si>
  <si>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</si>
  <si>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</si>
  <si>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</si>
  <si>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</si>
  <si>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</si>
  <si>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</si>
  <si>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</si>
  <si>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</si>
  <si>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</si>
  <si>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</si>
  <si>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</si>
  <si>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</si>
  <si>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</si>
  <si>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</si>
  <si>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</si>
  <si>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</si>
  <si>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</si>
  <si>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</si>
  <si>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</si>
  <si>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</si>
  <si>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</si>
  <si>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</si>
  <si>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</si>
  <si>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</si>
  <si>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</si>
  <si>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</si>
  <si>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</si>
  <si>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</si>
  <si>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</si>
  <si>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</si>
  <si>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</si>
  <si>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</si>
  <si>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</si>
  <si>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</si>
  <si>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</si>
  <si>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</si>
  <si>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</si>
  <si>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</si>
  <si>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</si>
  <si>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</si>
  <si>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</si>
  <si>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</si>
  <si>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</si>
  <si>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</si>
  <si>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</si>
  <si>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</si>
  <si>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</si>
  <si>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</si>
  <si>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</si>
  <si>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</si>
  <si>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</si>
  <si>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</si>
  <si>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</si>
  <si>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</si>
  <si>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</si>
  <si>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</si>
  <si>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</si>
  <si>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</si>
  <si>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</si>
  <si>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</si>
  <si>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</si>
  <si>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</si>
  <si>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</si>
  <si>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</si>
  <si>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</si>
  <si>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</si>
  <si>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</si>
  <si>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</si>
  <si>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</si>
  <si>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</si>
  <si>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</si>
  <si>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</si>
  <si>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</si>
  <si>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</si>
  <si>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</si>
  <si>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</si>
  <si>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</si>
  <si>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</si>
  <si>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</si>
  <si>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</si>
  <si>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</si>
  <si>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</si>
  <si>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</si>
  <si>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</si>
  <si>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</si>
  <si>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</si>
  <si>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</si>
  <si>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</si>
  <si>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</si>
  <si>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</si>
  <si>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</si>
  <si>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</si>
  <si>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</si>
  <si>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</si>
  <si>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</si>
  <si>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</si>
  <si>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</si>
  <si>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</si>
  <si>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</si>
  <si>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</si>
  <si>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</si>
  <si>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</si>
  <si>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</si>
  <si>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</si>
  <si>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</si>
  <si>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</si>
  <si>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</si>
  <si>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</si>
  <si>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</si>
  <si>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</si>
  <si>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</si>
  <si>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</si>
  <si>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</si>
  <si>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</si>
  <si>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</si>
  <si>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</si>
  <si>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</si>
  <si>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</si>
  <si>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</si>
  <si>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</si>
  <si>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</si>
  <si>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</si>
  <si>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</si>
  <si>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</si>
  <si>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</si>
  <si>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</si>
  <si>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</si>
  <si>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</si>
  <si>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</si>
  <si>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</si>
  <si>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</si>
  <si>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</si>
  <si>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</si>
  <si>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</si>
  <si>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</si>
  <si>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</si>
  <si>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</si>
  <si>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</si>
  <si>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</si>
  <si>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</si>
  <si>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</si>
  <si>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</si>
  <si>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</si>
  <si>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</si>
  <si>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</si>
  <si>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</si>
  <si>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</si>
  <si>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</si>
  <si>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</si>
  <si>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</si>
  <si>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</si>
  <si>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</si>
  <si>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</si>
  <si>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</si>
  <si>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</si>
  <si>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</si>
  <si>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</si>
  <si>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</si>
  <si>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</si>
  <si>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</si>
  <si>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</si>
  <si>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</si>
  <si>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</si>
  <si>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</si>
  <si>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</si>
  <si>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</si>
  <si>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</si>
  <si>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</si>
  <si>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</si>
  <si>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</si>
  <si>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</si>
  <si>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</si>
  <si>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</si>
  <si>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</si>
  <si>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</si>
  <si>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</si>
  <si>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</si>
  <si>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</si>
  <si>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</si>
  <si>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</si>
  <si>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</si>
  <si>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</si>
  <si>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</si>
  <si>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</si>
  <si>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</si>
  <si>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</si>
  <si>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</si>
  <si>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</si>
  <si>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</si>
  <si>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</si>
  <si>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</si>
  <si>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</si>
  <si>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</si>
  <si>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</si>
  <si>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</si>
  <si>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</si>
  <si>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</si>
  <si>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</si>
  <si>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</si>
  <si>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</si>
  <si>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</si>
  <si>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</si>
  <si>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</si>
  <si>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</si>
  <si>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</si>
  <si>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</si>
  <si>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</si>
  <si>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</si>
  <si>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</si>
  <si>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</si>
  <si>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</si>
  <si>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</si>
  <si>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</si>
  <si>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</si>
  <si>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</si>
  <si>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</si>
  <si>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</si>
  <si>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</si>
  <si>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</si>
  <si>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</si>
  <si>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</si>
  <si>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</si>
  <si>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</si>
  <si>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</si>
  <si>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</si>
  <si>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</si>
  <si>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</si>
  <si>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</si>
  <si>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</si>
  <si>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</si>
  <si>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</si>
  <si>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</si>
  <si>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</si>
  <si>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</si>
  <si>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</si>
  <si>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</si>
  <si>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</si>
  <si>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</si>
  <si>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</si>
  <si>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</si>
  <si>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</si>
  <si>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</si>
  <si>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</si>
  <si>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</si>
  <si>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</si>
  <si>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</si>
  <si>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</si>
  <si>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</si>
  <si>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</si>
  <si>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</si>
  <si>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</si>
  <si>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</si>
  <si>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</si>
  <si>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</si>
  <si>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</si>
  <si>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</si>
  <si>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</si>
  <si>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</si>
  <si>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</si>
  <si>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</si>
  <si>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</si>
  <si>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</si>
  <si>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</si>
  <si>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</si>
  <si>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</si>
  <si>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</si>
  <si>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</si>
  <si>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</si>
  <si>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</si>
  <si>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</si>
  <si>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</si>
  <si>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</si>
  <si>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</si>
  <si>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</si>
  <si>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</si>
  <si>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</si>
  <si>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</si>
  <si>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</si>
  <si>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</si>
  <si>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</si>
  <si>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</si>
  <si>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</si>
  <si>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</si>
  <si>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</si>
  <si>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</si>
  <si>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</si>
  <si>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</si>
  <si>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</si>
  <si>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</si>
  <si>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</si>
  <si>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</si>
  <si>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</si>
  <si>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</si>
  <si>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</si>
  <si>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</si>
  <si>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</si>
  <si>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</si>
  <si>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</si>
  <si>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</si>
  <si>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</si>
  <si>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</si>
  <si>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</si>
  <si>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</si>
  <si>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</si>
  <si>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</si>
  <si>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</si>
  <si>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</si>
  <si>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</si>
  <si>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</si>
  <si>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</si>
  <si>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</si>
  <si>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</si>
  <si>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</si>
  <si>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</si>
  <si>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</si>
  <si>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</si>
  <si>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</si>
  <si>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</si>
  <si>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</si>
  <si>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</si>
  <si>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</si>
  <si>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</si>
  <si>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</si>
  <si>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</si>
  <si>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</si>
  <si>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</si>
  <si>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</si>
  <si>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</si>
  <si>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</si>
  <si>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</si>
  <si>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</si>
  <si>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</si>
  <si>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</si>
  <si>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</si>
  <si>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</si>
  <si>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</si>
  <si>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</si>
  <si>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</si>
  <si>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</si>
  <si>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</si>
  <si>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</si>
  <si>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</si>
  <si>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</si>
  <si>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</si>
  <si>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</si>
  <si>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</si>
  <si>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</si>
  <si>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</si>
  <si>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</si>
  <si>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</si>
  <si>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</si>
  <si>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</si>
  <si>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</si>
  <si>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</si>
  <si>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</si>
  <si>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</si>
  <si>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</si>
  <si>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</si>
  <si>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</si>
  <si>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</si>
  <si>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</si>
  <si>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</si>
  <si>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</si>
  <si>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</si>
  <si>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</si>
  <si>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</si>
  <si>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</si>
  <si>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</si>
  <si>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</si>
  <si>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</si>
  <si>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</si>
  <si>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</si>
  <si>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</si>
  <si>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</si>
  <si>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</si>
  <si>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</si>
  <si>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</si>
  <si>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</si>
  <si>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</si>
  <si>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</si>
  <si>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</si>
  <si>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</si>
  <si>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</si>
  <si>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</si>
  <si>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</si>
  <si>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</si>
  <si>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</si>
  <si>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</si>
  <si>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</si>
  <si>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</si>
  <si>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</si>
  <si>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</si>
  <si>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</si>
  <si>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</si>
  <si>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</si>
  <si>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</si>
  <si>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</si>
  <si>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</si>
  <si>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</si>
  <si>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</si>
  <si>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</si>
  <si>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</si>
  <si>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</si>
  <si>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</si>
  <si>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</si>
  <si>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</si>
  <si>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</si>
  <si>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</si>
  <si>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</si>
  <si>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</si>
  <si>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</si>
  <si>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</si>
  <si>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</si>
  <si>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</si>
  <si>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</si>
  <si>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</si>
  <si>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</si>
  <si>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</si>
  <si>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</si>
  <si>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</si>
  <si>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</si>
  <si>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</si>
  <si>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</si>
  <si>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</si>
  <si>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</si>
  <si>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</si>
  <si>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</si>
  <si>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</si>
  <si>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</si>
  <si>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</si>
  <si>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</si>
  <si>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</si>
  <si>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</si>
  <si>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</si>
  <si>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</si>
  <si>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</si>
  <si>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</si>
  <si>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</si>
  <si>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</si>
  <si>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</si>
  <si>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</si>
  <si>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</si>
  <si>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</si>
  <si>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</si>
  <si>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</si>
  <si>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</si>
  <si>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</si>
  <si>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</si>
  <si>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</si>
  <si>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</si>
  <si>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</si>
  <si>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</si>
  <si>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</si>
  <si>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</si>
  <si>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</si>
  <si>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</si>
  <si>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</si>
  <si>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</si>
  <si>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</si>
  <si>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</si>
  <si>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</si>
  <si>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</si>
  <si>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</si>
  <si>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</si>
  <si>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</si>
  <si>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</si>
  <si>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</si>
  <si>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</si>
  <si>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</si>
  <si>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</si>
  <si>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</si>
  <si>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</si>
  <si>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</si>
  <si>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</si>
  <si>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</si>
  <si>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</si>
  <si>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</si>
  <si>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</si>
  <si>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</si>
  <si>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</si>
  <si>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</si>
  <si>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</si>
  <si>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</si>
  <si>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</si>
  <si>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</si>
  <si>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</si>
  <si>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</si>
  <si>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</si>
  <si>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</si>
  <si>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</si>
  <si>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</si>
  <si>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</si>
  <si>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</si>
  <si>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</si>
  <si>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</si>
  <si>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</si>
  <si>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</si>
  <si>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</si>
  <si>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</si>
  <si>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</si>
  <si>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</si>
  <si>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</si>
  <si>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</si>
  <si>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</si>
  <si>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</si>
  <si>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</si>
  <si>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</si>
  <si>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</si>
  <si>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</si>
  <si>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</si>
  <si>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</si>
  <si>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</si>
  <si>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</si>
  <si>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</si>
  <si>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</si>
  <si>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</si>
  <si>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</si>
  <si>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</si>
  <si>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</si>
  <si>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</si>
  <si>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</si>
  <si>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</si>
  <si>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</si>
  <si>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</si>
  <si>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</si>
  <si>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</si>
  <si>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</si>
  <si>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</si>
  <si>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</si>
  <si>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</si>
  <si>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</si>
  <si>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</si>
  <si>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</si>
  <si>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</si>
  <si>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</si>
  <si>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</si>
  <si>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</si>
  <si>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</si>
  <si>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</si>
  <si>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</si>
  <si>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</si>
  <si>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</si>
  <si>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</si>
  <si>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</si>
  <si>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</si>
  <si>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</si>
  <si>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</si>
  <si>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</si>
  <si>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</si>
  <si>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</si>
  <si>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</si>
  <si>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</si>
  <si>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</si>
  <si>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</si>
  <si>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</si>
  <si>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</si>
  <si>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</si>
  <si>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</si>
  <si>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</si>
  <si>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</si>
  <si>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</si>
  <si>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</si>
  <si>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</si>
  <si>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</si>
  <si>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</si>
  <si>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</si>
  <si>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</si>
  <si>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</si>
  <si>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</si>
  <si>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</si>
  <si>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</si>
  <si>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</si>
  <si>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</si>
  <si>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</si>
  <si>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</si>
  <si>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</si>
  <si>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</si>
  <si>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</si>
  <si>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</si>
  <si>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</si>
  <si>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</si>
  <si>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</si>
  <si>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</si>
  <si>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</si>
  <si>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</si>
  <si>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</si>
  <si>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</si>
  <si>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</si>
  <si>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</si>
  <si>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</si>
  <si>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</si>
  <si>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</si>
  <si>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</si>
  <si>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</si>
  <si>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</si>
  <si>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</si>
  <si>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</si>
  <si>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</si>
  <si>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</si>
  <si>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</si>
  <si>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</si>
  <si>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</si>
  <si>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</si>
  <si>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</si>
  <si>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</si>
  <si>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</si>
  <si>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</si>
  <si>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</si>
  <si>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</si>
  <si>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</si>
  <si>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</si>
  <si>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</si>
  <si>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</si>
  <si>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</si>
  <si>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</si>
  <si>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</si>
  <si>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</si>
  <si>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</si>
  <si>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</si>
  <si>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</si>
  <si>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</si>
  <si>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</si>
  <si>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</si>
  <si>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</si>
  <si>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</si>
  <si>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</si>
  <si>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</si>
  <si>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</si>
  <si>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</si>
  <si>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</si>
  <si>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</si>
  <si>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</si>
  <si>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</si>
  <si>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</si>
  <si>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</si>
  <si>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</si>
  <si>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</si>
  <si>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</si>
  <si>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</si>
  <si>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</si>
  <si>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</si>
  <si>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</si>
  <si>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</si>
  <si>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</si>
  <si>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</si>
  <si>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</si>
  <si>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</si>
  <si>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</si>
  <si>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</si>
  <si>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</si>
  <si>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</si>
  <si>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</si>
  <si>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</si>
  <si>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</si>
  <si>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</si>
  <si>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</si>
  <si>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</si>
  <si>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</si>
  <si>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</si>
  <si>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</si>
  <si>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</si>
  <si>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</si>
  <si>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</si>
  <si>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</si>
  <si>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</si>
  <si>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</si>
  <si>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</si>
  <si>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</si>
  <si>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</si>
  <si>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</si>
  <si>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</si>
  <si>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</si>
  <si>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</si>
  <si>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</si>
  <si>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</si>
  <si>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</si>
  <si>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</si>
  <si>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</si>
  <si>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</si>
  <si>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</si>
  <si>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</si>
  <si>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</si>
  <si>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</si>
  <si>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</si>
  <si>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</si>
  <si>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</si>
  <si>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</si>
  <si>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</si>
  <si>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</si>
  <si>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</si>
  <si>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</si>
  <si>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</si>
  <si>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</si>
  <si>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</si>
  <si>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</si>
  <si>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</si>
  <si>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</si>
  <si>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</si>
  <si>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</si>
  <si>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</si>
  <si>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</si>
  <si>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</si>
  <si>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</si>
  <si>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</si>
  <si>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</si>
  <si>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</si>
  <si>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</si>
  <si>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</si>
  <si>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</si>
  <si>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</si>
  <si>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</si>
  <si>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</si>
  <si>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</si>
  <si>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</si>
  <si>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</si>
  <si>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</si>
  <si>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</si>
  <si>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</si>
  <si>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</si>
  <si>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</si>
  <si>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</si>
  <si>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</si>
  <si>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</si>
  <si>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</si>
  <si>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</si>
  <si>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</si>
  <si>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</si>
  <si>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</si>
  <si>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</si>
  <si>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</si>
  <si>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</si>
  <si>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</si>
  <si>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</si>
  <si>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</si>
  <si>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</si>
  <si>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</si>
  <si>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</si>
  <si>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</si>
  <si>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</si>
  <si>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</si>
  <si>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</si>
  <si>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</si>
  <si>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</si>
  <si>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</si>
  <si>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</si>
  <si>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</si>
  <si>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</si>
  <si>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</si>
  <si>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</si>
  <si>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</si>
  <si>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</si>
  <si>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</si>
  <si>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</si>
  <si>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</si>
  <si>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</si>
  <si>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</si>
  <si>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</si>
  <si>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</si>
  <si>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</si>
  <si>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</si>
  <si>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</si>
  <si>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</si>
  <si>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</si>
  <si>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</si>
  <si>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</si>
  <si>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</si>
  <si>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</si>
  <si>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</si>
  <si>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</si>
  <si>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</si>
  <si>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</si>
  <si>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</si>
  <si>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</si>
  <si>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</si>
  <si>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</si>
  <si>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</si>
  <si>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</si>
  <si>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</si>
  <si>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</si>
  <si>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</si>
  <si>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</si>
  <si>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</si>
  <si>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</si>
  <si>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</si>
  <si>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</si>
  <si>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</si>
  <si>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</si>
  <si>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</si>
  <si>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</si>
  <si>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</si>
  <si>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</si>
  <si>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</si>
  <si>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</si>
  <si>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</si>
  <si>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</si>
  <si>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</si>
  <si>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</si>
  <si>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</si>
  <si>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</si>
  <si>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</si>
  <si>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</si>
  <si>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</si>
  <si>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</si>
  <si>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</si>
  <si>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</si>
  <si>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</si>
  <si>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</si>
  <si>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</si>
  <si>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</si>
  <si>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</si>
  <si>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</si>
  <si>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</si>
  <si>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</si>
  <si>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</si>
  <si>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</si>
  <si>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</si>
  <si>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</si>
  <si>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</si>
  <si>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</si>
  <si>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</si>
  <si>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</si>
  <si>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</si>
  <si>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</si>
  <si>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</si>
  <si>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</si>
  <si>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</si>
  <si>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</si>
  <si>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</si>
  <si>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</si>
  <si>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</si>
  <si>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</si>
  <si>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</si>
  <si>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</si>
  <si>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</si>
  <si>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</si>
  <si>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</si>
  <si>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</si>
  <si>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</si>
  <si>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</si>
  <si>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</si>
  <si>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</si>
  <si>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</si>
  <si>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</si>
  <si>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</si>
  <si>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</si>
  <si>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</si>
  <si>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</si>
  <si>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</si>
  <si>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</si>
  <si>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</si>
  <si>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</si>
  <si>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</si>
  <si>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</si>
  <si>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</si>
  <si>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</si>
  <si>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</si>
  <si>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</si>
  <si>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</si>
  <si>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</si>
  <si>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</si>
  <si>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</si>
  <si>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</si>
  <si>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</si>
  <si>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</si>
  <si>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</si>
  <si>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</si>
  <si>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</si>
  <si>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</si>
  <si>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</si>
  <si>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</si>
  <si>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</si>
  <si>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</si>
  <si>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</si>
  <si>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</si>
  <si>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</si>
  <si>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</si>
  <si>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</si>
  <si>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</si>
  <si>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</si>
  <si>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</si>
  <si>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</si>
  <si>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</si>
  <si>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</si>
  <si>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</si>
  <si>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</si>
  <si>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</si>
  <si>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</si>
  <si>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</si>
  <si>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</si>
  <si>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</si>
  <si>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</si>
  <si>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</si>
  <si>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</si>
  <si>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</si>
  <si>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</si>
  <si>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</si>
  <si>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</si>
  <si>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</si>
  <si>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</si>
  <si>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</si>
  <si>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</si>
  <si>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</si>
  <si>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</si>
  <si>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</si>
  <si>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</si>
  <si>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</si>
  <si>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</si>
  <si>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</si>
  <si>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</si>
  <si>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</si>
  <si>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</si>
  <si>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</si>
  <si>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</si>
  <si>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</si>
  <si>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</si>
  <si>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</si>
  <si>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</si>
  <si>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</si>
  <si>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</si>
  <si>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</si>
  <si>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</si>
  <si>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</si>
  <si>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</si>
  <si>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</si>
  <si>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</si>
  <si>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</si>
  <si>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</si>
  <si>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</si>
  <si>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</si>
  <si>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</si>
  <si>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Monthly meter readings</t>
  </si>
  <si>
    <t>tCO2e</t>
  </si>
  <si>
    <t>01.01.2022 - 23.07.2022</t>
  </si>
  <si>
    <t>01.08.2015 - 31.12.2015</t>
  </si>
  <si>
    <t>Social Security Records</t>
  </si>
  <si>
    <t>Calculation from electricity generation</t>
  </si>
  <si>
    <t>x1000 m3</t>
  </si>
  <si>
    <t>Wastewater Avoidance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</si>
</sst>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1" x14ac:knownFonts="1">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
      <sz val="11"/>
      <color theme="1"/>
      <name val="Calibri"/>
      <family val="2"/>
      <scheme val="minor"/>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43" fontId="80" fillId="0" borderId="0" applyFont="0" applyFill="0" applyBorder="0" applyAlignment="0" applyProtection="0"/>
  </cellStyleXfs>
  <cellXfs count="345">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0" fontId="56" fillId="15" borderId="25" xfId="0" applyFont="1" applyFill="1" applyBorder="1" applyAlignment="1">
      <alignment horizontal="center"/>
    </xf>
    <xf numFmtId="43" fontId="59" fillId="0" borderId="1" xfId="4" applyFont="1" applyBorder="1" applyAlignment="1">
      <alignment horizontal="center"/>
    </xf>
    <xf numFmtId="164" fontId="59" fillId="0" borderId="1" xfId="4" applyNumberFormat="1" applyFont="1" applyBorder="1" applyAlignment="1">
      <alignment horizontal="center"/>
    </xf>
    <xf numFmtId="164" fontId="59" fillId="0" borderId="1" xfId="4" applyNumberFormat="1" applyFont="1" applyBorder="1" applyAlignment="1">
      <alignment horizontal="center" vertical="center"/>
    </xf>
    <xf numFmtId="43"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14" borderId="4" xfId="0" applyFont="1" applyFill="1" applyBorder="1" applyAlignment="1">
      <alignment horizontal="left" vertical="top" wrapText="1"/>
    </xf>
    <xf numFmtId="0" fontId="58" fillId="14" borderId="18" xfId="0" applyFont="1" applyFill="1" applyBorder="1" applyAlignment="1">
      <alignment horizontal="left" vertical="top" wrapText="1"/>
    </xf>
    <xf numFmtId="0" fontId="58" fillId="14" borderId="19" xfId="0" applyFont="1" applyFill="1" applyBorder="1" applyAlignment="1">
      <alignment horizontal="lef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43" fontId="59" fillId="0" borderId="1" xfId="4" applyFont="1" applyBorder="1" applyAlignment="1">
      <alignment horizontal="right"/>
    </xf>
  </cellXfs>
  <cellStyles count="5">
    <cellStyle name="Comma" xfId="4" builtinId="3"/>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12" zoomScale="110" zoomScaleNormal="110" workbookViewId="0"/>
  </sheetViews>
  <sheetFormatPr baseColWidth="10" defaultColWidth="10.5" defaultRowHeight="16" x14ac:dyDescent="0.2"/>
  <cols>
    <col min="1" max="1" width="1.6640625" style="161" customWidth="1"/>
    <col min="2" max="2" width="14.33203125" style="219" customWidth="1"/>
    <col min="3" max="3" width="75.5" style="161" customWidth="1"/>
    <col min="4" max="4" width="1.33203125" style="161" customWidth="1"/>
    <col min="5" max="6" width="1.6640625" style="161" customWidth="1"/>
    <col min="7" max="7" width="59" style="161" customWidth="1"/>
    <col min="8" max="8" width="30.33203125" style="161" customWidth="1"/>
    <col min="9" max="10" width="10.5" style="161"/>
    <col min="11" max="11" width="29.1640625" style="161" customWidth="1"/>
    <col min="12" max="16384" width="10.5" style="161"/>
  </cols>
  <sheetData>
    <row r="1" spans="1:8" ht="135" customHeight="1" x14ac:dyDescent="0.2"/>
    <row r="2" spans="1:8" ht="20" customHeight="1" x14ac:dyDescent="0.15">
      <c r="A2" s="160"/>
      <c r="B2" s="238" t="s">
        <v>1379</v>
      </c>
      <c r="C2" s="239"/>
      <c r="D2" s="160"/>
      <c r="E2" s="160"/>
      <c r="F2" s="160"/>
    </row>
    <row r="3" spans="1:8" ht="20" customHeight="1" x14ac:dyDescent="0.15">
      <c r="A3" s="160"/>
      <c r="B3" s="238" t="s">
        <v>1388</v>
      </c>
      <c r="C3" s="239"/>
      <c r="D3" s="160"/>
      <c r="E3" s="160"/>
      <c r="F3" s="160"/>
    </row>
    <row r="4" spans="1:8" ht="56" customHeight="1" x14ac:dyDescent="0.3">
      <c r="A4" s="160"/>
      <c r="B4" s="240" t="s">
        <v>0</v>
      </c>
      <c r="C4" s="240"/>
      <c r="D4" s="240"/>
      <c r="E4" s="240"/>
      <c r="F4" s="240"/>
      <c r="G4" s="240"/>
      <c r="H4" s="240"/>
    </row>
    <row r="5" spans="1:8" x14ac:dyDescent="0.15">
      <c r="A5" s="160"/>
      <c r="B5" s="220" t="s">
        <v>1</v>
      </c>
      <c r="C5" s="226" t="s">
        <v>2</v>
      </c>
      <c r="D5" s="160"/>
      <c r="E5" s="160"/>
      <c r="F5" s="160"/>
    </row>
    <row r="6" spans="1:8" x14ac:dyDescent="0.2">
      <c r="A6" s="160"/>
      <c r="B6" s="221"/>
      <c r="C6" s="227"/>
      <c r="D6" s="160"/>
      <c r="E6" s="160"/>
      <c r="F6" s="160"/>
    </row>
    <row r="7" spans="1:8" ht="26.25" customHeight="1" x14ac:dyDescent="0.15">
      <c r="A7" s="160"/>
      <c r="B7" s="220" t="s">
        <v>3</v>
      </c>
      <c r="C7" s="228" t="s">
        <v>4</v>
      </c>
      <c r="D7" s="160"/>
      <c r="E7" s="160"/>
      <c r="F7" s="160"/>
    </row>
    <row r="8" spans="1:8" x14ac:dyDescent="0.2">
      <c r="B8" s="222"/>
      <c r="C8" s="167"/>
    </row>
    <row r="9" spans="1:8" ht="126" customHeight="1" x14ac:dyDescent="0.15">
      <c r="B9" s="220" t="s">
        <v>5</v>
      </c>
      <c r="C9" s="229" t="s">
        <v>1348</v>
      </c>
    </row>
    <row r="10" spans="1:8" ht="20.25" customHeight="1" x14ac:dyDescent="0.2">
      <c r="B10" s="222"/>
      <c r="C10" s="167"/>
    </row>
    <row r="11" spans="1:8" ht="141.75" customHeight="1" x14ac:dyDescent="0.15">
      <c r="B11" s="220" t="s">
        <v>6</v>
      </c>
      <c r="C11" s="230" t="s">
        <v>1349</v>
      </c>
    </row>
    <row r="12" spans="1:8" ht="20.25" customHeight="1" x14ac:dyDescent="0.2">
      <c r="B12" s="222"/>
      <c r="C12" s="167"/>
    </row>
    <row r="13" spans="1:8" ht="232.5" customHeight="1" x14ac:dyDescent="0.15">
      <c r="B13" s="220" t="s">
        <v>7</v>
      </c>
      <c r="C13" s="229" t="s">
        <v>1350</v>
      </c>
    </row>
    <row r="14" spans="1:8" ht="23.25" customHeight="1" x14ac:dyDescent="0.15">
      <c r="B14" s="223"/>
      <c r="C14" s="231"/>
    </row>
    <row r="15" spans="1:8" ht="169.5" customHeight="1" x14ac:dyDescent="0.15">
      <c r="B15" s="220" t="s">
        <v>8</v>
      </c>
      <c r="C15" s="229" t="s">
        <v>1351</v>
      </c>
    </row>
    <row r="16" spans="1:8" x14ac:dyDescent="0.2">
      <c r="B16" s="222"/>
      <c r="G16" s="224"/>
    </row>
    <row r="17" spans="2:7" x14ac:dyDescent="0.2">
      <c r="B17" s="222"/>
    </row>
    <row r="18" spans="2:7" x14ac:dyDescent="0.2">
      <c r="B18" s="222"/>
      <c r="G18" s="225"/>
    </row>
    <row r="19" spans="2:7" x14ac:dyDescent="0.2">
      <c r="B19" s="222"/>
    </row>
    <row r="20" spans="2:7" ht="17" customHeight="1" x14ac:dyDescent="0.15">
      <c r="B20" s="241" t="s">
        <v>1380</v>
      </c>
      <c r="C20" s="241"/>
      <c r="G20" s="225"/>
    </row>
    <row r="21" spans="2:7" ht="14" x14ac:dyDescent="0.15">
      <c r="B21" s="229" t="s">
        <v>1381</v>
      </c>
      <c r="C21" s="229" t="s">
        <v>1382</v>
      </c>
    </row>
    <row r="22" spans="2:7" ht="14" x14ac:dyDescent="0.15">
      <c r="B22" s="229" t="s">
        <v>1383</v>
      </c>
      <c r="C22" s="229" t="s">
        <v>1384</v>
      </c>
      <c r="G22" s="225"/>
    </row>
    <row r="23" spans="2:7" ht="14" x14ac:dyDescent="0.15">
      <c r="B23" s="229" t="s">
        <v>1386</v>
      </c>
      <c r="C23" s="229" t="s">
        <v>1385</v>
      </c>
    </row>
    <row r="24" spans="2:7" ht="14" x14ac:dyDescent="0.15">
      <c r="B24" s="229" t="s">
        <v>1387</v>
      </c>
      <c r="C24" s="229" t="s">
        <v>1385</v>
      </c>
      <c r="G24" s="225"/>
    </row>
    <row r="26" spans="2:7" x14ac:dyDescent="0.2">
      <c r="G26" s="225"/>
    </row>
    <row r="29" spans="2:7" x14ac:dyDescent="0.2">
      <c r="G29" s="225"/>
    </row>
    <row r="31" spans="2:7" x14ac:dyDescent="0.2">
      <c r="G31" s="225"/>
    </row>
    <row r="32" spans="2:7" x14ac:dyDescent="0.2">
      <c r="G32" s="225"/>
    </row>
    <row r="34" spans="7:7" x14ac:dyDescent="0.2">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baseColWidth="10" defaultColWidth="9.1640625" defaultRowHeight="11" x14ac:dyDescent="0.15"/>
  <cols>
    <col min="1" max="1" width="29.5" style="8" customWidth="1"/>
    <col min="2" max="2" width="32.164062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640625" style="14"/>
    <col min="56" max="16384" width="9.1640625" style="8"/>
  </cols>
  <sheetData>
    <row r="1" spans="1:5" s="14" customFormat="1" ht="12.75" customHeight="1" x14ac:dyDescent="0.15">
      <c r="A1" s="336" t="s">
        <v>9</v>
      </c>
      <c r="B1" s="59"/>
      <c r="C1" s="148"/>
      <c r="D1" s="148"/>
      <c r="E1" s="149"/>
    </row>
    <row r="2" spans="1:5" s="14" customFormat="1" ht="14" x14ac:dyDescent="0.2">
      <c r="A2" s="336"/>
      <c r="B2" s="59" t="s">
        <v>10</v>
      </c>
      <c r="C2" s="144" t="s">
        <v>11</v>
      </c>
      <c r="D2" s="145" t="s">
        <v>12</v>
      </c>
    </row>
    <row r="3" spans="1:5" s="14" customFormat="1" ht="12.75" customHeight="1" x14ac:dyDescent="0.15">
      <c r="A3" s="146"/>
    </row>
    <row r="4" spans="1:5" s="14" customFormat="1" x14ac:dyDescent="0.15">
      <c r="A4" s="9" t="s">
        <v>13</v>
      </c>
      <c r="B4" s="10" t="s">
        <v>14</v>
      </c>
    </row>
    <row r="5" spans="1:5" s="14" customFormat="1" x14ac:dyDescent="0.15">
      <c r="B5" s="59" t="s">
        <v>15</v>
      </c>
      <c r="C5" s="87">
        <v>1111</v>
      </c>
      <c r="D5" s="14" t="s">
        <v>16</v>
      </c>
      <c r="E5" s="87"/>
    </row>
    <row r="6" spans="1:5" s="14" customFormat="1" x14ac:dyDescent="0.15">
      <c r="B6" s="59" t="s">
        <v>17</v>
      </c>
      <c r="C6" s="87"/>
      <c r="D6" s="14" t="s">
        <v>18</v>
      </c>
      <c r="E6" s="87"/>
    </row>
    <row r="7" spans="1:5" s="14" customFormat="1" x14ac:dyDescent="0.15">
      <c r="B7" s="59" t="s">
        <v>19</v>
      </c>
      <c r="C7" s="88" t="s">
        <v>922</v>
      </c>
    </row>
    <row r="8" spans="1:5" s="14" customFormat="1" x14ac:dyDescent="0.15">
      <c r="B8" s="59" t="s">
        <v>21</v>
      </c>
      <c r="C8" s="14" t="s">
        <v>22</v>
      </c>
      <c r="D8" s="14" t="s">
        <v>23</v>
      </c>
    </row>
    <row r="9" spans="1:5" s="14" customFormat="1" x14ac:dyDescent="0.15">
      <c r="B9" s="59"/>
      <c r="C9" s="147">
        <v>43466</v>
      </c>
      <c r="D9" s="147" t="s">
        <v>1328</v>
      </c>
      <c r="E9" s="14" t="s">
        <v>24</v>
      </c>
    </row>
    <row r="10" spans="1:5" s="14" customFormat="1" x14ac:dyDescent="0.15">
      <c r="B10" s="59" t="s">
        <v>25</v>
      </c>
      <c r="C10" s="14" t="s">
        <v>22</v>
      </c>
      <c r="D10" s="14" t="s">
        <v>23</v>
      </c>
    </row>
    <row r="11" spans="1:5" s="14" customFormat="1" x14ac:dyDescent="0.15">
      <c r="B11" s="59" t="s">
        <v>26</v>
      </c>
      <c r="C11" s="147">
        <v>43466</v>
      </c>
      <c r="D11" s="147" t="s">
        <v>1329</v>
      </c>
      <c r="E11" s="14" t="s">
        <v>28</v>
      </c>
    </row>
    <row r="12" spans="1:5" s="14" customFormat="1" x14ac:dyDescent="0.15">
      <c r="B12" s="59" t="s">
        <v>29</v>
      </c>
      <c r="C12" s="147" t="s">
        <v>27</v>
      </c>
      <c r="D12" s="147" t="s">
        <v>27</v>
      </c>
    </row>
    <row r="13" spans="1:5" s="14" customFormat="1" x14ac:dyDescent="0.15">
      <c r="B13" s="59" t="s">
        <v>30</v>
      </c>
      <c r="C13" s="147" t="s">
        <v>27</v>
      </c>
      <c r="D13" s="147" t="s">
        <v>27</v>
      </c>
    </row>
    <row r="14" spans="1:5" s="14" customFormat="1" x14ac:dyDescent="0.15">
      <c r="B14" s="59" t="s">
        <v>31</v>
      </c>
      <c r="C14" s="147" t="s">
        <v>27</v>
      </c>
      <c r="D14" s="147" t="s">
        <v>27</v>
      </c>
    </row>
    <row r="15" spans="1:5" s="14" customFormat="1" x14ac:dyDescent="0.15">
      <c r="B15" s="59" t="s">
        <v>32</v>
      </c>
      <c r="C15" s="147" t="s">
        <v>27</v>
      </c>
      <c r="D15" s="147" t="s">
        <v>27</v>
      </c>
    </row>
    <row r="16" spans="1:5" s="14" customFormat="1" x14ac:dyDescent="0.15">
      <c r="B16" s="59" t="s">
        <v>33</v>
      </c>
      <c r="C16" s="147" t="s">
        <v>27</v>
      </c>
      <c r="D16" s="147" t="s">
        <v>27</v>
      </c>
    </row>
    <row r="17" spans="1:41 16384:16384" s="14" customFormat="1" x14ac:dyDescent="0.15"/>
    <row r="18" spans="1:41 16384:16384" s="14" customFormat="1" ht="24" x14ac:dyDescent="0.2">
      <c r="A18" s="9" t="s">
        <v>3</v>
      </c>
      <c r="B18" s="10" t="s">
        <v>34</v>
      </c>
      <c r="C18" s="88" t="s">
        <v>35</v>
      </c>
      <c r="E18" s="94" t="s">
        <v>36</v>
      </c>
    </row>
    <row r="19" spans="1:41 16384:16384" s="14" customFormat="1" ht="12" x14ac:dyDescent="0.2">
      <c r="D19" s="86"/>
      <c r="E19" s="95" t="s">
        <v>37</v>
      </c>
      <c r="XFD19" s="14" t="e" cm="1">
        <f t="array" ref="XFD19">_xlfn.IFS(C18="Renewable",(INDEX(RE,,MATCH(AM23,REC,0))),C18="CSA",(INDEX(IMP_CSA,,MATCH(AM23,IMP_CSAC,0))),C18="Forestry",(INDEX(AR,,MATCH(AM23,ARC,0))),C18="AGR",(INDEX(AGR,,MATCH(AM23,AGRC,0))))</f>
        <v>#N/A</v>
      </c>
    </row>
    <row r="20" spans="1:41 16384:16384" s="14" customFormat="1" ht="13" x14ac:dyDescent="0.2">
      <c r="A20" s="295" t="s">
        <v>5</v>
      </c>
      <c r="B20" s="11" t="s">
        <v>38</v>
      </c>
      <c r="C20" s="88" t="s">
        <v>39</v>
      </c>
      <c r="E20" s="94" t="s">
        <v>40</v>
      </c>
      <c r="O20" s="57"/>
    </row>
    <row r="21" spans="1:41 16384:16384" s="14" customFormat="1" x14ac:dyDescent="0.15">
      <c r="A21" s="295"/>
      <c r="B21" s="17"/>
    </row>
    <row r="22" spans="1:41 16384:16384" x14ac:dyDescent="0.15">
      <c r="A22" s="295"/>
      <c r="C22" s="328" t="s">
        <v>1330</v>
      </c>
      <c r="D22" s="329"/>
      <c r="E22" s="330"/>
      <c r="G22" s="319" t="s">
        <v>42</v>
      </c>
      <c r="H22" s="320"/>
      <c r="I22" s="321"/>
      <c r="K22" s="319" t="s">
        <v>42</v>
      </c>
      <c r="L22" s="320"/>
      <c r="M22" s="321"/>
      <c r="O22" s="319" t="s">
        <v>42</v>
      </c>
      <c r="P22" s="320"/>
      <c r="Q22" s="321"/>
      <c r="S22" s="319" t="s">
        <v>42</v>
      </c>
      <c r="T22" s="320"/>
      <c r="U22" s="321"/>
      <c r="W22" s="319" t="s">
        <v>42</v>
      </c>
      <c r="X22" s="320"/>
      <c r="Y22" s="321"/>
      <c r="AA22" s="319" t="s">
        <v>42</v>
      </c>
      <c r="AB22" s="320"/>
      <c r="AC22" s="321"/>
      <c r="AE22" s="319" t="s">
        <v>42</v>
      </c>
      <c r="AF22" s="320"/>
      <c r="AG22" s="321"/>
      <c r="AI22" s="319" t="s">
        <v>42</v>
      </c>
      <c r="AJ22" s="320"/>
      <c r="AK22" s="321"/>
      <c r="AM22" s="319" t="s">
        <v>42</v>
      </c>
      <c r="AN22" s="320"/>
      <c r="AO22" s="321"/>
    </row>
    <row r="23" spans="1:41 16384:16384" ht="12" x14ac:dyDescent="0.15">
      <c r="A23" s="295"/>
      <c r="B23" s="150" t="str">
        <f>IF(C20="Start with impact category","Select Impact category &gt;&gt;","")</f>
        <v/>
      </c>
      <c r="C23" s="313"/>
      <c r="D23" s="314"/>
      <c r="E23" s="315"/>
      <c r="F23" s="101" t="str">
        <f>IF($B$23="Select Impact category &gt;&gt;", "&gt;&gt;","")</f>
        <v/>
      </c>
      <c r="G23" s="313"/>
      <c r="H23" s="314"/>
      <c r="I23" s="315"/>
      <c r="J23" s="101" t="str">
        <f>IF($B$23="Select Impact category &gt;&gt;", "&gt;&gt;","")</f>
        <v/>
      </c>
      <c r="K23" s="313"/>
      <c r="L23" s="314"/>
      <c r="M23" s="315"/>
      <c r="N23" s="101" t="str">
        <f>IF($B$23="Select Impact category &gt;&gt;", "&gt;&gt;","")</f>
        <v/>
      </c>
      <c r="O23" s="313"/>
      <c r="P23" s="314"/>
      <c r="Q23" s="315"/>
      <c r="R23" s="101" t="str">
        <f>IF($B$23="Select Impact category &gt;&gt;", "&gt;&gt;","")</f>
        <v/>
      </c>
      <c r="S23" s="313"/>
      <c r="T23" s="314"/>
      <c r="U23" s="315"/>
      <c r="V23" s="101" t="str">
        <f>IF($B$23="Select Impact category &gt;&gt;", "&gt;&gt;","")</f>
        <v/>
      </c>
      <c r="W23" s="313"/>
      <c r="X23" s="314"/>
      <c r="Y23" s="315"/>
      <c r="Z23" s="101" t="str">
        <f>IF($B$23="Select Impact category &gt;&gt;", "&gt;&gt;","")</f>
        <v/>
      </c>
      <c r="AA23" s="313"/>
      <c r="AB23" s="314"/>
      <c r="AC23" s="315"/>
      <c r="AD23" s="101" t="str">
        <f>IF($B$23="Select Impact category &gt;&gt;", "&gt;&gt;","")</f>
        <v/>
      </c>
      <c r="AE23" s="313"/>
      <c r="AF23" s="314"/>
      <c r="AG23" s="315"/>
      <c r="AH23" s="101" t="str">
        <f>IF($B$23="Select Impact category &gt;&gt;", "&gt;&gt;","")</f>
        <v/>
      </c>
      <c r="AI23" s="313"/>
      <c r="AJ23" s="314"/>
      <c r="AK23" s="315"/>
      <c r="AL23" s="101" t="str">
        <f>IF($B$23="Select Impact category &gt;&gt;", "&gt;&gt;","")</f>
        <v/>
      </c>
      <c r="AM23" s="313"/>
      <c r="AN23" s="314"/>
      <c r="AO23" s="315"/>
    </row>
    <row r="24" spans="1:41 16384:16384" ht="12.75" customHeight="1" x14ac:dyDescent="0.15">
      <c r="A24" s="295"/>
      <c r="B24" s="150" t="str">
        <f>IF(C20="Start with SDG","Select SDG &gt;&gt;","")</f>
        <v>Select SDG &gt;&gt;</v>
      </c>
      <c r="C24" s="316" t="s">
        <v>129</v>
      </c>
      <c r="D24" s="317"/>
      <c r="E24" s="318"/>
      <c r="F24" s="101" t="str">
        <f>IF($B$24="Select SDG &gt;&gt;","&gt;&gt;","")</f>
        <v>&gt;&gt;</v>
      </c>
      <c r="G24" s="316" t="s">
        <v>43</v>
      </c>
      <c r="H24" s="317"/>
      <c r="I24" s="318"/>
      <c r="J24" s="101" t="str">
        <f>IF($B$24="Select SDG &gt;&gt;","&gt;&gt;","")</f>
        <v>&gt;&gt;</v>
      </c>
      <c r="K24" s="316" t="s">
        <v>122</v>
      </c>
      <c r="L24" s="317"/>
      <c r="M24" s="318"/>
      <c r="N24" s="101" t="str">
        <f>IF($B$24="Select SDG &gt;&gt;","&gt;&gt;","")</f>
        <v>&gt;&gt;</v>
      </c>
      <c r="O24" s="316" t="s">
        <v>128</v>
      </c>
      <c r="P24" s="317"/>
      <c r="Q24" s="318"/>
      <c r="R24" s="101" t="str">
        <f>IF($B$24="Select SDG &gt;&gt;","&gt;&gt;","")</f>
        <v>&gt;&gt;</v>
      </c>
      <c r="S24" s="316"/>
      <c r="T24" s="317"/>
      <c r="U24" s="318"/>
      <c r="V24" s="101" t="str">
        <f>IF($B$24="Select SDG &gt;&gt;","&gt;&gt;","")</f>
        <v>&gt;&gt;</v>
      </c>
      <c r="W24" s="316"/>
      <c r="X24" s="317"/>
      <c r="Y24" s="318"/>
      <c r="Z24" s="101" t="str">
        <f>IF($B$24="Select SDG &gt;&gt;","&gt;&gt;","")</f>
        <v>&gt;&gt;</v>
      </c>
      <c r="AA24" s="316"/>
      <c r="AB24" s="317"/>
      <c r="AC24" s="318"/>
      <c r="AD24" s="101" t="str">
        <f>IF($B$24="Select SDG &gt;&gt;","&gt;&gt;","")</f>
        <v>&gt;&gt;</v>
      </c>
      <c r="AE24" s="316"/>
      <c r="AF24" s="317"/>
      <c r="AG24" s="318"/>
      <c r="AH24" s="101" t="str">
        <f>IF($B$24="Select SDG &gt;&gt;","&gt;&gt;","")</f>
        <v>&gt;&gt;</v>
      </c>
      <c r="AI24" s="316"/>
      <c r="AJ24" s="317"/>
      <c r="AK24" s="318"/>
      <c r="AL24" s="101" t="str">
        <f>IF($B$24="Select SDG &gt;&gt;","&gt;&gt;","")</f>
        <v>&gt;&gt;</v>
      </c>
      <c r="AM24" s="316"/>
      <c r="AN24" s="317"/>
      <c r="AO24" s="318"/>
    </row>
    <row r="25" spans="1:41 16384:16384" s="14" customFormat="1" x14ac:dyDescent="0.15">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ht="12" x14ac:dyDescent="0.15">
      <c r="A26" s="9" t="s">
        <v>6</v>
      </c>
      <c r="B26" s="11" t="str">
        <f>IF(C23&lt;&gt;"","Select Monitoring indicator &gt;&gt;","")</f>
        <v/>
      </c>
      <c r="C26" s="341"/>
      <c r="D26" s="342"/>
      <c r="E26" s="343"/>
      <c r="F26" s="101" t="str">
        <f>IF($B$26="Select Monitoring indicator &gt;&gt;", "&gt;&gt;","")</f>
        <v/>
      </c>
      <c r="G26" s="313"/>
      <c r="H26" s="314"/>
      <c r="I26" s="315"/>
      <c r="J26" s="101" t="str">
        <f>IF($B$26="Select Monitoring indicator &gt;&gt;","&gt;&gt;","")</f>
        <v/>
      </c>
      <c r="K26" s="313"/>
      <c r="L26" s="314"/>
      <c r="M26" s="315"/>
      <c r="N26" s="101" t="str">
        <f>IF($B$26="Select Monitoring indicator &gt;&gt;","&gt;&gt;","")</f>
        <v/>
      </c>
      <c r="O26" s="313"/>
      <c r="P26" s="314"/>
      <c r="Q26" s="315"/>
      <c r="R26" s="101" t="str">
        <f>IF($B$26="Select Monitoring indicator &gt;&gt;","&gt;&gt;","")</f>
        <v/>
      </c>
      <c r="S26" s="313"/>
      <c r="T26" s="314"/>
      <c r="U26" s="315"/>
      <c r="V26" s="101" t="str">
        <f>IF($B$26="Select Monitoring indicator &gt;&gt;","&gt;&gt;","")</f>
        <v/>
      </c>
      <c r="W26" s="313"/>
      <c r="X26" s="314"/>
      <c r="Y26" s="315"/>
      <c r="Z26" s="101" t="str">
        <f>IF($B$26="Select Monitoring indicator &gt;&gt;","&gt;&gt;","")</f>
        <v/>
      </c>
      <c r="AA26" s="313"/>
      <c r="AB26" s="314"/>
      <c r="AC26" s="315"/>
      <c r="AD26" s="101" t="str">
        <f>IF($B$26="Select Monitoring indicator &gt;&gt;","&gt;&gt;","")</f>
        <v/>
      </c>
      <c r="AE26" s="313"/>
      <c r="AF26" s="314"/>
      <c r="AG26" s="315"/>
      <c r="AH26" s="101" t="str">
        <f>IF($B$26="Select Monitoring indicator &gt;&gt;","&gt;&gt;","")</f>
        <v/>
      </c>
      <c r="AI26" s="313"/>
      <c r="AJ26" s="314"/>
      <c r="AK26" s="315"/>
      <c r="AL26" s="101" t="str">
        <f>IF($B$26="Select Monitoring indicator &gt;&gt;","&gt;&gt;","")</f>
        <v/>
      </c>
      <c r="AM26" s="313"/>
      <c r="AN26" s="314"/>
      <c r="AO26" s="315"/>
    </row>
    <row r="27" spans="1:41 16384:16384" ht="12.75" customHeight="1" x14ac:dyDescent="0.15">
      <c r="B27" s="151" t="str">
        <f>IF(C24&lt;&gt;"","Select Monitoring indicator &gt;&gt;","")</f>
        <v>Select Monitoring indicator &gt;&gt;</v>
      </c>
      <c r="C27" s="310" t="s">
        <v>218</v>
      </c>
      <c r="D27" s="311"/>
      <c r="E27" s="312"/>
      <c r="F27" s="101" t="str">
        <f>IF($B$27="Select Monitoring indicator &gt;&gt;","&gt;&gt;","")</f>
        <v>&gt;&gt;</v>
      </c>
      <c r="G27" s="316" t="s">
        <v>1340</v>
      </c>
      <c r="H27" s="317"/>
      <c r="I27" s="318"/>
      <c r="J27" s="101" t="str">
        <f>IF($B$27="Select Monitoring indicator &gt;&gt;","&gt;&gt;","")</f>
        <v>&gt;&gt;</v>
      </c>
      <c r="K27" s="316" t="s">
        <v>1056</v>
      </c>
      <c r="L27" s="317"/>
      <c r="M27" s="318"/>
      <c r="N27" s="101" t="str">
        <f>IF($B$27="Select Monitoring indicator &gt;&gt;","&gt;&gt;","")</f>
        <v>&gt;&gt;</v>
      </c>
      <c r="O27" s="316" t="s">
        <v>1176</v>
      </c>
      <c r="P27" s="317"/>
      <c r="Q27" s="318"/>
      <c r="R27" s="101" t="str">
        <f>IF($B$27="Select Monitoring indicator &gt;&gt;","&gt;&gt;","")</f>
        <v>&gt;&gt;</v>
      </c>
      <c r="S27" s="316"/>
      <c r="T27" s="317"/>
      <c r="U27" s="318"/>
      <c r="V27" s="101" t="str">
        <f>IF($B$27="Select Monitoring indicator &gt;&gt;","&gt;&gt;","")</f>
        <v>&gt;&gt;</v>
      </c>
      <c r="W27" s="316"/>
      <c r="X27" s="317"/>
      <c r="Y27" s="318"/>
      <c r="Z27" s="101" t="str">
        <f>IF($B$27="Select Monitoring indicator &gt;&gt;","&gt;&gt;","")</f>
        <v>&gt;&gt;</v>
      </c>
      <c r="AA27" s="316"/>
      <c r="AB27" s="317"/>
      <c r="AC27" s="318"/>
      <c r="AD27" s="101" t="str">
        <f>IF($B$27="Select Monitoring indicator &gt;&gt;","&gt;&gt;","")</f>
        <v>&gt;&gt;</v>
      </c>
      <c r="AE27" s="316"/>
      <c r="AF27" s="317"/>
      <c r="AG27" s="318"/>
      <c r="AH27" s="101" t="str">
        <f>IF($B$27="Select Monitoring indicator &gt;&gt;","&gt;&gt;","")</f>
        <v>&gt;&gt;</v>
      </c>
      <c r="AI27" s="316"/>
      <c r="AJ27" s="317"/>
      <c r="AK27" s="318"/>
      <c r="AL27" s="101" t="str">
        <f>IF($B$27="Select Monitoring indicator &gt;&gt;","&gt;&gt;","")</f>
        <v>&gt;&gt;</v>
      </c>
      <c r="AM27" s="316"/>
      <c r="AN27" s="317"/>
      <c r="AO27" s="318"/>
    </row>
    <row r="28" spans="1:41 16384:16384" s="14" customFormat="1" ht="15" customHeight="1" thickBot="1" x14ac:dyDescent="0.25">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2" thickTop="1" x14ac:dyDescent="0.15">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15">
      <c r="A30" s="14"/>
      <c r="B30" s="89" t="s">
        <v>49</v>
      </c>
      <c r="C30" s="308" t="str" cm="1">
        <f t="array" ref="C30">IFERROR(_xlfn.IFS(C23&lt;&gt;"",IFERROR(INDEX(BA!$J$4:$J$952,MATCH(C26,BA!$P$4:$P$952,0)),""),C24&lt;&gt;"",IFERROR(INDEX(BA!$J$4:$J$952,MATCH(C27,BA!$P$4:$P$952,0)),"")),"")</f>
        <v>GSDM-I13.2.1</v>
      </c>
      <c r="D30" s="293"/>
      <c r="E30" s="309"/>
      <c r="G30" s="308" t="str" cm="1">
        <f t="array" ref="G30">IFERROR(_xlfn.IFS(G23&lt;&gt;"",IFERROR(INDEX(BA!$J$4:$J$952,MATCH(G26,BA!$P$4:$P$952,0)),""),G24&lt;&gt;"",IFERROR(INDEX(BA!$J$4:$J$952,MATCH(G27,BA!$P$4:$P$952,0)),"")),"")</f>
        <v>GSDM-I2.3.2</v>
      </c>
      <c r="H30" s="293"/>
      <c r="I30" s="309"/>
      <c r="K30" s="308" t="str" cm="1">
        <f t="array" ref="K30">IFERROR(_xlfn.IFS(K23&lt;&gt;"",IFERROR(INDEX(BA!$J$4:$J$952,MATCH(K26,BA!$P$4:$P$952,0)),""),K24&lt;&gt;"",IFERROR(INDEX(BA!$J$4:$J$952,MATCH(K27,BA!$P$4:$P$952,0)),"")),"")</f>
        <v>GSDG-I6.1.1</v>
      </c>
      <c r="L30" s="293"/>
      <c r="M30" s="309"/>
      <c r="O30" s="308" t="str" cm="1">
        <f t="array" ref="O30">IFERROR(_xlfn.IFS(O23&lt;&gt;"",IFERROR(INDEX(BA!$J$4:$J$952,MATCH(O26,BA!$P$4:$P$952,0)),""),O24&lt;&gt;"",IFERROR(INDEX(BA!$J$4:$J$952,MATCH(O27,BA!$P$4:$P$952,0)),"")),"")</f>
        <v>GSDG-I12.2.1</v>
      </c>
      <c r="P30" s="293"/>
      <c r="Q30" s="309"/>
      <c r="S30" s="308" t="str" cm="1">
        <f t="array" ref="S30">IFERROR(_xlfn.IFS(S23&lt;&gt;"",IFERROR(INDEX(BA!$J$4:$J$952,MATCH(S26,BA!$P$4:$P$952,0)),""),S24&lt;&gt;"",IFERROR(INDEX(BA!$J$4:$J$952,MATCH(S27,BA!$P$4:$P$952,0)),"")),"")</f>
        <v/>
      </c>
      <c r="T30" s="293"/>
      <c r="U30" s="309"/>
      <c r="W30" s="308" t="str" cm="1">
        <f t="array" ref="W30">IFERROR(_xlfn.IFS(W23&lt;&gt;"",IFERROR(INDEX(BA!$J$4:$J$952,MATCH(W26,BA!$P$4:$P$952,0)),""),W24&lt;&gt;"",IFERROR(INDEX(BA!$J$4:$J$952,MATCH(W27,BA!$P$4:$P$952,0)),"")),"")</f>
        <v/>
      </c>
      <c r="X30" s="293"/>
      <c r="Y30" s="309"/>
      <c r="AA30" s="308" t="str" cm="1">
        <f t="array" ref="AA30">IFERROR(_xlfn.IFS(AA23&lt;&gt;"",IFERROR(INDEX(BA!$J$4:$J$952,MATCH(AA26,BA!$P$4:$P$952,0)),""),AA24&lt;&gt;"",IFERROR(INDEX(BA!$J$4:$J$952,MATCH(AA27,BA!$P$4:$P$952,0)),"")),"")</f>
        <v/>
      </c>
      <c r="AB30" s="293"/>
      <c r="AC30" s="309"/>
      <c r="AE30" s="308" t="str" cm="1">
        <f t="array" ref="AE30">IFERROR(_xlfn.IFS(AE23&lt;&gt;"",IFERROR(INDEX(BA!$J$4:$J$952,MATCH(AE26,BA!$P$4:$P$952,0)),""),AE24&lt;&gt;"",IFERROR(INDEX(BA!$J$4:$J$952,MATCH(AE27,BA!$P$4:$P$952,0)),"")),"")</f>
        <v/>
      </c>
      <c r="AF30" s="293"/>
      <c r="AG30" s="309"/>
      <c r="AI30" s="308" t="str" cm="1">
        <f t="array" ref="AI30">IFERROR(_xlfn.IFS(AI23&lt;&gt;"",IFERROR(INDEX(BA!$J$4:$J$952,MATCH(AI26,BA!$P$4:$P$952,0)),""),AI24&lt;&gt;"",IFERROR(INDEX(BA!$J$4:$J$952,MATCH(AI27,BA!$P$4:$P$952,0)),"")),"")</f>
        <v/>
      </c>
      <c r="AJ30" s="293"/>
      <c r="AK30" s="309"/>
      <c r="AM30" s="308" t="str" cm="1">
        <f t="array" ref="AM30">IFERROR(_xlfn.IFS(AM23&lt;&gt;"",IFERROR(INDEX(BA!$J$4:$J$952,MATCH(AM26,BA!$P$4:$P$952,0)),""),AM24&lt;&gt;"",IFERROR(INDEX(BA!$J$4:$J$952,MATCH(AM27,BA!$P$4:$P$952,0)),"")),"")</f>
        <v/>
      </c>
      <c r="AN30" s="293"/>
      <c r="AO30" s="309"/>
    </row>
    <row r="31" spans="1:41 16384:16384" x14ac:dyDescent="0.15">
      <c r="A31" s="14"/>
      <c r="B31" s="90" t="s">
        <v>50</v>
      </c>
      <c r="C31" s="308" t="str">
        <f>IFERROR(INDEX(BA!$O$4:$O$952,MATCH(C30,BA!$J$4:$J$952,0)),"")</f>
        <v xml:space="preserve">Reduction in GHGs emissions </v>
      </c>
      <c r="D31" s="293"/>
      <c r="E31" s="309"/>
      <c r="G31" s="308" t="str">
        <f>IFERROR(INDEX(BA!$O$4:$O$952,MATCH(G30,BA!$J$4:$J$952,0)),"")</f>
        <v xml:space="preserve">Increased productivity </v>
      </c>
      <c r="H31" s="293"/>
      <c r="I31" s="309"/>
      <c r="K31" s="308" t="str">
        <f>IFERROR(INDEX(BA!$O$4:$O$952,MATCH(K30,BA!$J$4:$J$952,0)),"")</f>
        <v>Access to improved source of water</v>
      </c>
      <c r="L31" s="293"/>
      <c r="M31" s="309"/>
      <c r="O31" s="308">
        <f>IFERROR(INDEX(BA!$O$4:$O$952,MATCH(O30,BA!$J$4:$J$952,0)),"")</f>
        <v>0</v>
      </c>
      <c r="P31" s="293"/>
      <c r="Q31" s="309"/>
      <c r="S31" s="308" t="str">
        <f>IFERROR(INDEX(BA!$O$4:$O$952,MATCH(S30,BA!$J$4:$J$952,0)),"")</f>
        <v/>
      </c>
      <c r="T31" s="293"/>
      <c r="U31" s="309"/>
      <c r="W31" s="308" t="str">
        <f>IFERROR(INDEX(BA!$O$4:$O$952,MATCH(W30,BA!$J$4:$J$952,0)),"")</f>
        <v/>
      </c>
      <c r="X31" s="293"/>
      <c r="Y31" s="309"/>
      <c r="AA31" s="308" t="str">
        <f>IFERROR(INDEX(BA!$O$4:$O$952,MATCH(AA30,BA!$J$4:$J$952,0)),"")</f>
        <v/>
      </c>
      <c r="AB31" s="293"/>
      <c r="AC31" s="309"/>
      <c r="AE31" s="308" t="str">
        <f>IFERROR(INDEX(BA!$O$4:$O$952,MATCH(AE30,BA!$J$4:$J$952,0)),"")</f>
        <v/>
      </c>
      <c r="AF31" s="293"/>
      <c r="AG31" s="309"/>
      <c r="AI31" s="308" t="str">
        <f>IFERROR(INDEX(BA!$O$4:$O$952,MATCH(AI30,BA!$J$4:$J$952,0)),"")</f>
        <v/>
      </c>
      <c r="AJ31" s="293"/>
      <c r="AK31" s="309"/>
      <c r="AM31" s="308" t="str">
        <f>IFERROR(INDEX(BA!$O$4:$O$952,MATCH(AM30,BA!$J$4:$J$952,0)),"")</f>
        <v/>
      </c>
      <c r="AN31" s="293"/>
      <c r="AO31" s="309"/>
    </row>
    <row r="32" spans="1:41 16384:16384" ht="15" customHeight="1" x14ac:dyDescent="0.15">
      <c r="A32" s="14"/>
      <c r="B32" s="90" t="s">
        <v>51</v>
      </c>
      <c r="C32" s="308" t="str">
        <f>IFERROR(INDEX(BA!$L$4:$L$952,MATCH(C30,BA!$J$4:$J$952,0)),"")</f>
        <v>Climate change mitigation</v>
      </c>
      <c r="D32" s="293"/>
      <c r="E32" s="309"/>
      <c r="G32" s="308" t="str">
        <f>IFERROR(INDEX(BA!$L$4:$L$952,MATCH(G30,BA!$J$4:$J$952,0)),"")</f>
        <v>Livelihood</v>
      </c>
      <c r="H32" s="293"/>
      <c r="I32" s="309"/>
      <c r="K32" s="308" t="str">
        <f>IFERROR(INDEX(BA!$L$4:$L$952,MATCH(K30,BA!$J$4:$J$952,0)),"")</f>
        <v>Access to basic services</v>
      </c>
      <c r="L32" s="293"/>
      <c r="M32" s="309"/>
      <c r="O32" s="308">
        <f>IFERROR(INDEX(BA!$L$4:$L$952,MATCH(O30,BA!$J$4:$J$952,0)),"")</f>
        <v>0</v>
      </c>
      <c r="P32" s="293"/>
      <c r="Q32" s="309"/>
      <c r="S32" s="308" t="str">
        <f>IFERROR(INDEX(BA!$L$4:$L$952,MATCH(S30,BA!$J$4:$J$952,0)),"")</f>
        <v/>
      </c>
      <c r="T32" s="293"/>
      <c r="U32" s="309"/>
      <c r="W32" s="308" t="str">
        <f>IFERROR(INDEX(BA!$L$4:$L$952,MATCH(W30,BA!$J$4:$J$952,0)),"")</f>
        <v/>
      </c>
      <c r="X32" s="293"/>
      <c r="Y32" s="309"/>
      <c r="AA32" s="308" t="str">
        <f>IFERROR(INDEX(BA!$L$4:$L$952,MATCH(AA30,BA!$J$4:$J$952,0)),"")</f>
        <v/>
      </c>
      <c r="AB32" s="293"/>
      <c r="AC32" s="309"/>
      <c r="AE32" s="308" t="str">
        <f>IFERROR(INDEX(BA!$L$4:$L$952,MATCH(AE30,BA!$J$4:$J$952,0)),"")</f>
        <v/>
      </c>
      <c r="AF32" s="293"/>
      <c r="AG32" s="309"/>
      <c r="AI32" s="308" t="str">
        <f>IFERROR(INDEX(BA!$L$4:$L$952,MATCH(AI30,BA!$J$4:$J$952,0)),"")</f>
        <v/>
      </c>
      <c r="AJ32" s="293"/>
      <c r="AK32" s="309"/>
      <c r="AM32" s="308" t="str">
        <f>IFERROR(INDEX(BA!$L$4:$L$952,MATCH(AM30,BA!$J$4:$J$952,0)),"")</f>
        <v/>
      </c>
      <c r="AN32" s="293"/>
      <c r="AO32" s="309"/>
    </row>
    <row r="33" spans="1:41" ht="15" customHeight="1" x14ac:dyDescent="0.15">
      <c r="A33" s="14"/>
      <c r="B33" s="90" t="s">
        <v>52</v>
      </c>
      <c r="C33" s="308" t="str">
        <f>IFERROR(INDEX(BA!$M$4:$M$952,MATCH(C30,BA!$J$4:$J$952,0)),"")</f>
        <v>13. Climate action</v>
      </c>
      <c r="D33" s="293"/>
      <c r="E33" s="309"/>
      <c r="G33" s="308" t="str">
        <f>IFERROR(INDEX(BA!$M$4:$M$952,MATCH(G30,BA!$J$4:$J$952,0)),"")</f>
        <v>2. Zero hunger</v>
      </c>
      <c r="H33" s="293"/>
      <c r="I33" s="309"/>
      <c r="K33" s="308" t="str">
        <f>IFERROR(INDEX(BA!$M$4:$M$952,MATCH(K30,BA!$J$4:$J$952,0)),"")</f>
        <v xml:space="preserve">6. Clean water and sanitation </v>
      </c>
      <c r="L33" s="293"/>
      <c r="M33" s="309"/>
      <c r="O33" s="308" t="str">
        <f>IFERROR(INDEX(BA!$M$4:$M$952,MATCH(O30,BA!$J$4:$J$952,0)),"")</f>
        <v xml:space="preserve">12. Responsible consumption and production </v>
      </c>
      <c r="P33" s="293"/>
      <c r="Q33" s="309"/>
      <c r="S33" s="308" t="str">
        <f>IFERROR(INDEX(BA!$M$4:$M$952,MATCH(S30,BA!$J$4:$J$952,0)),"")</f>
        <v/>
      </c>
      <c r="T33" s="293"/>
      <c r="U33" s="309"/>
      <c r="W33" s="308" t="str">
        <f>IFERROR(INDEX(BA!$M$4:$M$952,MATCH(W30,BA!$J$4:$J$952,0)),"")</f>
        <v/>
      </c>
      <c r="X33" s="293"/>
      <c r="Y33" s="309"/>
      <c r="AA33" s="308" t="str">
        <f>IFERROR(INDEX(BA!$M$4:$M$952,MATCH(AA30,BA!$J$4:$J$952,0)),"")</f>
        <v/>
      </c>
      <c r="AB33" s="293"/>
      <c r="AC33" s="309"/>
      <c r="AE33" s="308" t="str">
        <f>IFERROR(INDEX(BA!$M$4:$M$952,MATCH(AE30,BA!$J$4:$J$952,0)),"")</f>
        <v/>
      </c>
      <c r="AF33" s="293"/>
      <c r="AG33" s="309"/>
      <c r="AI33" s="308" t="str">
        <f>IFERROR(INDEX(BA!$M$4:$M$952,MATCH(AI30,BA!$J$4:$J$952,0)),"")</f>
        <v/>
      </c>
      <c r="AJ33" s="293"/>
      <c r="AK33" s="309"/>
      <c r="AM33" s="308" t="str">
        <f>IFERROR(INDEX(BA!$M$4:$M$952,MATCH(AM30,BA!$J$4:$J$952,0)),"")</f>
        <v/>
      </c>
      <c r="AN33" s="293"/>
      <c r="AO33" s="309"/>
    </row>
    <row r="34" spans="1:41" ht="15" customHeight="1" x14ac:dyDescent="0.15">
      <c r="A34" s="14"/>
      <c r="B34" s="90" t="s">
        <v>53</v>
      </c>
      <c r="C34" s="308" t="str">
        <f>IFERROR(INDEX(BA!$N$4:$N$952,MATCH(C30,BA!$J$4:$J$952,0)),"")</f>
        <v>13.2 Integrate climate change measures into national policies, strategies and planning</v>
      </c>
      <c r="D34" s="293"/>
      <c r="E34" s="309"/>
      <c r="G34" s="308"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93"/>
      <c r="I34" s="309"/>
      <c r="K34" s="308" t="str">
        <f>IFERROR(INDEX(BA!$N$4:$N$952,MATCH(K30,BA!$J$4:$J$952,0)),"")</f>
        <v>6.1 By 2030, achieve universal and equitable access to safe and affordable drinking water for all</v>
      </c>
      <c r="L34" s="293"/>
      <c r="M34" s="309"/>
      <c r="O34" s="308" t="str">
        <f>IFERROR(INDEX(BA!$N$4:$N$952,MATCH(O30,BA!$J$4:$J$952,0)),"")</f>
        <v>12.2 By 2030, achieve the sustainable management and efficient use of natural resources</v>
      </c>
      <c r="P34" s="293"/>
      <c r="Q34" s="309"/>
      <c r="S34" s="308" t="str">
        <f>IFERROR(INDEX(BA!$N$4:$N$952,MATCH(S30,BA!$J$4:$J$952,0)),"")</f>
        <v/>
      </c>
      <c r="T34" s="293"/>
      <c r="U34" s="309"/>
      <c r="W34" s="308" t="str">
        <f>IFERROR(INDEX(BA!$N$4:$N$952,MATCH(W30,BA!$J$4:$J$952,0)),"")</f>
        <v/>
      </c>
      <c r="X34" s="293"/>
      <c r="Y34" s="309"/>
      <c r="AA34" s="308" t="str">
        <f>IFERROR(INDEX(BA!$N$4:$N$952,MATCH(AA30,BA!$J$4:$J$952,0)),"")</f>
        <v/>
      </c>
      <c r="AB34" s="293"/>
      <c r="AC34" s="309"/>
      <c r="AE34" s="308" t="str">
        <f>IFERROR(INDEX(BA!$N$4:$N$952,MATCH(AE30,BA!$J$4:$J$952,0)),"")</f>
        <v/>
      </c>
      <c r="AF34" s="293"/>
      <c r="AG34" s="309"/>
      <c r="AI34" s="308" t="str">
        <f>IFERROR(INDEX(BA!$N$4:$N$952,MATCH(AI30,BA!$J$4:$J$952,0)),"")</f>
        <v/>
      </c>
      <c r="AJ34" s="293"/>
      <c r="AK34" s="309"/>
      <c r="AM34" s="308" t="str">
        <f>IFERROR(INDEX(BA!$N$4:$N$952,MATCH(AM30,BA!$J$4:$J$952,0)),"")</f>
        <v/>
      </c>
      <c r="AN34" s="293"/>
      <c r="AO34" s="309"/>
    </row>
    <row r="35" spans="1:41" ht="140.25" customHeight="1" x14ac:dyDescent="0.15">
      <c r="A35" s="14"/>
      <c r="B35" s="90" t="s">
        <v>54</v>
      </c>
      <c r="C35" s="308" t="str">
        <f>IFERROR(INDEX(BA!$Q$4:$Q$952,MATCH($C$30,BA!$J$4:$J$952,0)),"")</f>
        <v>Refers to total amount of greenhouse gases avoided or sequestered during the reporting period.</v>
      </c>
      <c r="D35" s="293"/>
      <c r="E35" s="309"/>
      <c r="G35" s="308" t="str">
        <f>IFERROR(INDEX(BA!$Q$4:$Q$952,MATCH($G$30,BA!$J$4:$J$952,0)),"")</f>
        <v>Refers to change in farmer income due to adoption of measures implemented as part of project activity</v>
      </c>
      <c r="H35" s="293"/>
      <c r="I35" s="309"/>
      <c r="K35" s="308"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93"/>
      <c r="M35" s="309"/>
      <c r="O35" s="308" t="str">
        <f>IFERROR(INDEX(BA!$Q$4:$Q$952,MATCH($O$30,BA!$J$4:$J$952,0)),"")</f>
        <v>NA</v>
      </c>
      <c r="P35" s="293"/>
      <c r="Q35" s="309"/>
      <c r="S35" s="308" t="str">
        <f>IFERROR(INDEX(BA!$Q$4:$Q$952,MATCH($S$30,BA!$J$4:$J$952,0)),"")</f>
        <v/>
      </c>
      <c r="T35" s="293"/>
      <c r="U35" s="309"/>
      <c r="W35" s="308" t="str">
        <f>IFERROR(INDEX(BA!$Q$4:$Q$952,MATCH($W$30,BA!$J$4:$J$952,0)),"")</f>
        <v/>
      </c>
      <c r="X35" s="293"/>
      <c r="Y35" s="309"/>
      <c r="AA35" s="308" t="str">
        <f>IFERROR(INDEX(BA!$Q$4:$Q$952,MATCH($AA$30,BA!$J$4:$J$952,0)),"")</f>
        <v/>
      </c>
      <c r="AB35" s="293"/>
      <c r="AC35" s="309"/>
      <c r="AE35" s="308" t="str">
        <f>IFERROR(INDEX(BA!$Q$4:$Q$952,MATCH($AE$30,BA!$J$4:$J$952,0)),"")</f>
        <v/>
      </c>
      <c r="AF35" s="293"/>
      <c r="AG35" s="309"/>
      <c r="AI35" s="308" t="str">
        <f>IFERROR(INDEX(BA!$Q$4:$Q$952,MATCH($AI$30,BA!$J$4:$J$952,0)),"")</f>
        <v/>
      </c>
      <c r="AJ35" s="293"/>
      <c r="AK35" s="309"/>
      <c r="AM35" s="308" t="str">
        <f>IFERROR(INDEX(BA!$Q$4:$Q$952,MATCH($AM$30,BA!$J$4:$J$952,0)),"")</f>
        <v/>
      </c>
      <c r="AN35" s="293"/>
      <c r="AO35" s="309"/>
    </row>
    <row r="36" spans="1:41" ht="187.5" customHeight="1" x14ac:dyDescent="0.15">
      <c r="A36" s="100" t="s">
        <v>55</v>
      </c>
      <c r="B36" s="91" t="str">
        <f>BA!R3</f>
        <v>Guidance, calculation method and other considerations</v>
      </c>
      <c r="C36" s="308"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3"/>
      <c r="E36" s="309"/>
      <c r="G36" s="308" t="str">
        <f>IFERROR(INDEX(BA!$R$4:$R$952,MATCH($G$30,BA!$J$4:$J$952,0)),"")</f>
        <v>Wherever detailed income surveys are not being conducted, this indicator may be compiled on the basis of the assessment and opinions of a target group of farmers.</v>
      </c>
      <c r="H36" s="293"/>
      <c r="I36" s="309"/>
      <c r="K36" s="308"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93"/>
      <c r="M36" s="309"/>
      <c r="O36" s="308" t="str">
        <f>IFERROR(INDEX(BA!$R$4:$R$952,MATCH($O$30,BA!$J$4:$J$952,0)),"")</f>
        <v>NA</v>
      </c>
      <c r="P36" s="293"/>
      <c r="Q36" s="309"/>
      <c r="S36" s="308" t="str">
        <f>IFERROR(INDEX(BA!$R$4:$R$952,MATCH($S$30,BA!$J$4:$J$952,0)),"")</f>
        <v/>
      </c>
      <c r="T36" s="293"/>
      <c r="U36" s="309"/>
      <c r="W36" s="308" t="str">
        <f>IFERROR(INDEX(BA!$R$4:$R$952,MATCH($W$30,BA!$J$4:$J$952,0)),"")</f>
        <v/>
      </c>
      <c r="X36" s="293"/>
      <c r="Y36" s="309"/>
      <c r="AA36" s="308" t="str">
        <f>IFERROR(INDEX(BA!$R$4:$R$952,MATCH($AA$30,BA!$J$4:$J$952,0)),"")</f>
        <v/>
      </c>
      <c r="AB36" s="293"/>
      <c r="AC36" s="309"/>
      <c r="AE36" s="308" t="str">
        <f>IFERROR(INDEX(BA!$R$4:$R$952,MATCH($AE$30,BA!$J$4:$J$952,0)),"")</f>
        <v/>
      </c>
      <c r="AF36" s="293"/>
      <c r="AG36" s="309"/>
      <c r="AI36" s="308" t="str">
        <f>IFERROR(INDEX(BA!$R$4:$R$952,MATCH($AI$30,BA!$J$4:$J$952,0)),"")</f>
        <v/>
      </c>
      <c r="AJ36" s="293"/>
      <c r="AK36" s="309"/>
      <c r="AM36" s="308" t="str">
        <f>IFERROR(INDEX(BA!$R$4:$R$952,MATCH($AM$30,BA!$J$4:$J$952,0)),"")</f>
        <v/>
      </c>
      <c r="AN36" s="293"/>
      <c r="AO36" s="309"/>
    </row>
    <row r="37" spans="1:41" ht="15" customHeight="1" x14ac:dyDescent="0.15">
      <c r="A37" s="14"/>
      <c r="B37" s="92" t="s">
        <v>56</v>
      </c>
      <c r="C37" s="305" t="str">
        <f>IFERROR(INDEX(BA!$S$4:$S$952,MATCH(C30,BA!$J$4:$J$952,0)),"")</f>
        <v>tCO2eq</v>
      </c>
      <c r="D37" s="306"/>
      <c r="E37" s="307"/>
      <c r="G37" s="305" t="str">
        <f>IFERROR(INDEX(BA!$S$4:$S$952,MATCH(G30,BA!$J$4:$J$952,0)),"")</f>
        <v xml:space="preserve">Percentage increase in average annual salary </v>
      </c>
      <c r="H37" s="306"/>
      <c r="I37" s="307"/>
      <c r="K37" s="305" t="str">
        <f>IFERROR(INDEX(BA!$S$4:$S$952,MATCH(K30,BA!$J$4:$J$952,0)),"")</f>
        <v>% or Number</v>
      </c>
      <c r="L37" s="306"/>
      <c r="M37" s="307"/>
      <c r="O37" s="305" t="str">
        <f>IFERROR(INDEX(BA!$S$4:$S$952,MATCH(O30,BA!$J$4:$J$952,0)),"")</f>
        <v>NA</v>
      </c>
      <c r="P37" s="306"/>
      <c r="Q37" s="307"/>
      <c r="S37" s="305" t="str">
        <f>IFERROR(INDEX(BA!$S$4:$S$952,MATCH(S30,BA!$J$4:$J$952,0)),"")</f>
        <v/>
      </c>
      <c r="T37" s="306"/>
      <c r="U37" s="307"/>
      <c r="W37" s="305" t="str">
        <f>IFERROR(INDEX(BA!$S$4:$S$952,MATCH(W30,BA!$J$4:$J$952,0)),"")</f>
        <v/>
      </c>
      <c r="X37" s="306"/>
      <c r="Y37" s="307"/>
      <c r="AA37" s="305" t="str">
        <f>IFERROR(INDEX(BA!$S$4:$S$952,MATCH(AA30,BA!$J$4:$J$952,0)),"")</f>
        <v/>
      </c>
      <c r="AB37" s="306"/>
      <c r="AC37" s="307"/>
      <c r="AE37" s="305" t="str">
        <f>IFERROR(INDEX(BA!$S$4:$S$952,MATCH(AE30,BA!$J$4:$J$952,0)),"")</f>
        <v/>
      </c>
      <c r="AF37" s="306"/>
      <c r="AG37" s="307"/>
      <c r="AI37" s="305" t="str">
        <f>IFERROR(INDEX(BA!$S$4:$S$952,MATCH(AI30,BA!$J$4:$J$952,0)),"")</f>
        <v/>
      </c>
      <c r="AJ37" s="306"/>
      <c r="AK37" s="307"/>
      <c r="AM37" s="305" t="str">
        <f>IFERROR(INDEX(BA!$S$4:$S$952,MATCH(AM30,BA!$J$4:$J$952,0)),"")</f>
        <v/>
      </c>
      <c r="AN37" s="306"/>
      <c r="AO37" s="307"/>
    </row>
    <row r="38" spans="1:41" ht="15" customHeight="1" x14ac:dyDescent="0.15">
      <c r="A38" s="14"/>
      <c r="B38" s="92" t="s">
        <v>57</v>
      </c>
      <c r="C38" s="305" t="str">
        <f>IFERROR(INDEX(BA!$T$4:$T$952,MATCH(C30,BA!$J$4:$J$952,0)),"")</f>
        <v>Project activity</v>
      </c>
      <c r="D38" s="306"/>
      <c r="E38" s="307"/>
      <c r="G38" s="305" t="str">
        <f>IFERROR(INDEX(BA!$T$4:$T$952,MATCH(G30,BA!$J$4:$J$952,0)),"")</f>
        <v>Project activity and/or reference studies</v>
      </c>
      <c r="H38" s="306"/>
      <c r="I38" s="307"/>
      <c r="K38" s="305" t="str">
        <f>IFERROR(INDEX(BA!$T$4:$T$952,MATCH(K30,BA!$J$4:$J$952,0)),"")</f>
        <v>Project activity</v>
      </c>
      <c r="L38" s="306"/>
      <c r="M38" s="307"/>
      <c r="O38" s="305" t="str">
        <f>IFERROR(INDEX(BA!$T$4:$T$952,MATCH(O30,BA!$J$4:$J$952,0)),"")</f>
        <v>NA</v>
      </c>
      <c r="P38" s="306"/>
      <c r="Q38" s="307"/>
      <c r="S38" s="305" t="str">
        <f>IFERROR(INDEX(BA!$T$4:$T$952,MATCH(S30,BA!$J$4:$J$952,0)),"")</f>
        <v/>
      </c>
      <c r="T38" s="306"/>
      <c r="U38" s="307"/>
      <c r="W38" s="305" t="str">
        <f>IFERROR(INDEX(BA!$T$4:$T$952,MATCH(W30,BA!$J$4:$J$952,0)),"")</f>
        <v/>
      </c>
      <c r="X38" s="306"/>
      <c r="Y38" s="307"/>
      <c r="AA38" s="305" t="str">
        <f>IFERROR(INDEX(BA!$T$4:$T$952,MATCH(AA30,BA!$J$4:$J$952,0)),"")</f>
        <v/>
      </c>
      <c r="AB38" s="306"/>
      <c r="AC38" s="307"/>
      <c r="AE38" s="305" t="str">
        <f>IFERROR(INDEX(BA!$T$4:$T$952,MATCH(AE30,BA!$J$4:$J$952,0)),"")</f>
        <v/>
      </c>
      <c r="AF38" s="306"/>
      <c r="AG38" s="307"/>
      <c r="AI38" s="305" t="str">
        <f>IFERROR(INDEX(BA!$T$4:$T$952,MATCH(AI30,BA!$J$4:$J$952,0)),"")</f>
        <v/>
      </c>
      <c r="AJ38" s="306"/>
      <c r="AK38" s="307"/>
      <c r="AM38" s="305" t="str">
        <f>IFERROR(INDEX(BA!$T$4:$T$952,MATCH(AM30,BA!$J$4:$J$952,0)),"")</f>
        <v/>
      </c>
      <c r="AN38" s="306"/>
      <c r="AO38" s="307"/>
    </row>
    <row r="39" spans="1:41" ht="15" customHeight="1" x14ac:dyDescent="0.15">
      <c r="A39" s="14"/>
      <c r="B39" s="92" t="s">
        <v>58</v>
      </c>
      <c r="C39" s="305" t="str">
        <f>IFERROR(INDEX(BA!$U$4:$U$952,MATCH(C30,BA!$J$4:$J$952,0)),"")</f>
        <v>Calculation</v>
      </c>
      <c r="D39" s="306"/>
      <c r="E39" s="307"/>
      <c r="G39" s="305">
        <f>IFERROR(INDEX(BA!$U$4:$U$952,MATCH(G30,BA!$J$4:$J$952,0)),"")</f>
        <v>0</v>
      </c>
      <c r="H39" s="306"/>
      <c r="I39" s="307"/>
      <c r="K39" s="305" t="str">
        <f>IFERROR(INDEX(BA!$U$4:$U$952,MATCH(K30,BA!$J$4:$J$952,0)),"")</f>
        <v>Household surveys</v>
      </c>
      <c r="L39" s="306"/>
      <c r="M39" s="307"/>
      <c r="O39" s="305" t="str">
        <f>IFERROR(INDEX(BA!$U$4:$U$952,MATCH(O30,BA!$J$4:$J$952,0)),"")</f>
        <v>NA</v>
      </c>
      <c r="P39" s="306"/>
      <c r="Q39" s="307"/>
      <c r="S39" s="305" t="str">
        <f>IFERROR(INDEX(BA!$U$4:$U$952,MATCH(S30,BA!$J$4:$J$952,0)),"")</f>
        <v/>
      </c>
      <c r="T39" s="306"/>
      <c r="U39" s="307"/>
      <c r="W39" s="305" t="str">
        <f>IFERROR(INDEX(BA!$U$4:$U$952,MATCH(W30,BA!$J$4:$J$952,0)),"")</f>
        <v/>
      </c>
      <c r="X39" s="306"/>
      <c r="Y39" s="307"/>
      <c r="AA39" s="305" t="str">
        <f>IFERROR(INDEX(BA!$U$4:$U$952,MATCH(AA30,BA!$J$4:$J$952,0)),"")</f>
        <v/>
      </c>
      <c r="AB39" s="306"/>
      <c r="AC39" s="307"/>
      <c r="AE39" s="305" t="str">
        <f>IFERROR(INDEX(BA!$U$4:$U$952,MATCH(AE30,BA!$J$4:$J$952,0)),"")</f>
        <v/>
      </c>
      <c r="AF39" s="306"/>
      <c r="AG39" s="307"/>
      <c r="AI39" s="305" t="str">
        <f>IFERROR(INDEX(BA!$U$4:$U$952,MATCH(AI30,BA!$J$4:$J$952,0)),"")</f>
        <v/>
      </c>
      <c r="AJ39" s="306"/>
      <c r="AK39" s="307"/>
      <c r="AM39" s="305" t="str">
        <f>IFERROR(INDEX(BA!$U$4:$U$952,MATCH(AM30,BA!$J$4:$J$952,0)),"")</f>
        <v/>
      </c>
      <c r="AN39" s="306"/>
      <c r="AO39" s="307"/>
    </row>
    <row r="40" spans="1:41" ht="15" customHeight="1" x14ac:dyDescent="0.15">
      <c r="A40" s="14"/>
      <c r="B40" s="92" t="s">
        <v>59</v>
      </c>
      <c r="C40" s="305" t="str">
        <f>IFERROR(INDEX(BA!$V$4:$V$952,MATCH(C30,BA!$J$4:$J$952,0)),"")</f>
        <v>Annual</v>
      </c>
      <c r="D40" s="306"/>
      <c r="E40" s="307"/>
      <c r="G40" s="305" t="str">
        <f>IFERROR(INDEX(BA!$V$4:$V$952,MATCH(G30,BA!$J$4:$J$952,0)),"")</f>
        <v>Annual</v>
      </c>
      <c r="H40" s="306"/>
      <c r="I40" s="307"/>
      <c r="K40" s="305" t="str">
        <f>IFERROR(INDEX(BA!$V$4:$V$952,MATCH(K30,BA!$J$4:$J$952,0)),"")</f>
        <v>Annual</v>
      </c>
      <c r="L40" s="306"/>
      <c r="M40" s="307"/>
      <c r="O40" s="305" t="str">
        <f>IFERROR(INDEX(BA!$V$4:$V$952,MATCH(O30,BA!$J$4:$J$952,0)),"")</f>
        <v>NA</v>
      </c>
      <c r="P40" s="306"/>
      <c r="Q40" s="307"/>
      <c r="S40" s="305" t="str">
        <f>IFERROR(INDEX(BA!$V$4:$V$952,MATCH(S30,BA!$J$4:$J$952,0)),"")</f>
        <v/>
      </c>
      <c r="T40" s="306"/>
      <c r="U40" s="307"/>
      <c r="W40" s="305" t="str">
        <f>IFERROR(INDEX(BA!$V$4:$V$952,MATCH(W30,BA!$J$4:$J$952,0)),"")</f>
        <v/>
      </c>
      <c r="X40" s="306"/>
      <c r="Y40" s="307"/>
      <c r="AA40" s="305" t="str">
        <f>IFERROR(INDEX(BA!$V$4:$V$952,MATCH(AA30,BA!$J$4:$J$952,0)),"")</f>
        <v/>
      </c>
      <c r="AB40" s="306"/>
      <c r="AC40" s="307"/>
      <c r="AE40" s="305" t="str">
        <f>IFERROR(INDEX(BA!$V$4:$V$952,MATCH(AE30,BA!$J$4:$J$952,0)),"")</f>
        <v/>
      </c>
      <c r="AF40" s="306"/>
      <c r="AG40" s="307"/>
      <c r="AI40" s="305" t="str">
        <f>IFERROR(INDEX(BA!$V$4:$V$952,MATCH(AI30,BA!$J$4:$J$952,0)),"")</f>
        <v/>
      </c>
      <c r="AJ40" s="306"/>
      <c r="AK40" s="307"/>
      <c r="AM40" s="305" t="str">
        <f>IFERROR(INDEX(BA!$V$4:$V$952,MATCH(AM30,BA!$J$4:$J$952,0)),"")</f>
        <v/>
      </c>
      <c r="AN40" s="306"/>
      <c r="AO40" s="307"/>
    </row>
    <row r="41" spans="1:41" ht="15" customHeight="1" x14ac:dyDescent="0.15">
      <c r="A41" s="14"/>
      <c r="B41" s="92" t="s">
        <v>60</v>
      </c>
      <c r="C41" s="305" t="str">
        <f>IFERROR(INDEX(BA!$X$4:$X$952,MATCH(C30,BA!$J$4:$J$952,0 )),"")</f>
        <v>NA</v>
      </c>
      <c r="D41" s="306"/>
      <c r="E41" s="307"/>
      <c r="G41" s="305" t="str">
        <f>IFERROR(INDEX(BA!$X$4:$X$952,MATCH(G30,BA!$J$4:$J$952,0 )),"")</f>
        <v xml:space="preserve"> </v>
      </c>
      <c r="H41" s="306"/>
      <c r="I41" s="307"/>
      <c r="K41" s="305">
        <f>IFERROR(INDEX(BA!$X$4:$X$952,MATCH(K30,BA!$J$4:$J$952,0 )),"")</f>
        <v>0</v>
      </c>
      <c r="L41" s="306"/>
      <c r="M41" s="307"/>
      <c r="O41" s="305">
        <f>IFERROR(INDEX(BA!$X$4:$X$952,MATCH(O30,BA!$J$4:$J$952,0 )),"")</f>
        <v>0</v>
      </c>
      <c r="P41" s="306"/>
      <c r="Q41" s="307"/>
      <c r="S41" s="305" t="str">
        <f>IFERROR(INDEX(BA!$X$4:$X$952,MATCH(S30,BA!$J$4:$J$952,0 )),"")</f>
        <v/>
      </c>
      <c r="T41" s="306"/>
      <c r="U41" s="307"/>
      <c r="W41" s="305" t="str">
        <f>IFERROR(INDEX(BA!$X$4:$X$952,MATCH(W30,BA!$J$4:$J$952,0 )),"")</f>
        <v/>
      </c>
      <c r="X41" s="306"/>
      <c r="Y41" s="307"/>
      <c r="AA41" s="305" t="str">
        <f>IFERROR(INDEX(BA!$X$4:$X$952,MATCH(AA30,BA!$J$4:$J$952,0 )),"")</f>
        <v/>
      </c>
      <c r="AB41" s="306"/>
      <c r="AC41" s="307"/>
      <c r="AE41" s="305" t="str">
        <f>IFERROR(INDEX(BA!$X$4:$X$952,MATCH(AE30,BA!$J$4:$J$952,0 )),"")</f>
        <v/>
      </c>
      <c r="AF41" s="306"/>
      <c r="AG41" s="307"/>
      <c r="AI41" s="305" t="str">
        <f>IFERROR(INDEX(BA!$X$4:$X$952,MATCH(AI30,BA!$J$4:$J$952,0 )),"")</f>
        <v/>
      </c>
      <c r="AJ41" s="306"/>
      <c r="AK41" s="307"/>
      <c r="AM41" s="305" t="str">
        <f>IFERROR(INDEX(BA!$X$4:$X$952,MATCH(AM30,BA!$J$4:$J$952,0 )),"")</f>
        <v/>
      </c>
      <c r="AN41" s="306"/>
      <c r="AO41" s="307"/>
    </row>
    <row r="42" spans="1:41" ht="28.5" customHeight="1" x14ac:dyDescent="0.15">
      <c r="A42" s="14"/>
      <c r="B42" s="92" t="s">
        <v>61</v>
      </c>
      <c r="C42" s="305" t="str">
        <f>IFERROR(INDEX(BA!$Y$4:$Y$952,MATCH(C30,BA!$J$4:$J$952,0 )),"NA")</f>
        <v>Gold Standard approved SDG Impact Quantification methodologies are available at https://globalgoals.goldstandard.org/</v>
      </c>
      <c r="D42" s="306"/>
      <c r="E42" s="307"/>
      <c r="G42" s="305" t="str">
        <f>IFERROR(INDEX(BA!$Y$4:$Y$952,MATCH(G30,BA!$J$4:$J$952,0)),"")</f>
        <v xml:space="preserve"> </v>
      </c>
      <c r="H42" s="306"/>
      <c r="I42" s="307"/>
      <c r="K42" s="305" t="str">
        <f>IFERROR(INDEX(BA!$Y$4:$Y$952,MATCH(K30,BA!$J$4:$J$952,0 )),"")</f>
        <v>Drinking water: https://washdata.org/monitoring/drinking-water</v>
      </c>
      <c r="L42" s="306"/>
      <c r="M42" s="307"/>
      <c r="O42" s="305">
        <f>IFERROR(INDEX(BA!$Y$4:$Y$952,MATCH(O30,BA!$J$4:$J$952,0 )),"")</f>
        <v>0</v>
      </c>
      <c r="P42" s="306"/>
      <c r="Q42" s="307"/>
      <c r="S42" s="305" t="str">
        <f>IFERROR(INDEX(BA!$Y$4:$Y$952,MATCH(S30,BA!$J$4:$J$952,0 )),"")</f>
        <v/>
      </c>
      <c r="T42" s="306"/>
      <c r="U42" s="307"/>
      <c r="W42" s="305" t="str">
        <f>IFERROR(INDEX(BA!$Y$4:$Y$952,MATCH(W30,BA!$J$4:$J$952,0 )),"")</f>
        <v/>
      </c>
      <c r="X42" s="306"/>
      <c r="Y42" s="307"/>
      <c r="AA42" s="305" t="str">
        <f>IFERROR(INDEX(BA!$Y$4:$Y$952,MATCH(AA30,BA!$J$4:$J$952,0 )),"")</f>
        <v/>
      </c>
      <c r="AB42" s="306"/>
      <c r="AC42" s="307"/>
      <c r="AE42" s="305" t="str">
        <f>IFERROR(INDEX(BA!$Y$4:$Y$952,MATCH(AE30,BA!$J$4:$J$952,0 )),"")</f>
        <v/>
      </c>
      <c r="AF42" s="306"/>
      <c r="AG42" s="307"/>
      <c r="AI42" s="305" t="str">
        <f>IFERROR(INDEX(BA!$Y$4:$Y$952,MATCH(AI30,BA!$J$4:$J$952,0 )),"")</f>
        <v/>
      </c>
      <c r="AJ42" s="306"/>
      <c r="AK42" s="307"/>
      <c r="AM42" s="305" t="str">
        <f>IFERROR(INDEX(BA!$Y$4:$Y$952,MATCH(AM30,BA!$J$4:$J$952,0 )),"")</f>
        <v/>
      </c>
      <c r="AN42" s="306"/>
      <c r="AO42" s="307"/>
    </row>
    <row r="43" spans="1:41" ht="15" customHeight="1" x14ac:dyDescent="0.15">
      <c r="A43" s="14"/>
      <c r="B43" s="30"/>
      <c r="C43" s="305"/>
      <c r="D43" s="306"/>
      <c r="E43" s="307"/>
      <c r="G43" s="322"/>
      <c r="H43" s="323"/>
      <c r="I43" s="324"/>
      <c r="K43" s="305"/>
      <c r="L43" s="306"/>
      <c r="M43" s="307"/>
      <c r="O43" s="305"/>
      <c r="P43" s="306"/>
      <c r="Q43" s="307"/>
      <c r="S43" s="305"/>
      <c r="T43" s="306"/>
      <c r="U43" s="307"/>
      <c r="W43" s="305"/>
      <c r="X43" s="306"/>
      <c r="Y43" s="307"/>
      <c r="AA43" s="305"/>
      <c r="AB43" s="306"/>
      <c r="AC43" s="307"/>
      <c r="AE43" s="305"/>
      <c r="AF43" s="306"/>
      <c r="AG43" s="307"/>
      <c r="AI43" s="305"/>
      <c r="AJ43" s="306"/>
      <c r="AK43" s="307"/>
      <c r="AM43" s="305"/>
      <c r="AN43" s="306"/>
      <c r="AO43" s="307"/>
    </row>
    <row r="44" spans="1:41" ht="15" customHeight="1" x14ac:dyDescent="0.15">
      <c r="A44" s="14"/>
      <c r="B44" s="30"/>
      <c r="C44" s="322"/>
      <c r="D44" s="323"/>
      <c r="E44" s="324"/>
      <c r="G44" s="322"/>
      <c r="H44" s="323"/>
      <c r="I44" s="324"/>
      <c r="K44" s="305"/>
      <c r="L44" s="306"/>
      <c r="M44" s="307"/>
      <c r="O44" s="305"/>
      <c r="P44" s="306"/>
      <c r="Q44" s="307"/>
      <c r="S44" s="305"/>
      <c r="T44" s="306"/>
      <c r="U44" s="307"/>
      <c r="W44" s="305"/>
      <c r="X44" s="306"/>
      <c r="Y44" s="307"/>
      <c r="AA44" s="305"/>
      <c r="AB44" s="306"/>
      <c r="AC44" s="307"/>
      <c r="AE44" s="305"/>
      <c r="AF44" s="306"/>
      <c r="AG44" s="307"/>
      <c r="AI44" s="305"/>
      <c r="AJ44" s="306"/>
      <c r="AK44" s="307"/>
      <c r="AM44" s="305"/>
      <c r="AN44" s="306"/>
      <c r="AO44" s="307"/>
    </row>
    <row r="45" spans="1:41" ht="15" customHeight="1" x14ac:dyDescent="0.15">
      <c r="A45" s="14"/>
      <c r="B45" s="30"/>
      <c r="C45" s="322"/>
      <c r="D45" s="323"/>
      <c r="E45" s="324"/>
      <c r="G45" s="322"/>
      <c r="H45" s="323"/>
      <c r="I45" s="324"/>
      <c r="K45" s="305"/>
      <c r="L45" s="306"/>
      <c r="M45" s="307"/>
      <c r="O45" s="305"/>
      <c r="P45" s="306"/>
      <c r="Q45" s="307"/>
      <c r="S45" s="305"/>
      <c r="T45" s="306"/>
      <c r="U45" s="307"/>
      <c r="W45" s="305"/>
      <c r="X45" s="306"/>
      <c r="Y45" s="307"/>
      <c r="AA45" s="305"/>
      <c r="AB45" s="306"/>
      <c r="AC45" s="307"/>
      <c r="AE45" s="305"/>
      <c r="AF45" s="306"/>
      <c r="AG45" s="307"/>
      <c r="AI45" s="305"/>
      <c r="AJ45" s="306"/>
      <c r="AK45" s="307"/>
      <c r="AM45" s="305"/>
      <c r="AN45" s="306"/>
      <c r="AO45" s="307"/>
    </row>
    <row r="46" spans="1:41" ht="15" customHeight="1" x14ac:dyDescent="0.15">
      <c r="A46" s="14"/>
      <c r="B46" s="30"/>
      <c r="C46" s="322"/>
      <c r="D46" s="323"/>
      <c r="E46" s="324"/>
      <c r="G46" s="322"/>
      <c r="H46" s="323"/>
      <c r="I46" s="324"/>
      <c r="K46" s="305"/>
      <c r="L46" s="306"/>
      <c r="M46" s="307"/>
      <c r="O46" s="305"/>
      <c r="P46" s="306"/>
      <c r="Q46" s="307"/>
      <c r="S46" s="305"/>
      <c r="T46" s="306"/>
      <c r="U46" s="307"/>
      <c r="W46" s="305"/>
      <c r="X46" s="306"/>
      <c r="Y46" s="307"/>
      <c r="AA46" s="305"/>
      <c r="AB46" s="306"/>
      <c r="AC46" s="307"/>
      <c r="AE46" s="305"/>
      <c r="AF46" s="306"/>
      <c r="AG46" s="307"/>
      <c r="AI46" s="305"/>
      <c r="AJ46" s="306"/>
      <c r="AK46" s="307"/>
      <c r="AM46" s="305"/>
      <c r="AN46" s="306"/>
      <c r="AO46" s="307"/>
    </row>
    <row r="47" spans="1:41" ht="15" customHeight="1" x14ac:dyDescent="0.15">
      <c r="A47" s="14"/>
      <c r="B47" s="30"/>
      <c r="C47" s="325"/>
      <c r="D47" s="326"/>
      <c r="E47" s="327"/>
      <c r="G47" s="325"/>
      <c r="H47" s="326"/>
      <c r="I47" s="327"/>
      <c r="K47" s="305"/>
      <c r="L47" s="306"/>
      <c r="M47" s="307"/>
      <c r="O47" s="305"/>
      <c r="P47" s="306"/>
      <c r="Q47" s="307"/>
      <c r="S47" s="305"/>
      <c r="T47" s="306"/>
      <c r="U47" s="307"/>
      <c r="W47" s="305"/>
      <c r="X47" s="306"/>
      <c r="Y47" s="307"/>
      <c r="AA47" s="305"/>
      <c r="AB47" s="306"/>
      <c r="AC47" s="307"/>
      <c r="AE47" s="305"/>
      <c r="AF47" s="306"/>
      <c r="AG47" s="307"/>
      <c r="AI47" s="305"/>
      <c r="AJ47" s="306"/>
      <c r="AK47" s="307"/>
      <c r="AM47" s="305"/>
      <c r="AN47" s="306"/>
      <c r="AO47" s="307"/>
    </row>
    <row r="48" spans="1:41" ht="15" customHeight="1" x14ac:dyDescent="0.15">
      <c r="A48" s="14"/>
      <c r="B48" s="30"/>
      <c r="C48" s="331"/>
      <c r="D48" s="332"/>
      <c r="E48" s="333"/>
      <c r="G48" s="331"/>
      <c r="H48" s="332"/>
      <c r="I48" s="333"/>
      <c r="K48" s="305"/>
      <c r="L48" s="306"/>
      <c r="M48" s="307"/>
      <c r="O48" s="305"/>
      <c r="P48" s="306"/>
      <c r="Q48" s="307"/>
      <c r="S48" s="305"/>
      <c r="T48" s="306"/>
      <c r="U48" s="307"/>
      <c r="W48" s="305"/>
      <c r="X48" s="306"/>
      <c r="Y48" s="307"/>
      <c r="AA48" s="305"/>
      <c r="AB48" s="306"/>
      <c r="AC48" s="307"/>
      <c r="AE48" s="305"/>
      <c r="AF48" s="306"/>
      <c r="AG48" s="307"/>
      <c r="AI48" s="305"/>
      <c r="AJ48" s="306"/>
      <c r="AK48" s="307"/>
      <c r="AM48" s="305"/>
      <c r="AN48" s="306"/>
      <c r="AO48" s="307"/>
    </row>
    <row r="49" spans="1:41" ht="15" customHeight="1" thickBot="1" x14ac:dyDescent="0.25">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334" t="s">
        <v>64</v>
      </c>
      <c r="B50" s="138" t="s">
        <v>65</v>
      </c>
      <c r="C50" s="300" t="str" cm="1">
        <f t="array" ref="C50">IFERROR(_xlfn.IFS(B26&lt;&gt;"",C26,B27&lt;&gt;"",C27),"")</f>
        <v>Amount of GHGs emissions avoided or sequestered</v>
      </c>
      <c r="D50" s="301"/>
      <c r="E50" s="302"/>
      <c r="F50" s="37"/>
      <c r="G50" s="300" t="str" cm="1">
        <f t="array" ref="G50">IFERROR(_xlfn.IFS(F26&lt;&gt;"",G26,F27&lt;&gt;"",G27),"")</f>
        <v>Change in farmer income as a result of project, by gender and and indigenous status</v>
      </c>
      <c r="H50" s="301"/>
      <c r="I50" s="302"/>
      <c r="J50" s="38"/>
      <c r="K50" s="300" t="str" cm="1">
        <f t="array" ref="K50">IFERROR(_xlfn.IFS(J26&lt;&gt;"",K26,J27&lt;&gt;"",K27),"")</f>
        <v>6.1.1 Proportion of population using safely managed drinking water services</v>
      </c>
      <c r="L50" s="301"/>
      <c r="M50" s="302"/>
      <c r="N50" s="38"/>
      <c r="O50" s="300" t="str" cm="1">
        <f t="array" ref="O50">IFERROR(_xlfn.IFS(N26&lt;&gt;"",O26,N27&lt;&gt;"",O27),"")</f>
        <v>12.2.1 Material footprint, material footprint per capita, and material footprint per GDP</v>
      </c>
      <c r="P50" s="301"/>
      <c r="Q50" s="302"/>
      <c r="R50" s="38"/>
      <c r="S50" s="300" cm="1">
        <f t="array" ref="S50">IFERROR(_xlfn.IFS(R26&lt;&gt;"",S26,R27&lt;&gt;"",S27),"")</f>
        <v>0</v>
      </c>
      <c r="T50" s="301"/>
      <c r="U50" s="302"/>
      <c r="V50" s="38"/>
      <c r="W50" s="300" cm="1">
        <f t="array" ref="W50">IFERROR(_xlfn.IFS(V26&lt;&gt;"",W26,V27&lt;&gt;"",W27),"")</f>
        <v>0</v>
      </c>
      <c r="X50" s="301"/>
      <c r="Y50" s="302"/>
      <c r="Z50" s="38"/>
      <c r="AA50" s="300" cm="1">
        <f t="array" ref="AA50">IFERROR(_xlfn.IFS(Z26&lt;&gt;"",AA26,Z27&lt;&gt;"",AA27),"")</f>
        <v>0</v>
      </c>
      <c r="AB50" s="301"/>
      <c r="AC50" s="302"/>
      <c r="AD50" s="38"/>
      <c r="AE50" s="300" cm="1">
        <f t="array" ref="AE50">IFERROR(_xlfn.IFS(AD26&lt;&gt;"",AE26,AD27&lt;&gt;"",AE27),"")</f>
        <v>0</v>
      </c>
      <c r="AF50" s="301"/>
      <c r="AG50" s="302"/>
      <c r="AH50" s="38"/>
      <c r="AI50" s="300" cm="1">
        <f t="array" ref="AI50">IFERROR(_xlfn.IFS(AH26&lt;&gt;"",AI26,AH27&lt;&gt;"",AI27),"")</f>
        <v>0</v>
      </c>
      <c r="AJ50" s="301"/>
      <c r="AK50" s="302"/>
      <c r="AL50" s="38"/>
      <c r="AM50" s="300" cm="1">
        <f t="array" ref="AM50">IFERROR(_xlfn.IFS(AL26&lt;&gt;"",AM26,AL27&lt;&gt;"",AM27),"")</f>
        <v>0</v>
      </c>
      <c r="AN50" s="301"/>
      <c r="AO50" s="302"/>
    </row>
    <row r="51" spans="1:41" x14ac:dyDescent="0.15">
      <c r="A51" s="334"/>
      <c r="B51" s="92" t="s">
        <v>56</v>
      </c>
      <c r="C51" s="303" t="s">
        <v>221</v>
      </c>
      <c r="D51" s="304"/>
      <c r="E51" s="304"/>
      <c r="F51" s="37"/>
      <c r="G51" s="303" t="s">
        <v>1331</v>
      </c>
      <c r="H51" s="304"/>
      <c r="I51" s="304"/>
      <c r="J51" s="38"/>
      <c r="K51" s="303" t="s">
        <v>276</v>
      </c>
      <c r="L51" s="304"/>
      <c r="M51" s="304"/>
      <c r="N51" s="38"/>
      <c r="O51" s="303" t="s">
        <v>66</v>
      </c>
      <c r="P51" s="304"/>
      <c r="Q51" s="304"/>
      <c r="R51" s="38"/>
      <c r="S51" s="303" t="s">
        <v>66</v>
      </c>
      <c r="T51" s="304"/>
      <c r="U51" s="304"/>
      <c r="V51" s="38"/>
      <c r="W51" s="303" t="s">
        <v>66</v>
      </c>
      <c r="X51" s="304"/>
      <c r="Y51" s="304"/>
      <c r="Z51" s="38"/>
      <c r="AA51" s="303" t="s">
        <v>66</v>
      </c>
      <c r="AB51" s="304"/>
      <c r="AC51" s="304"/>
      <c r="AD51" s="38"/>
      <c r="AE51" s="303" t="s">
        <v>66</v>
      </c>
      <c r="AF51" s="304"/>
      <c r="AG51" s="304"/>
      <c r="AH51" s="38"/>
      <c r="AI51" s="303" t="s">
        <v>66</v>
      </c>
      <c r="AJ51" s="304"/>
      <c r="AK51" s="304"/>
      <c r="AL51" s="38"/>
      <c r="AM51" s="303" t="s">
        <v>66</v>
      </c>
      <c r="AN51" s="304"/>
      <c r="AO51" s="304"/>
    </row>
    <row r="52" spans="1:41" x14ac:dyDescent="0.15">
      <c r="A52" s="334"/>
      <c r="B52" s="92" t="s">
        <v>57</v>
      </c>
      <c r="C52" s="303" t="s">
        <v>1332</v>
      </c>
      <c r="D52" s="304"/>
      <c r="E52" s="304"/>
      <c r="F52" s="37"/>
      <c r="G52" s="303" t="s">
        <v>1333</v>
      </c>
      <c r="H52" s="304"/>
      <c r="I52" s="304"/>
      <c r="J52" s="38"/>
      <c r="K52" s="303" t="s">
        <v>1334</v>
      </c>
      <c r="L52" s="304"/>
      <c r="M52" s="304"/>
      <c r="N52" s="38"/>
      <c r="O52" s="303" t="s">
        <v>66</v>
      </c>
      <c r="P52" s="304"/>
      <c r="Q52" s="304"/>
      <c r="R52" s="38"/>
      <c r="S52" s="303" t="s">
        <v>66</v>
      </c>
      <c r="T52" s="304"/>
      <c r="U52" s="304"/>
      <c r="V52" s="38"/>
      <c r="W52" s="303" t="s">
        <v>66</v>
      </c>
      <c r="X52" s="304"/>
      <c r="Y52" s="304"/>
      <c r="Z52" s="38"/>
      <c r="AA52" s="303" t="s">
        <v>66</v>
      </c>
      <c r="AB52" s="304"/>
      <c r="AC52" s="304"/>
      <c r="AD52" s="38"/>
      <c r="AE52" s="303" t="s">
        <v>66</v>
      </c>
      <c r="AF52" s="304"/>
      <c r="AG52" s="304"/>
      <c r="AH52" s="38"/>
      <c r="AI52" s="303" t="s">
        <v>66</v>
      </c>
      <c r="AJ52" s="304"/>
      <c r="AK52" s="304"/>
      <c r="AL52" s="38"/>
      <c r="AM52" s="303" t="s">
        <v>66</v>
      </c>
      <c r="AN52" s="304"/>
      <c r="AO52" s="304"/>
    </row>
    <row r="53" spans="1:41" x14ac:dyDescent="0.15">
      <c r="A53" s="334"/>
      <c r="B53" s="92" t="s">
        <v>59</v>
      </c>
      <c r="C53" s="303" t="s">
        <v>223</v>
      </c>
      <c r="D53" s="304"/>
      <c r="E53" s="304"/>
      <c r="F53" s="37"/>
      <c r="G53" s="303" t="s">
        <v>223</v>
      </c>
      <c r="H53" s="304"/>
      <c r="I53" s="304"/>
      <c r="J53" s="38"/>
      <c r="K53" s="303" t="s">
        <v>208</v>
      </c>
      <c r="L53" s="304"/>
      <c r="M53" s="304"/>
      <c r="N53" s="38"/>
      <c r="O53" s="303" t="s">
        <v>66</v>
      </c>
      <c r="P53" s="304"/>
      <c r="Q53" s="304"/>
      <c r="R53" s="38"/>
      <c r="S53" s="303" t="s">
        <v>66</v>
      </c>
      <c r="T53" s="304"/>
      <c r="U53" s="304"/>
      <c r="V53" s="38"/>
      <c r="W53" s="303" t="s">
        <v>66</v>
      </c>
      <c r="X53" s="304"/>
      <c r="Y53" s="304"/>
      <c r="Z53" s="38"/>
      <c r="AA53" s="303" t="s">
        <v>66</v>
      </c>
      <c r="AB53" s="304"/>
      <c r="AC53" s="304"/>
      <c r="AD53" s="38"/>
      <c r="AE53" s="303" t="s">
        <v>66</v>
      </c>
      <c r="AF53" s="304"/>
      <c r="AG53" s="304"/>
      <c r="AH53" s="38"/>
      <c r="AI53" s="303" t="s">
        <v>66</v>
      </c>
      <c r="AJ53" s="304"/>
      <c r="AK53" s="304"/>
      <c r="AL53" s="38"/>
      <c r="AM53" s="303" t="s">
        <v>66</v>
      </c>
      <c r="AN53" s="304"/>
      <c r="AO53" s="304"/>
    </row>
    <row r="54" spans="1:41" x14ac:dyDescent="0.15">
      <c r="A54" s="334"/>
      <c r="B54" s="92" t="s">
        <v>58</v>
      </c>
      <c r="C54" s="303"/>
      <c r="D54" s="304"/>
      <c r="E54" s="304"/>
      <c r="F54" s="37"/>
      <c r="G54" s="339" t="s">
        <v>1335</v>
      </c>
      <c r="H54" s="340"/>
      <c r="I54" s="340"/>
      <c r="J54" s="38"/>
      <c r="K54" s="303" t="s">
        <v>1336</v>
      </c>
      <c r="L54" s="304"/>
      <c r="M54" s="304"/>
      <c r="N54" s="38"/>
      <c r="O54" s="303" t="s">
        <v>66</v>
      </c>
      <c r="P54" s="304"/>
      <c r="Q54" s="304"/>
      <c r="R54" s="38"/>
      <c r="S54" s="303" t="s">
        <v>66</v>
      </c>
      <c r="T54" s="304"/>
      <c r="U54" s="304"/>
      <c r="V54" s="38"/>
      <c r="W54" s="303" t="s">
        <v>66</v>
      </c>
      <c r="X54" s="304"/>
      <c r="Y54" s="304"/>
      <c r="Z54" s="38"/>
      <c r="AA54" s="303" t="s">
        <v>66</v>
      </c>
      <c r="AB54" s="304"/>
      <c r="AC54" s="304"/>
      <c r="AD54" s="38"/>
      <c r="AE54" s="303" t="s">
        <v>66</v>
      </c>
      <c r="AF54" s="304"/>
      <c r="AG54" s="304"/>
      <c r="AH54" s="38"/>
      <c r="AI54" s="303" t="s">
        <v>66</v>
      </c>
      <c r="AJ54" s="304"/>
      <c r="AK54" s="304"/>
      <c r="AL54" s="38"/>
      <c r="AM54" s="303" t="s">
        <v>66</v>
      </c>
      <c r="AN54" s="304"/>
      <c r="AO54" s="304"/>
    </row>
    <row r="55" spans="1:41" x14ac:dyDescent="0.15">
      <c r="A55" s="334"/>
      <c r="B55" s="92" t="s">
        <v>67</v>
      </c>
      <c r="C55" s="303" t="s">
        <v>66</v>
      </c>
      <c r="D55" s="304"/>
      <c r="E55" s="304"/>
      <c r="F55" s="37"/>
      <c r="G55" s="303" t="s">
        <v>1337</v>
      </c>
      <c r="H55" s="304"/>
      <c r="I55" s="304"/>
      <c r="J55" s="38"/>
      <c r="K55" s="303" t="s">
        <v>209</v>
      </c>
      <c r="L55" s="304"/>
      <c r="M55" s="304"/>
      <c r="N55" s="38"/>
      <c r="O55" s="303" t="s">
        <v>66</v>
      </c>
      <c r="P55" s="304"/>
      <c r="Q55" s="304"/>
      <c r="R55" s="38"/>
      <c r="S55" s="303" t="s">
        <v>66</v>
      </c>
      <c r="T55" s="304"/>
      <c r="U55" s="304"/>
      <c r="V55" s="38"/>
      <c r="W55" s="303" t="s">
        <v>66</v>
      </c>
      <c r="X55" s="304"/>
      <c r="Y55" s="304"/>
      <c r="Z55" s="38"/>
      <c r="AA55" s="303" t="s">
        <v>66</v>
      </c>
      <c r="AB55" s="304"/>
      <c r="AC55" s="304"/>
      <c r="AD55" s="38"/>
      <c r="AE55" s="303" t="s">
        <v>66</v>
      </c>
      <c r="AF55" s="304"/>
      <c r="AG55" s="304"/>
      <c r="AH55" s="38"/>
      <c r="AI55" s="303" t="s">
        <v>66</v>
      </c>
      <c r="AJ55" s="304"/>
      <c r="AK55" s="304"/>
      <c r="AL55" s="38"/>
      <c r="AM55" s="303" t="s">
        <v>66</v>
      </c>
      <c r="AN55" s="304"/>
      <c r="AO55" s="304"/>
    </row>
    <row r="56" spans="1:41" x14ac:dyDescent="0.15">
      <c r="A56" s="334"/>
      <c r="B56" s="92" t="s">
        <v>68</v>
      </c>
      <c r="C56" s="303" t="s">
        <v>66</v>
      </c>
      <c r="D56" s="304"/>
      <c r="E56" s="304"/>
      <c r="F56" s="37"/>
      <c r="G56" s="303"/>
      <c r="H56" s="304"/>
      <c r="I56" s="304"/>
      <c r="J56" s="38"/>
      <c r="K56" s="303"/>
      <c r="L56" s="304"/>
      <c r="M56" s="304"/>
      <c r="N56" s="38"/>
      <c r="O56" s="303" t="s">
        <v>66</v>
      </c>
      <c r="P56" s="304"/>
      <c r="Q56" s="304"/>
      <c r="R56" s="38"/>
      <c r="S56" s="303" t="s">
        <v>66</v>
      </c>
      <c r="T56" s="304"/>
      <c r="U56" s="304"/>
      <c r="V56" s="38"/>
      <c r="W56" s="303" t="s">
        <v>66</v>
      </c>
      <c r="X56" s="304"/>
      <c r="Y56" s="304"/>
      <c r="Z56" s="38"/>
      <c r="AA56" s="303" t="s">
        <v>66</v>
      </c>
      <c r="AB56" s="304"/>
      <c r="AC56" s="304"/>
      <c r="AD56" s="38"/>
      <c r="AE56" s="303" t="s">
        <v>66</v>
      </c>
      <c r="AF56" s="304"/>
      <c r="AG56" s="304"/>
      <c r="AH56" s="38"/>
      <c r="AI56" s="303" t="s">
        <v>66</v>
      </c>
      <c r="AJ56" s="304"/>
      <c r="AK56" s="304"/>
      <c r="AL56" s="38"/>
      <c r="AM56" s="303" t="s">
        <v>66</v>
      </c>
      <c r="AN56" s="304"/>
      <c r="AO56" s="304"/>
    </row>
    <row r="57" spans="1:41" x14ac:dyDescent="0.15">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x14ac:dyDescent="0.15">
      <c r="A58" s="337"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337"/>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337"/>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335"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335"/>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335"/>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335"/>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335"/>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335"/>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335"/>
      <c r="B67" s="39" t="s">
        <v>77</v>
      </c>
      <c r="C67" s="338" t="s">
        <v>1338</v>
      </c>
      <c r="D67" s="338"/>
      <c r="E67" s="338"/>
      <c r="F67" s="37"/>
      <c r="G67" s="296" t="s">
        <v>1339</v>
      </c>
      <c r="H67" s="296"/>
      <c r="I67" s="296"/>
      <c r="J67" s="38"/>
      <c r="K67" s="296" t="s">
        <v>78</v>
      </c>
      <c r="L67" s="296"/>
      <c r="M67" s="296"/>
      <c r="N67" s="38"/>
      <c r="O67" s="296" t="s">
        <v>78</v>
      </c>
      <c r="P67" s="296"/>
      <c r="Q67" s="296"/>
      <c r="R67" s="38"/>
      <c r="S67" s="296" t="s">
        <v>78</v>
      </c>
      <c r="T67" s="296"/>
      <c r="U67" s="296"/>
      <c r="V67" s="38"/>
      <c r="W67" s="296" t="s">
        <v>78</v>
      </c>
      <c r="X67" s="296"/>
      <c r="Y67" s="296"/>
      <c r="Z67" s="38"/>
      <c r="AA67" s="296" t="s">
        <v>78</v>
      </c>
      <c r="AB67" s="296"/>
      <c r="AC67" s="296"/>
      <c r="AD67" s="38"/>
      <c r="AE67" s="296" t="s">
        <v>78</v>
      </c>
      <c r="AF67" s="296"/>
      <c r="AG67" s="296"/>
      <c r="AH67" s="38"/>
      <c r="AI67" s="296" t="s">
        <v>78</v>
      </c>
      <c r="AJ67" s="296"/>
      <c r="AK67" s="296"/>
      <c r="AL67" s="38"/>
      <c r="AM67" s="296" t="s">
        <v>78</v>
      </c>
      <c r="AN67" s="296"/>
      <c r="AO67" s="296"/>
    </row>
    <row r="68" spans="1:41" x14ac:dyDescent="0.15">
      <c r="A68" s="335"/>
      <c r="B68" s="297"/>
      <c r="C68" s="338"/>
      <c r="D68" s="338"/>
      <c r="E68" s="338"/>
      <c r="F68" s="37"/>
      <c r="G68" s="296"/>
      <c r="H68" s="296"/>
      <c r="I68" s="296"/>
      <c r="J68" s="38"/>
      <c r="K68" s="296"/>
      <c r="L68" s="296"/>
      <c r="M68" s="296"/>
      <c r="N68" s="38"/>
      <c r="O68" s="296"/>
      <c r="P68" s="296"/>
      <c r="Q68" s="296"/>
      <c r="R68" s="38"/>
      <c r="S68" s="296"/>
      <c r="T68" s="296"/>
      <c r="U68" s="296"/>
      <c r="V68" s="38"/>
      <c r="W68" s="296"/>
      <c r="X68" s="296"/>
      <c r="Y68" s="296"/>
      <c r="Z68" s="38"/>
      <c r="AA68" s="296"/>
      <c r="AB68" s="296"/>
      <c r="AC68" s="296"/>
      <c r="AD68" s="38"/>
      <c r="AE68" s="296"/>
      <c r="AF68" s="296"/>
      <c r="AG68" s="296"/>
      <c r="AH68" s="38"/>
      <c r="AI68" s="296"/>
      <c r="AJ68" s="296"/>
      <c r="AK68" s="296"/>
      <c r="AL68" s="38"/>
      <c r="AM68" s="296"/>
      <c r="AN68" s="296"/>
      <c r="AO68" s="296"/>
    </row>
    <row r="69" spans="1:41" x14ac:dyDescent="0.15">
      <c r="A69" s="335"/>
      <c r="B69" s="298"/>
      <c r="C69" s="338"/>
      <c r="D69" s="338"/>
      <c r="E69" s="338"/>
      <c r="F69" s="37"/>
      <c r="G69" s="296"/>
      <c r="H69" s="296"/>
      <c r="I69" s="296"/>
      <c r="J69" s="38"/>
      <c r="K69" s="296"/>
      <c r="L69" s="296"/>
      <c r="M69" s="296"/>
      <c r="N69" s="38"/>
      <c r="O69" s="296"/>
      <c r="P69" s="296"/>
      <c r="Q69" s="296"/>
      <c r="R69" s="38"/>
      <c r="S69" s="296"/>
      <c r="T69" s="296"/>
      <c r="U69" s="296"/>
      <c r="V69" s="38"/>
      <c r="W69" s="296"/>
      <c r="X69" s="296"/>
      <c r="Y69" s="296"/>
      <c r="Z69" s="38"/>
      <c r="AA69" s="296"/>
      <c r="AB69" s="296"/>
      <c r="AC69" s="296"/>
      <c r="AD69" s="38"/>
      <c r="AE69" s="296"/>
      <c r="AF69" s="296"/>
      <c r="AG69" s="296"/>
      <c r="AH69" s="38"/>
      <c r="AI69" s="296"/>
      <c r="AJ69" s="296"/>
      <c r="AK69" s="296"/>
      <c r="AL69" s="38"/>
      <c r="AM69" s="296"/>
      <c r="AN69" s="296"/>
      <c r="AO69" s="296"/>
    </row>
    <row r="70" spans="1:41" x14ac:dyDescent="0.15">
      <c r="A70" s="335"/>
      <c r="B70" s="298"/>
      <c r="C70" s="338"/>
      <c r="D70" s="338"/>
      <c r="E70" s="338"/>
      <c r="F70" s="37"/>
      <c r="G70" s="296"/>
      <c r="H70" s="296"/>
      <c r="I70" s="296"/>
      <c r="J70" s="38"/>
      <c r="K70" s="296"/>
      <c r="L70" s="296"/>
      <c r="M70" s="296"/>
      <c r="N70" s="38"/>
      <c r="O70" s="296"/>
      <c r="P70" s="296"/>
      <c r="Q70" s="296"/>
      <c r="R70" s="38"/>
      <c r="S70" s="296"/>
      <c r="T70" s="296"/>
      <c r="U70" s="296"/>
      <c r="V70" s="38"/>
      <c r="W70" s="296"/>
      <c r="X70" s="296"/>
      <c r="Y70" s="296"/>
      <c r="Z70" s="38"/>
      <c r="AA70" s="296"/>
      <c r="AB70" s="296"/>
      <c r="AC70" s="296"/>
      <c r="AD70" s="38"/>
      <c r="AE70" s="296"/>
      <c r="AF70" s="296"/>
      <c r="AG70" s="296"/>
      <c r="AH70" s="38"/>
      <c r="AI70" s="296"/>
      <c r="AJ70" s="296"/>
      <c r="AK70" s="296"/>
      <c r="AL70" s="38"/>
      <c r="AM70" s="296"/>
      <c r="AN70" s="296"/>
      <c r="AO70" s="296"/>
    </row>
    <row r="71" spans="1:41" x14ac:dyDescent="0.15">
      <c r="A71" s="335"/>
      <c r="B71" s="298"/>
      <c r="C71" s="338"/>
      <c r="D71" s="338"/>
      <c r="E71" s="338"/>
      <c r="F71" s="37"/>
      <c r="G71" s="296"/>
      <c r="H71" s="296"/>
      <c r="I71" s="296"/>
      <c r="J71" s="38"/>
      <c r="K71" s="296"/>
      <c r="L71" s="296"/>
      <c r="M71" s="296"/>
      <c r="N71" s="38"/>
      <c r="O71" s="296"/>
      <c r="P71" s="296"/>
      <c r="Q71" s="296"/>
      <c r="R71" s="38"/>
      <c r="S71" s="296"/>
      <c r="T71" s="296"/>
      <c r="U71" s="296"/>
      <c r="V71" s="38"/>
      <c r="W71" s="296"/>
      <c r="X71" s="296"/>
      <c r="Y71" s="296"/>
      <c r="Z71" s="38"/>
      <c r="AA71" s="296"/>
      <c r="AB71" s="296"/>
      <c r="AC71" s="296"/>
      <c r="AD71" s="38"/>
      <c r="AE71" s="296"/>
      <c r="AF71" s="296"/>
      <c r="AG71" s="296"/>
      <c r="AH71" s="38"/>
      <c r="AI71" s="296"/>
      <c r="AJ71" s="296"/>
      <c r="AK71" s="296"/>
      <c r="AL71" s="38"/>
      <c r="AM71" s="296"/>
      <c r="AN71" s="296"/>
      <c r="AO71" s="296"/>
    </row>
    <row r="72" spans="1:41" x14ac:dyDescent="0.15">
      <c r="A72" s="335"/>
      <c r="B72" s="298"/>
      <c r="C72" s="338"/>
      <c r="D72" s="338"/>
      <c r="E72" s="338"/>
      <c r="F72" s="37"/>
      <c r="G72" s="296"/>
      <c r="H72" s="296"/>
      <c r="I72" s="296"/>
      <c r="J72" s="38"/>
      <c r="K72" s="296"/>
      <c r="L72" s="296"/>
      <c r="M72" s="296"/>
      <c r="N72" s="38"/>
      <c r="O72" s="296"/>
      <c r="P72" s="296"/>
      <c r="Q72" s="296"/>
      <c r="R72" s="38"/>
      <c r="S72" s="296"/>
      <c r="T72" s="296"/>
      <c r="U72" s="296"/>
      <c r="V72" s="38"/>
      <c r="W72" s="296"/>
      <c r="X72" s="296"/>
      <c r="Y72" s="296"/>
      <c r="Z72" s="38"/>
      <c r="AA72" s="296"/>
      <c r="AB72" s="296"/>
      <c r="AC72" s="296"/>
      <c r="AD72" s="38"/>
      <c r="AE72" s="296"/>
      <c r="AF72" s="296"/>
      <c r="AG72" s="296"/>
      <c r="AH72" s="38"/>
      <c r="AI72" s="296"/>
      <c r="AJ72" s="296"/>
      <c r="AK72" s="296"/>
      <c r="AL72" s="38"/>
      <c r="AM72" s="296"/>
      <c r="AN72" s="296"/>
      <c r="AO72" s="296"/>
    </row>
    <row r="73" spans="1:41" x14ac:dyDescent="0.15">
      <c r="A73" s="335"/>
      <c r="B73" s="299"/>
      <c r="C73" s="338"/>
      <c r="D73" s="338"/>
      <c r="E73" s="338"/>
      <c r="F73" s="37"/>
      <c r="G73" s="296"/>
      <c r="H73" s="296"/>
      <c r="I73" s="296"/>
      <c r="J73" s="38"/>
      <c r="K73" s="296"/>
      <c r="L73" s="296"/>
      <c r="M73" s="296"/>
      <c r="N73" s="38"/>
      <c r="O73" s="296"/>
      <c r="P73" s="296"/>
      <c r="Q73" s="296"/>
      <c r="R73" s="38"/>
      <c r="S73" s="296"/>
      <c r="T73" s="296"/>
      <c r="U73" s="296"/>
      <c r="V73" s="38"/>
      <c r="W73" s="296"/>
      <c r="X73" s="296"/>
      <c r="Y73" s="296"/>
      <c r="Z73" s="38"/>
      <c r="AA73" s="296"/>
      <c r="AB73" s="296"/>
      <c r="AC73" s="296"/>
      <c r="AD73" s="38"/>
      <c r="AE73" s="296"/>
      <c r="AF73" s="296"/>
      <c r="AG73" s="296"/>
      <c r="AH73" s="38"/>
      <c r="AI73" s="296"/>
      <c r="AJ73" s="296"/>
      <c r="AK73" s="296"/>
      <c r="AL73" s="38"/>
      <c r="AM73" s="296"/>
      <c r="AN73" s="296"/>
      <c r="AO73" s="296"/>
    </row>
    <row r="74" spans="1:41" x14ac:dyDescent="0.15">
      <c r="A74" s="335"/>
    </row>
    <row r="75" spans="1:41" x14ac:dyDescent="0.15">
      <c r="A75" s="335"/>
    </row>
    <row r="76" spans="1:41" x14ac:dyDescent="0.15">
      <c r="A76" s="335"/>
    </row>
    <row r="77" spans="1:41" x14ac:dyDescent="0.15">
      <c r="A77" s="335"/>
    </row>
    <row r="78" spans="1:41" x14ac:dyDescent="0.15">
      <c r="A78" s="335"/>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2"/>
  <sheetViews>
    <sheetView tabSelected="1" zoomScale="140" zoomScaleNormal="100" workbookViewId="0">
      <pane xSplit="2" ySplit="2" topLeftCell="C49" activePane="bottomRight" state="frozen"/>
      <selection pane="topRight" activeCell="C1" sqref="C1"/>
      <selection pane="bottomLeft" activeCell="A3" sqref="A3"/>
      <selection pane="bottomRight" activeCell="Q66" sqref="Q66"/>
    </sheetView>
  </sheetViews>
  <sheetFormatPr baseColWidth="10" defaultColWidth="9.1640625" defaultRowHeight="13" x14ac:dyDescent="0.15"/>
  <cols>
    <col min="1" max="1" width="29.5" style="172" customWidth="1"/>
    <col min="2" max="2" width="32.1640625" style="172" customWidth="1"/>
    <col min="3" max="3" width="25.6640625" style="172" customWidth="1"/>
    <col min="4" max="4" width="27.33203125" style="172" customWidth="1"/>
    <col min="5" max="5" width="25.6640625" style="172" customWidth="1"/>
    <col min="6" max="6" width="3.6640625" style="161" customWidth="1"/>
    <col min="7" max="9" width="25.6640625" style="172" customWidth="1"/>
    <col min="10" max="10" width="3.6640625" style="172" customWidth="1"/>
    <col min="11" max="13" width="25.6640625" style="172" customWidth="1"/>
    <col min="14" max="14" width="3.6640625" style="172" customWidth="1"/>
    <col min="15" max="17" width="25.6640625" style="172" customWidth="1"/>
    <col min="18" max="18" width="3.6640625" style="172" customWidth="1"/>
    <col min="19" max="21" width="25.6640625" style="172" customWidth="1"/>
    <col min="22" max="22" width="3.6640625" style="172" customWidth="1"/>
    <col min="23" max="25" width="25.6640625" style="172" customWidth="1"/>
    <col min="26" max="26" width="3.6640625" style="172" customWidth="1"/>
    <col min="27" max="29" width="25.6640625" style="172" customWidth="1"/>
    <col min="30" max="30" width="3.6640625" style="172" customWidth="1"/>
    <col min="31" max="33" width="25.6640625" style="172" customWidth="1"/>
    <col min="34" max="34" width="3.6640625" style="172" customWidth="1"/>
    <col min="35" max="37" width="25.6640625" style="172" customWidth="1"/>
    <col min="38" max="38" width="3.6640625" style="172" customWidth="1"/>
    <col min="39" max="41" width="25.6640625" style="172" customWidth="1"/>
    <col min="42" max="55" width="9.1640625" style="161"/>
    <col min="56" max="16384" width="9.1640625" style="172"/>
  </cols>
  <sheetData>
    <row r="1" spans="1:5" s="161" customFormat="1" ht="12.75" customHeight="1" x14ac:dyDescent="0.15">
      <c r="A1" s="284" t="s">
        <v>9</v>
      </c>
      <c r="B1" s="202"/>
      <c r="C1" s="203"/>
      <c r="D1" s="203"/>
      <c r="E1" s="204"/>
    </row>
    <row r="2" spans="1:5" s="161" customFormat="1" ht="14" customHeight="1" x14ac:dyDescent="0.2">
      <c r="A2" s="284"/>
      <c r="B2" s="162" t="s">
        <v>10</v>
      </c>
      <c r="C2" s="163" t="s">
        <v>11</v>
      </c>
      <c r="D2" s="164" t="s">
        <v>12</v>
      </c>
    </row>
    <row r="3" spans="1:5" s="161" customFormat="1" ht="12.75" customHeight="1" x14ac:dyDescent="0.15">
      <c r="A3" s="205"/>
    </row>
    <row r="4" spans="1:5" s="161" customFormat="1" ht="16" customHeight="1" x14ac:dyDescent="0.15">
      <c r="A4" s="165" t="s">
        <v>13</v>
      </c>
      <c r="B4" s="169" t="s">
        <v>14</v>
      </c>
    </row>
    <row r="5" spans="1:5" s="161" customFormat="1" x14ac:dyDescent="0.15">
      <c r="B5" s="162" t="s">
        <v>15</v>
      </c>
      <c r="C5" s="185"/>
      <c r="D5" s="167" t="s">
        <v>16</v>
      </c>
      <c r="E5" s="185"/>
    </row>
    <row r="6" spans="1:5" s="161" customFormat="1" x14ac:dyDescent="0.15">
      <c r="B6" s="162" t="s">
        <v>17</v>
      </c>
      <c r="C6" s="185"/>
      <c r="D6" s="167" t="s">
        <v>18</v>
      </c>
      <c r="E6" s="185"/>
    </row>
    <row r="7" spans="1:5" s="161" customFormat="1" x14ac:dyDescent="0.15">
      <c r="B7" s="162" t="s">
        <v>19</v>
      </c>
      <c r="C7" s="166" t="s">
        <v>922</v>
      </c>
    </row>
    <row r="8" spans="1:5" s="161" customFormat="1" x14ac:dyDescent="0.15">
      <c r="B8" s="162" t="s">
        <v>21</v>
      </c>
      <c r="C8" s="167" t="s">
        <v>22</v>
      </c>
      <c r="D8" s="167" t="s">
        <v>23</v>
      </c>
      <c r="E8" s="167"/>
    </row>
    <row r="9" spans="1:5" s="161" customFormat="1" x14ac:dyDescent="0.15">
      <c r="B9" s="162"/>
      <c r="C9" s="186">
        <v>42209</v>
      </c>
      <c r="D9" s="186">
        <v>44765</v>
      </c>
      <c r="E9" s="167" t="s">
        <v>24</v>
      </c>
    </row>
    <row r="10" spans="1:5" s="161" customFormat="1" x14ac:dyDescent="0.15">
      <c r="B10" s="162" t="s">
        <v>25</v>
      </c>
      <c r="C10" s="167" t="s">
        <v>22</v>
      </c>
      <c r="D10" s="167" t="s">
        <v>23</v>
      </c>
      <c r="E10" s="167"/>
    </row>
    <row r="11" spans="1:5" s="161" customFormat="1" x14ac:dyDescent="0.15">
      <c r="B11" s="162" t="s">
        <v>26</v>
      </c>
      <c r="C11" s="168">
        <v>42217</v>
      </c>
      <c r="D11" s="168">
        <v>42947</v>
      </c>
      <c r="E11" s="167" t="s">
        <v>28</v>
      </c>
    </row>
    <row r="12" spans="1:5" s="161" customFormat="1" x14ac:dyDescent="0.15">
      <c r="B12" s="162" t="s">
        <v>29</v>
      </c>
      <c r="C12" s="168">
        <v>42948</v>
      </c>
      <c r="D12" s="168">
        <v>43830</v>
      </c>
    </row>
    <row r="13" spans="1:5" s="161" customFormat="1" x14ac:dyDescent="0.15">
      <c r="B13" s="162" t="s">
        <v>30</v>
      </c>
      <c r="C13" s="168">
        <v>43831</v>
      </c>
      <c r="D13" s="168">
        <v>44561</v>
      </c>
    </row>
    <row r="14" spans="1:5" s="161" customFormat="1" x14ac:dyDescent="0.15">
      <c r="B14" s="162" t="s">
        <v>31</v>
      </c>
      <c r="C14" s="168">
        <v>44896</v>
      </c>
      <c r="D14" s="168">
        <v>44765</v>
      </c>
    </row>
    <row r="15" spans="1:5" s="161" customFormat="1" x14ac:dyDescent="0.15">
      <c r="B15" s="162" t="s">
        <v>32</v>
      </c>
      <c r="C15" s="168" t="s">
        <v>27</v>
      </c>
      <c r="D15" s="168" t="s">
        <v>27</v>
      </c>
    </row>
    <row r="16" spans="1:5" s="161" customFormat="1" x14ac:dyDescent="0.15">
      <c r="B16" s="162" t="s">
        <v>33</v>
      </c>
      <c r="C16" s="168" t="s">
        <v>27</v>
      </c>
      <c r="D16" s="168" t="s">
        <v>27</v>
      </c>
    </row>
    <row r="17" spans="1:50 16384:16384" s="161" customFormat="1" x14ac:dyDescent="0.15"/>
    <row r="18" spans="1:50 16384:16384" s="161" customFormat="1" ht="36" x14ac:dyDescent="0.15">
      <c r="A18" s="165" t="s">
        <v>3</v>
      </c>
      <c r="B18" s="169" t="s">
        <v>34</v>
      </c>
      <c r="C18" s="190" t="s">
        <v>172</v>
      </c>
      <c r="E18" s="187" t="s">
        <v>36</v>
      </c>
    </row>
    <row r="19" spans="1:50 16384:16384" s="161" customFormat="1" x14ac:dyDescent="0.15">
      <c r="D19" s="188"/>
      <c r="E19" s="189" t="s">
        <v>37</v>
      </c>
      <c r="XFD19" s="161" t="e" cm="1">
        <f t="array" ref="XFD19">_xlfn.IFS(C18="Renewable",(INDEX(RE,,MATCH(AM23,REC,0))),C18="CSA",(INDEX(IMP_CSA,,MATCH(AM23,IMP_CSAC,0))),C18="Forestry",(INDEX(AR,,MATCH(AM23,ARC,0))),C18="AGR",(INDEX(AGR,,MATCH(AM23,AGRC,0))))</f>
        <v>#N/A</v>
      </c>
    </row>
    <row r="20" spans="1:50 16384:16384" s="161" customFormat="1" x14ac:dyDescent="0.15">
      <c r="A20" s="165" t="s">
        <v>5</v>
      </c>
      <c r="B20" s="169" t="s">
        <v>38</v>
      </c>
      <c r="C20" s="190" t="s">
        <v>39</v>
      </c>
      <c r="E20" s="187" t="s">
        <v>40</v>
      </c>
      <c r="O20" s="191"/>
    </row>
    <row r="21" spans="1:50 16384:16384" s="161" customFormat="1" x14ac:dyDescent="0.15">
      <c r="A21" s="165"/>
      <c r="B21" s="206"/>
    </row>
    <row r="22" spans="1:50 16384:16384" x14ac:dyDescent="0.15">
      <c r="A22" s="165"/>
      <c r="C22" s="285" t="s">
        <v>41</v>
      </c>
      <c r="D22" s="286"/>
      <c r="E22" s="287"/>
      <c r="G22" s="281" t="s">
        <v>42</v>
      </c>
      <c r="H22" s="282"/>
      <c r="I22" s="283"/>
      <c r="K22" s="281" t="s">
        <v>42</v>
      </c>
      <c r="L22" s="282"/>
      <c r="M22" s="283"/>
      <c r="O22" s="281" t="s">
        <v>42</v>
      </c>
      <c r="P22" s="282"/>
      <c r="Q22" s="283"/>
      <c r="S22" s="281" t="s">
        <v>42</v>
      </c>
      <c r="T22" s="282"/>
      <c r="U22" s="283"/>
      <c r="W22" s="281" t="s">
        <v>42</v>
      </c>
      <c r="X22" s="282"/>
      <c r="Y22" s="283"/>
      <c r="AA22" s="281" t="s">
        <v>42</v>
      </c>
      <c r="AB22" s="282"/>
      <c r="AC22" s="283"/>
      <c r="AE22" s="281" t="s">
        <v>42</v>
      </c>
      <c r="AF22" s="282"/>
      <c r="AG22" s="283"/>
      <c r="AI22" s="281" t="s">
        <v>42</v>
      </c>
      <c r="AJ22" s="282"/>
      <c r="AK22" s="283"/>
      <c r="AM22" s="281" t="s">
        <v>42</v>
      </c>
      <c r="AN22" s="282"/>
      <c r="AO22" s="283"/>
    </row>
    <row r="23" spans="1:50 16384:16384" ht="14" x14ac:dyDescent="0.15">
      <c r="A23" s="165"/>
      <c r="B23" s="207" t="str">
        <f>IF(C20="Start with impact category","Select Impact category &gt;&gt;","")</f>
        <v/>
      </c>
      <c r="C23" s="278"/>
      <c r="D23" s="279"/>
      <c r="E23" s="280"/>
      <c r="F23" s="171" t="str">
        <f>IF($B$23="Select Impact category &gt;&gt;", "&gt;&gt;","")</f>
        <v/>
      </c>
      <c r="G23" s="278"/>
      <c r="H23" s="279"/>
      <c r="I23" s="280"/>
      <c r="J23" s="171" t="str">
        <f>IF($B$23="Select Impact category &gt;&gt;", "&gt;&gt;","")</f>
        <v/>
      </c>
      <c r="K23" s="288"/>
      <c r="L23" s="289"/>
      <c r="M23" s="290"/>
      <c r="N23" s="171" t="str">
        <f>IF($B$23="Select Impact category &gt;&gt;", "&gt;&gt;","")</f>
        <v/>
      </c>
      <c r="O23" s="278"/>
      <c r="P23" s="279"/>
      <c r="Q23" s="280"/>
      <c r="R23" s="171" t="str">
        <f>IF($B$23="Select Impact category &gt;&gt;", "&gt;&gt;","")</f>
        <v/>
      </c>
      <c r="S23" s="278"/>
      <c r="T23" s="279"/>
      <c r="U23" s="280"/>
      <c r="V23" s="171" t="str">
        <f>IF($B$23="Select Impact category &gt;&gt;", "&gt;&gt;","")</f>
        <v/>
      </c>
      <c r="W23" s="278"/>
      <c r="X23" s="279"/>
      <c r="Y23" s="280"/>
      <c r="Z23" s="171" t="str">
        <f>IF($B$23="Select Impact category &gt;&gt;", "&gt;&gt;","")</f>
        <v/>
      </c>
      <c r="AA23" s="278"/>
      <c r="AB23" s="279"/>
      <c r="AC23" s="280"/>
      <c r="AD23" s="171" t="str">
        <f>IF($B$23="Select Impact category &gt;&gt;", "&gt;&gt;","")</f>
        <v/>
      </c>
      <c r="AE23" s="278"/>
      <c r="AF23" s="279"/>
      <c r="AG23" s="280"/>
      <c r="AH23" s="171" t="str">
        <f>IF($B$23="Select Impact category &gt;&gt;", "&gt;&gt;","")</f>
        <v/>
      </c>
      <c r="AI23" s="278"/>
      <c r="AJ23" s="279"/>
      <c r="AK23" s="280"/>
      <c r="AL23" s="171" t="str">
        <f>IF($B$23="Select Impact category &gt;&gt;", "&gt;&gt;","")</f>
        <v/>
      </c>
      <c r="AM23" s="278"/>
      <c r="AN23" s="279"/>
      <c r="AO23" s="280"/>
    </row>
    <row r="24" spans="1:50 16384:16384" ht="12.75" customHeight="1" x14ac:dyDescent="0.15">
      <c r="A24" s="165"/>
      <c r="B24" s="169" t="str">
        <f>IF(C20="Start with SDG","Select SDG &gt;&gt;","")</f>
        <v>Select SDG &gt;&gt;</v>
      </c>
      <c r="C24" s="272" t="s">
        <v>129</v>
      </c>
      <c r="D24" s="273"/>
      <c r="E24" s="274"/>
      <c r="F24" s="171" t="str">
        <f>IF($B$24="Select SDG &gt;&gt;","&gt;&gt;","")</f>
        <v>&gt;&gt;</v>
      </c>
      <c r="G24" s="272" t="s">
        <v>124</v>
      </c>
      <c r="H24" s="273"/>
      <c r="I24" s="274"/>
      <c r="J24" s="171" t="str">
        <f>IF($B$24="Select SDG &gt;&gt;","&gt;&gt;","")</f>
        <v>&gt;&gt;</v>
      </c>
      <c r="K24" s="272" t="s">
        <v>123</v>
      </c>
      <c r="L24" s="273"/>
      <c r="M24" s="274"/>
      <c r="N24" s="171" t="str">
        <f>IF($B$24="Select SDG &gt;&gt;","&gt;&gt;","")</f>
        <v>&gt;&gt;</v>
      </c>
      <c r="O24" s="272" t="s">
        <v>122</v>
      </c>
      <c r="P24" s="273"/>
      <c r="Q24" s="274"/>
      <c r="R24" s="171" t="str">
        <f>IF($B$24="Select SDG &gt;&gt;","&gt;&gt;","")</f>
        <v>&gt;&gt;</v>
      </c>
      <c r="S24" s="272"/>
      <c r="T24" s="273"/>
      <c r="U24" s="274"/>
      <c r="V24" s="171" t="str">
        <f>IF($B$24="Select SDG &gt;&gt;","&gt;&gt;","")</f>
        <v>&gt;&gt;</v>
      </c>
      <c r="W24" s="272"/>
      <c r="X24" s="273"/>
      <c r="Y24" s="274"/>
      <c r="Z24" s="171" t="str">
        <f>IF($B$24="Select SDG &gt;&gt;","&gt;&gt;","")</f>
        <v>&gt;&gt;</v>
      </c>
      <c r="AA24" s="272"/>
      <c r="AB24" s="273"/>
      <c r="AC24" s="274"/>
      <c r="AD24" s="171" t="str">
        <f>IF($B$24="Select SDG &gt;&gt;","&gt;&gt;","")</f>
        <v>&gt;&gt;</v>
      </c>
      <c r="AE24" s="272"/>
      <c r="AF24" s="273"/>
      <c r="AG24" s="274"/>
      <c r="AH24" s="171" t="str">
        <f>IF($B$24="Select SDG &gt;&gt;","&gt;&gt;","")</f>
        <v>&gt;&gt;</v>
      </c>
      <c r="AI24" s="272"/>
      <c r="AJ24" s="273"/>
      <c r="AK24" s="274"/>
      <c r="AL24" s="171" t="str">
        <f>IF($B$24="Select SDG &gt;&gt;","&gt;&gt;","")</f>
        <v>&gt;&gt;</v>
      </c>
      <c r="AM24" s="272"/>
      <c r="AN24" s="273"/>
      <c r="AO24" s="274"/>
    </row>
    <row r="25" spans="1:50 16384:16384" s="161" customFormat="1" x14ac:dyDescent="0.15">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ht="14" x14ac:dyDescent="0.15">
      <c r="A26" s="165" t="s">
        <v>6</v>
      </c>
      <c r="B26" s="170" t="str">
        <f>IF(C23&lt;&gt;"","Select Monitoring indicator &gt;&gt;","")</f>
        <v/>
      </c>
      <c r="C26" s="278"/>
      <c r="D26" s="279"/>
      <c r="E26" s="280"/>
      <c r="F26" s="171" t="str">
        <f>IF($B$26="Select Monitoring indicator &gt;&gt;", "&gt;&gt;","")</f>
        <v/>
      </c>
      <c r="G26" s="278"/>
      <c r="H26" s="279"/>
      <c r="I26" s="280"/>
      <c r="J26" s="171" t="str">
        <f>IF($B$26="Select Monitoring indicator &gt;&gt;","&gt;&gt;","")</f>
        <v/>
      </c>
      <c r="K26" s="278"/>
      <c r="L26" s="279"/>
      <c r="M26" s="280"/>
      <c r="N26" s="171" t="str">
        <f>IF($B$26="Select Monitoring indicator &gt;&gt;","&gt;&gt;","")</f>
        <v/>
      </c>
      <c r="O26" s="278"/>
      <c r="P26" s="279"/>
      <c r="Q26" s="280"/>
      <c r="R26" s="171" t="str">
        <f>IF($B$26="Select Monitoring indicator &gt;&gt;","&gt;&gt;","")</f>
        <v/>
      </c>
      <c r="S26" s="278"/>
      <c r="T26" s="279"/>
      <c r="U26" s="280"/>
      <c r="V26" s="171" t="str">
        <f>IF($B$26="Select Monitoring indicator &gt;&gt;","&gt;&gt;","")</f>
        <v/>
      </c>
      <c r="W26" s="278"/>
      <c r="X26" s="279"/>
      <c r="Y26" s="280"/>
      <c r="Z26" s="171" t="str">
        <f>IF($B$26="Select Monitoring indicator &gt;&gt;","&gt;&gt;","")</f>
        <v/>
      </c>
      <c r="AA26" s="278"/>
      <c r="AB26" s="279"/>
      <c r="AC26" s="280"/>
      <c r="AD26" s="171" t="str">
        <f>IF($B$26="Select Monitoring indicator &gt;&gt;","&gt;&gt;","")</f>
        <v/>
      </c>
      <c r="AE26" s="278"/>
      <c r="AF26" s="279"/>
      <c r="AG26" s="280"/>
      <c r="AH26" s="171" t="str">
        <f>IF($B$26="Select Monitoring indicator &gt;&gt;","&gt;&gt;","")</f>
        <v/>
      </c>
      <c r="AI26" s="278"/>
      <c r="AJ26" s="279"/>
      <c r="AK26" s="280"/>
      <c r="AL26" s="171" t="str">
        <f>IF($B$26="Select Monitoring indicator &gt;&gt;","&gt;&gt;","")</f>
        <v/>
      </c>
      <c r="AM26" s="278"/>
      <c r="AN26" s="279"/>
      <c r="AO26" s="280"/>
    </row>
    <row r="27" spans="1:50 16384:16384" ht="12.75" customHeight="1" x14ac:dyDescent="0.15">
      <c r="B27" s="169" t="str">
        <f>IF(C24&lt;&gt;"","Select Monitoring indicator &gt;&gt;","")</f>
        <v>Select Monitoring indicator &gt;&gt;</v>
      </c>
      <c r="C27" s="275" t="s">
        <v>218</v>
      </c>
      <c r="D27" s="276"/>
      <c r="E27" s="277"/>
      <c r="F27" s="171" t="str">
        <f>IF($B$27="Select Monitoring indicator &gt;&gt;","&gt;&gt;","")</f>
        <v>&gt;&gt;</v>
      </c>
      <c r="G27" s="272" t="s">
        <v>273</v>
      </c>
      <c r="H27" s="273"/>
      <c r="I27" s="274"/>
      <c r="J27" s="171" t="str">
        <f>IF($B$27="Select Monitoring indicator &gt;&gt;","&gt;&gt;","")</f>
        <v>&gt;&gt;</v>
      </c>
      <c r="K27" s="272" t="s">
        <v>177</v>
      </c>
      <c r="L27" s="273"/>
      <c r="M27" s="274"/>
      <c r="N27" s="171" t="str">
        <f>IF($B$27="Select Monitoring indicator &gt;&gt;","&gt;&gt;","")</f>
        <v>&gt;&gt;</v>
      </c>
      <c r="O27" s="272"/>
      <c r="P27" s="273"/>
      <c r="Q27" s="274"/>
      <c r="R27" s="171" t="str">
        <f>IF($B$27="Select Monitoring indicator &gt;&gt;","&gt;&gt;","")</f>
        <v>&gt;&gt;</v>
      </c>
      <c r="S27" s="272"/>
      <c r="T27" s="273"/>
      <c r="U27" s="274"/>
      <c r="V27" s="171" t="str">
        <f>IF($B$27="Select Monitoring indicator &gt;&gt;","&gt;&gt;","")</f>
        <v>&gt;&gt;</v>
      </c>
      <c r="W27" s="272"/>
      <c r="X27" s="273"/>
      <c r="Y27" s="274"/>
      <c r="Z27" s="171" t="str">
        <f>IF($B$27="Select Monitoring indicator &gt;&gt;","&gt;&gt;","")</f>
        <v>&gt;&gt;</v>
      </c>
      <c r="AA27" s="272"/>
      <c r="AB27" s="273"/>
      <c r="AC27" s="274"/>
      <c r="AD27" s="171" t="str">
        <f>IF($B$27="Select Monitoring indicator &gt;&gt;","&gt;&gt;","")</f>
        <v>&gt;&gt;</v>
      </c>
      <c r="AE27" s="272"/>
      <c r="AF27" s="273"/>
      <c r="AG27" s="274"/>
      <c r="AH27" s="171" t="str">
        <f>IF($B$27="Select Monitoring indicator &gt;&gt;","&gt;&gt;","")</f>
        <v>&gt;&gt;</v>
      </c>
      <c r="AI27" s="272"/>
      <c r="AJ27" s="273"/>
      <c r="AK27" s="274"/>
      <c r="AL27" s="171" t="str">
        <f>IF($B$27="Select Monitoring indicator &gt;&gt;","&gt;&gt;","")</f>
        <v>&gt;&gt;</v>
      </c>
      <c r="AM27" s="272"/>
      <c r="AN27" s="273"/>
      <c r="AO27" s="274"/>
    </row>
    <row r="28" spans="1:50 16384:16384" s="161" customFormat="1" ht="15" customHeight="1" thickBot="1" x14ac:dyDescent="0.2">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4" thickTop="1" x14ac:dyDescent="0.15">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x14ac:dyDescent="0.15">
      <c r="A30" s="161"/>
      <c r="B30" s="209" t="s">
        <v>49</v>
      </c>
      <c r="C30" s="269" t="str" cm="1">
        <f t="array" ref="C30">IFERROR(_xlfn.IFS(C23&lt;&gt;"",IFERROR(INDEX(BA!$J$4:$J$952,MATCH(C26,BA!$P$4:$P$952,0)),""),C24&lt;&gt;"",IFERROR(INDEX(BA!$J$4:$J$952,MATCH(C27,BA!$P$4:$P$952,0)),"")),"")</f>
        <v>GSDM-I13.2.1</v>
      </c>
      <c r="D30" s="270"/>
      <c r="E30" s="271"/>
      <c r="F30" s="167"/>
      <c r="G30" s="269" t="str" cm="1">
        <f t="array" ref="G30">IFERROR(_xlfn.IFS(G23&lt;&gt;"",IFERROR(INDEX(BA!$J$4:$J$952,MATCH(G26,BA!$P$4:$P$952,0)),""),G24&lt;&gt;"",IFERROR(INDEX(BA!$J$4:$J$952,MATCH(G27,BA!$P$4:$P$952,0)),"")),"")</f>
        <v>GSDM-I8.5.1</v>
      </c>
      <c r="H30" s="270"/>
      <c r="I30" s="271"/>
      <c r="J30" s="210"/>
      <c r="K30" s="269" t="str" cm="1">
        <f t="array" ref="K30">IFERROR(_xlfn.IFS(K23&lt;&gt;"",IFERROR(INDEX(BA!$J$4:$J$952,MATCH(K26,BA!$P$4:$P$952,0)),""),K24&lt;&gt;"",IFERROR(INDEX(BA!$J$4:$J$952,MATCH(K27,BA!$P$4:$P$952,0)),"")),"")</f>
        <v>GSDM-I7.2.1</v>
      </c>
      <c r="L30" s="270"/>
      <c r="M30" s="271"/>
      <c r="N30" s="210"/>
      <c r="O30" s="269" t="str" cm="1">
        <f t="array" ref="O30">IFERROR(_xlfn.IFS(O23&lt;&gt;"",IFERROR(INDEX(BA!$J$4:$J$952,MATCH(O26,BA!$P$4:$P$952,0)),""),O24&lt;&gt;"",IFERROR(INDEX(BA!$J$4:$J$952,MATCH(O27,BA!$P$4:$P$952,0)),"")),"")</f>
        <v/>
      </c>
      <c r="P30" s="270"/>
      <c r="Q30" s="271"/>
      <c r="R30" s="210"/>
      <c r="S30" s="269" t="str" cm="1">
        <f t="array" ref="S30">IFERROR(_xlfn.IFS(S23&lt;&gt;"",IFERROR(INDEX(BA!$J$4:$J$952,MATCH(S26,BA!$P$4:$P$952,0)),""),S24&lt;&gt;"",IFERROR(INDEX(BA!$J$4:$J$952,MATCH(S27,BA!$P$4:$P$952,0)),"")),"")</f>
        <v/>
      </c>
      <c r="T30" s="270"/>
      <c r="U30" s="271"/>
      <c r="V30" s="210"/>
      <c r="W30" s="269" t="str" cm="1">
        <f t="array" ref="W30">IFERROR(_xlfn.IFS(W23&lt;&gt;"",IFERROR(INDEX(BA!$J$4:$J$952,MATCH(W26,BA!$P$4:$P$952,0)),""),W24&lt;&gt;"",IFERROR(INDEX(BA!$J$4:$J$952,MATCH(W27,BA!$P$4:$P$952,0)),"")),"")</f>
        <v/>
      </c>
      <c r="X30" s="270"/>
      <c r="Y30" s="271"/>
      <c r="Z30" s="210"/>
      <c r="AA30" s="269" t="str" cm="1">
        <f t="array" ref="AA30">IFERROR(_xlfn.IFS(AA23&lt;&gt;"",IFERROR(INDEX(BA!$J$4:$J$952,MATCH(AA26,BA!$P$4:$P$952,0)),""),AA24&lt;&gt;"",IFERROR(INDEX(BA!$J$4:$J$952,MATCH(AA27,BA!$P$4:$P$952,0)),"")),"")</f>
        <v/>
      </c>
      <c r="AB30" s="270"/>
      <c r="AC30" s="271"/>
      <c r="AD30" s="210"/>
      <c r="AE30" s="269" t="str" cm="1">
        <f t="array" ref="AE30">IFERROR(_xlfn.IFS(AE23&lt;&gt;"",IFERROR(INDEX(BA!$J$4:$J$952,MATCH(AE26,BA!$P$4:$P$952,0)),""),AE24&lt;&gt;"",IFERROR(INDEX(BA!$J$4:$J$952,MATCH(AE27,BA!$P$4:$P$952,0)),"")),"")</f>
        <v/>
      </c>
      <c r="AF30" s="270"/>
      <c r="AG30" s="271"/>
      <c r="AH30" s="210"/>
      <c r="AI30" s="269" t="str" cm="1">
        <f t="array" ref="AI30">IFERROR(_xlfn.IFS(AI23&lt;&gt;"",IFERROR(INDEX(BA!$J$4:$J$952,MATCH(AI26,BA!$P$4:$P$952,0)),""),AI24&lt;&gt;"",IFERROR(INDEX(BA!$J$4:$J$952,MATCH(AI27,BA!$P$4:$P$952,0)),"")),"")</f>
        <v/>
      </c>
      <c r="AJ30" s="270"/>
      <c r="AK30" s="271"/>
      <c r="AL30" s="210"/>
      <c r="AM30" s="269" t="str" cm="1">
        <f t="array" ref="AM30">IFERROR(_xlfn.IFS(AM23&lt;&gt;"",IFERROR(INDEX(BA!$J$4:$J$952,MATCH(AM26,BA!$P$4:$P$952,0)),""),AM24&lt;&gt;"",IFERROR(INDEX(BA!$J$4:$J$952,MATCH(AM27,BA!$P$4:$P$952,0)),"")),"")</f>
        <v/>
      </c>
      <c r="AN30" s="270"/>
      <c r="AO30" s="271"/>
      <c r="AP30" s="167"/>
      <c r="AQ30" s="167"/>
      <c r="AR30" s="167"/>
      <c r="AS30" s="167"/>
      <c r="AT30" s="167"/>
      <c r="AU30" s="167"/>
      <c r="AV30" s="167"/>
      <c r="AW30" s="167"/>
      <c r="AX30" s="167"/>
    </row>
    <row r="31" spans="1:50 16384:16384" x14ac:dyDescent="0.15">
      <c r="A31" s="161"/>
      <c r="B31" s="211" t="s">
        <v>50</v>
      </c>
      <c r="C31" s="269" t="str">
        <f>IFERROR(INDEX(BA!$O$4:$O$952,MATCH(C30,BA!$J$4:$J$952,0)),"")</f>
        <v xml:space="preserve">Reduction in GHGs emissions </v>
      </c>
      <c r="D31" s="270"/>
      <c r="E31" s="271"/>
      <c r="F31" s="167"/>
      <c r="G31" s="269" t="str">
        <f>IFERROR(INDEX(BA!$O$4:$O$952,MATCH(G30,BA!$J$4:$J$952,0)),"")</f>
        <v>Increased employment opportunities</v>
      </c>
      <c r="H31" s="270"/>
      <c r="I31" s="271"/>
      <c r="J31" s="210"/>
      <c r="K31" s="269" t="str">
        <f>IFERROR(INDEX(BA!$O$4:$O$952,MATCH(K30,BA!$J$4:$J$952,0)),"")</f>
        <v>Renewable energy generation</v>
      </c>
      <c r="L31" s="270"/>
      <c r="M31" s="271"/>
      <c r="N31" s="210"/>
      <c r="O31" s="269" t="str">
        <f>IFERROR(INDEX(BA!$O$4:$O$952,MATCH(O30,BA!$J$4:$J$952,0)),"")</f>
        <v/>
      </c>
      <c r="P31" s="270"/>
      <c r="Q31" s="271"/>
      <c r="R31" s="210"/>
      <c r="S31" s="269" t="str">
        <f>IFERROR(INDEX(BA!$O$4:$O$952,MATCH(S30,BA!$J$4:$J$952,0)),"")</f>
        <v/>
      </c>
      <c r="T31" s="270"/>
      <c r="U31" s="271"/>
      <c r="V31" s="210"/>
      <c r="W31" s="269" t="str">
        <f>IFERROR(INDEX(BA!$O$4:$O$952,MATCH(W30,BA!$J$4:$J$952,0)),"")</f>
        <v/>
      </c>
      <c r="X31" s="270"/>
      <c r="Y31" s="271"/>
      <c r="Z31" s="210"/>
      <c r="AA31" s="269" t="str">
        <f>IFERROR(INDEX(BA!$O$4:$O$952,MATCH(AA30,BA!$J$4:$J$952,0)),"")</f>
        <v/>
      </c>
      <c r="AB31" s="270"/>
      <c r="AC31" s="271"/>
      <c r="AD31" s="210"/>
      <c r="AE31" s="269" t="str">
        <f>IFERROR(INDEX(BA!$O$4:$O$952,MATCH(AE30,BA!$J$4:$J$952,0)),"")</f>
        <v/>
      </c>
      <c r="AF31" s="270"/>
      <c r="AG31" s="271"/>
      <c r="AH31" s="210"/>
      <c r="AI31" s="269" t="str">
        <f>IFERROR(INDEX(BA!$O$4:$O$952,MATCH(AI30,BA!$J$4:$J$952,0)),"")</f>
        <v/>
      </c>
      <c r="AJ31" s="270"/>
      <c r="AK31" s="271"/>
      <c r="AL31" s="210"/>
      <c r="AM31" s="269" t="str">
        <f>IFERROR(INDEX(BA!$O$4:$O$952,MATCH(AM30,BA!$J$4:$J$952,0)),"")</f>
        <v/>
      </c>
      <c r="AN31" s="270"/>
      <c r="AO31" s="271"/>
      <c r="AP31" s="167"/>
      <c r="AQ31" s="167"/>
      <c r="AR31" s="167"/>
      <c r="AS31" s="167"/>
      <c r="AT31" s="167"/>
      <c r="AU31" s="167"/>
      <c r="AV31" s="167"/>
      <c r="AW31" s="167"/>
      <c r="AX31" s="167"/>
    </row>
    <row r="32" spans="1:50 16384:16384" ht="15" customHeight="1" x14ac:dyDescent="0.15">
      <c r="A32" s="161"/>
      <c r="B32" s="211" t="s">
        <v>51</v>
      </c>
      <c r="C32" s="269" t="str">
        <f>IFERROR(INDEX(BA!$L$4:$L$952,MATCH(C30,BA!$J$4:$J$952,0)),"")</f>
        <v>Climate change mitigation</v>
      </c>
      <c r="D32" s="270"/>
      <c r="E32" s="271"/>
      <c r="F32" s="167"/>
      <c r="G32" s="269" t="str">
        <f>IFERROR(INDEX(BA!$L$4:$L$952,MATCH(G30,BA!$J$4:$J$952,0)),"")</f>
        <v>Employment</v>
      </c>
      <c r="H32" s="270"/>
      <c r="I32" s="271"/>
      <c r="J32" s="210"/>
      <c r="K32" s="269" t="str">
        <f>IFERROR(INDEX(BA!$L$4:$L$952,MATCH(K30,BA!$J$4:$J$952,0)),"")</f>
        <v>Energy generation, efficiency &amp; access</v>
      </c>
      <c r="L32" s="270"/>
      <c r="M32" s="271"/>
      <c r="N32" s="210"/>
      <c r="O32" s="269" t="str">
        <f>IFERROR(INDEX(BA!$L$4:$L$952,MATCH(O30,BA!$J$4:$J$952,0)),"")</f>
        <v/>
      </c>
      <c r="P32" s="270"/>
      <c r="Q32" s="271"/>
      <c r="R32" s="210"/>
      <c r="S32" s="269" t="str">
        <f>IFERROR(INDEX(BA!$L$4:$L$952,MATCH(S30,BA!$J$4:$J$952,0)),"")</f>
        <v/>
      </c>
      <c r="T32" s="270"/>
      <c r="U32" s="271"/>
      <c r="V32" s="210"/>
      <c r="W32" s="269" t="str">
        <f>IFERROR(INDEX(BA!$L$4:$L$952,MATCH(W30,BA!$J$4:$J$952,0)),"")</f>
        <v/>
      </c>
      <c r="X32" s="270"/>
      <c r="Y32" s="271"/>
      <c r="Z32" s="210"/>
      <c r="AA32" s="269" t="str">
        <f>IFERROR(INDEX(BA!$L$4:$L$952,MATCH(AA30,BA!$J$4:$J$952,0)),"")</f>
        <v/>
      </c>
      <c r="AB32" s="270"/>
      <c r="AC32" s="271"/>
      <c r="AD32" s="210"/>
      <c r="AE32" s="269" t="str">
        <f>IFERROR(INDEX(BA!$L$4:$L$952,MATCH(AE30,BA!$J$4:$J$952,0)),"")</f>
        <v/>
      </c>
      <c r="AF32" s="270"/>
      <c r="AG32" s="271"/>
      <c r="AH32" s="210"/>
      <c r="AI32" s="269" t="str">
        <f>IFERROR(INDEX(BA!$L$4:$L$952,MATCH(AI30,BA!$J$4:$J$952,0)),"")</f>
        <v/>
      </c>
      <c r="AJ32" s="270"/>
      <c r="AK32" s="271"/>
      <c r="AL32" s="210"/>
      <c r="AM32" s="269" t="str">
        <f>IFERROR(INDEX(BA!$L$4:$L$952,MATCH(AM30,BA!$J$4:$J$952,0)),"")</f>
        <v/>
      </c>
      <c r="AN32" s="270"/>
      <c r="AO32" s="271"/>
      <c r="AP32" s="167"/>
      <c r="AQ32" s="167"/>
      <c r="AR32" s="167"/>
      <c r="AS32" s="167"/>
      <c r="AT32" s="167"/>
      <c r="AU32" s="167"/>
      <c r="AV32" s="167"/>
      <c r="AW32" s="167"/>
      <c r="AX32" s="167"/>
    </row>
    <row r="33" spans="1:50" ht="15" customHeight="1" x14ac:dyDescent="0.15">
      <c r="A33" s="161"/>
      <c r="B33" s="211" t="s">
        <v>52</v>
      </c>
      <c r="C33" s="269" t="str">
        <f>IFERROR(INDEX(BA!$M$4:$M$952,MATCH(C30,BA!$J$4:$J$952,0)),"")</f>
        <v>13. Climate action</v>
      </c>
      <c r="D33" s="270"/>
      <c r="E33" s="271"/>
      <c r="F33" s="167"/>
      <c r="G33" s="269" t="str">
        <f>IFERROR(INDEX(BA!$M$4:$M$952,MATCH(G30,BA!$J$4:$J$952,0)),"")</f>
        <v>8. Decent work and economic growth</v>
      </c>
      <c r="H33" s="270"/>
      <c r="I33" s="271"/>
      <c r="J33" s="210"/>
      <c r="K33" s="269" t="str">
        <f>IFERROR(INDEX(BA!$M$4:$M$952,MATCH(K30,BA!$J$4:$J$952,0)),"")</f>
        <v xml:space="preserve">7. Affordable and clean energy </v>
      </c>
      <c r="L33" s="270"/>
      <c r="M33" s="271"/>
      <c r="N33" s="210"/>
      <c r="O33" s="269" t="str">
        <f>IFERROR(INDEX(BA!$M$4:$M$952,MATCH(O30,BA!$J$4:$J$952,0)),"")</f>
        <v/>
      </c>
      <c r="P33" s="270"/>
      <c r="Q33" s="271"/>
      <c r="R33" s="210"/>
      <c r="S33" s="269" t="str">
        <f>IFERROR(INDEX(BA!$M$4:$M$952,MATCH(S30,BA!$J$4:$J$952,0)),"")</f>
        <v/>
      </c>
      <c r="T33" s="270"/>
      <c r="U33" s="271"/>
      <c r="V33" s="210"/>
      <c r="W33" s="269" t="str">
        <f>IFERROR(INDEX(BA!$M$4:$M$952,MATCH(W30,BA!$J$4:$J$952,0)),"")</f>
        <v/>
      </c>
      <c r="X33" s="270"/>
      <c r="Y33" s="271"/>
      <c r="Z33" s="210"/>
      <c r="AA33" s="269" t="str">
        <f>IFERROR(INDEX(BA!$M$4:$M$952,MATCH(AA30,BA!$J$4:$J$952,0)),"")</f>
        <v/>
      </c>
      <c r="AB33" s="270"/>
      <c r="AC33" s="271"/>
      <c r="AD33" s="210"/>
      <c r="AE33" s="269" t="str">
        <f>IFERROR(INDEX(BA!$M$4:$M$952,MATCH(AE30,BA!$J$4:$J$952,0)),"")</f>
        <v/>
      </c>
      <c r="AF33" s="270"/>
      <c r="AG33" s="271"/>
      <c r="AH33" s="210"/>
      <c r="AI33" s="269" t="str">
        <f>IFERROR(INDEX(BA!$M$4:$M$952,MATCH(AI30,BA!$J$4:$J$952,0)),"")</f>
        <v/>
      </c>
      <c r="AJ33" s="270"/>
      <c r="AK33" s="271"/>
      <c r="AL33" s="210"/>
      <c r="AM33" s="269" t="str">
        <f>IFERROR(INDEX(BA!$M$4:$M$952,MATCH(AM30,BA!$J$4:$J$952,0)),"")</f>
        <v/>
      </c>
      <c r="AN33" s="270"/>
      <c r="AO33" s="271"/>
      <c r="AP33" s="167"/>
      <c r="AQ33" s="167"/>
      <c r="AR33" s="167"/>
      <c r="AS33" s="167"/>
      <c r="AT33" s="167"/>
      <c r="AU33" s="167"/>
      <c r="AV33" s="167"/>
      <c r="AW33" s="167"/>
      <c r="AX33" s="167"/>
    </row>
    <row r="34" spans="1:50" ht="15" customHeight="1" x14ac:dyDescent="0.15">
      <c r="A34" s="161"/>
      <c r="B34" s="211" t="s">
        <v>53</v>
      </c>
      <c r="C34" s="269" t="str">
        <f>IFERROR(INDEX(BA!$N$4:$N$952,MATCH(C30,BA!$J$4:$J$952,0)),"")</f>
        <v>13.2 Integrate climate change measures into national policies, strategies and planning</v>
      </c>
      <c r="D34" s="270"/>
      <c r="E34" s="271"/>
      <c r="F34" s="167"/>
      <c r="G34" s="269" t="str">
        <f>IFERROR(INDEX(BA!$N$4:$N$952,MATCH(G30,BA!$J$4:$J$952,0)),"")</f>
        <v>8.5 By 2030, achieve full and productive employment and decent work for all women and men, including for young people and persons with disabilities, and equal pay for work of equal value</v>
      </c>
      <c r="H34" s="270"/>
      <c r="I34" s="271"/>
      <c r="J34" s="210"/>
      <c r="K34" s="269" t="str">
        <f>IFERROR(INDEX(BA!$N$4:$N$952,MATCH(K30,BA!$J$4:$J$952,0)),"")</f>
        <v>7.2 By 2030, increase substantially the share of renewable energy in the global energy mix</v>
      </c>
      <c r="L34" s="270"/>
      <c r="M34" s="271"/>
      <c r="N34" s="210"/>
      <c r="O34" s="269" t="str">
        <f>IFERROR(INDEX(BA!$N$4:$N$952,MATCH(O30,BA!$J$4:$J$952,0)),"")</f>
        <v/>
      </c>
      <c r="P34" s="270"/>
      <c r="Q34" s="271"/>
      <c r="R34" s="210"/>
      <c r="S34" s="269" t="str">
        <f>IFERROR(INDEX(BA!$N$4:$N$952,MATCH(S30,BA!$J$4:$J$952,0)),"")</f>
        <v/>
      </c>
      <c r="T34" s="270"/>
      <c r="U34" s="271"/>
      <c r="V34" s="210"/>
      <c r="W34" s="269" t="str">
        <f>IFERROR(INDEX(BA!$N$4:$N$952,MATCH(W30,BA!$J$4:$J$952,0)),"")</f>
        <v/>
      </c>
      <c r="X34" s="270"/>
      <c r="Y34" s="271"/>
      <c r="Z34" s="210"/>
      <c r="AA34" s="269" t="str">
        <f>IFERROR(INDEX(BA!$N$4:$N$952,MATCH(AA30,BA!$J$4:$J$952,0)),"")</f>
        <v/>
      </c>
      <c r="AB34" s="270"/>
      <c r="AC34" s="271"/>
      <c r="AD34" s="210"/>
      <c r="AE34" s="269" t="str">
        <f>IFERROR(INDEX(BA!$N$4:$N$952,MATCH(AE30,BA!$J$4:$J$952,0)),"")</f>
        <v/>
      </c>
      <c r="AF34" s="270"/>
      <c r="AG34" s="271"/>
      <c r="AH34" s="210"/>
      <c r="AI34" s="269" t="str">
        <f>IFERROR(INDEX(BA!$N$4:$N$952,MATCH(AI30,BA!$J$4:$J$952,0)),"")</f>
        <v/>
      </c>
      <c r="AJ34" s="270"/>
      <c r="AK34" s="271"/>
      <c r="AL34" s="210"/>
      <c r="AM34" s="269" t="str">
        <f>IFERROR(INDEX(BA!$N$4:$N$952,MATCH(AM30,BA!$J$4:$J$952,0)),"")</f>
        <v/>
      </c>
      <c r="AN34" s="270"/>
      <c r="AO34" s="271"/>
      <c r="AP34" s="167"/>
      <c r="AQ34" s="167"/>
      <c r="AR34" s="167"/>
      <c r="AS34" s="167"/>
      <c r="AT34" s="167"/>
      <c r="AU34" s="167"/>
      <c r="AV34" s="167"/>
      <c r="AW34" s="167"/>
      <c r="AX34" s="167"/>
    </row>
    <row r="35" spans="1:50" ht="140.25" customHeight="1" x14ac:dyDescent="0.15">
      <c r="A35" s="161"/>
      <c r="B35" s="211" t="s">
        <v>54</v>
      </c>
      <c r="C35" s="269" t="str">
        <f>IFERROR(INDEX(BA!$Q$4:$Q$952,MATCH($C$30,BA!$J$4:$J$952,0)),"")</f>
        <v>Refers to total amount of greenhouse gases avoided or sequestered during the reporting period.</v>
      </c>
      <c r="D35" s="270"/>
      <c r="E35" s="271"/>
      <c r="F35" s="167"/>
      <c r="G35" s="269" t="str">
        <f>IFERROR(INDEX(BA!$Q$4:$Q$952,MATCH($G$30,BA!$J$4:$J$952,0)),"")</f>
        <v>Refers to total jobs generated as a result of the project.</v>
      </c>
      <c r="H35" s="270"/>
      <c r="I35" s="271"/>
      <c r="J35" s="210"/>
      <c r="K35" s="269" t="str">
        <f>IFERROR(INDEX(BA!$Q$4:$Q$952,MATCH($K$30,BA!$J$4:$J$952,0)),"")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L35" s="270"/>
      <c r="M35" s="271"/>
      <c r="N35" s="210"/>
      <c r="O35" s="269" t="str">
        <f>IFERROR(INDEX(BA!$Q$4:$Q$952,MATCH($O$30,BA!$J$4:$J$952,0)),"")</f>
        <v/>
      </c>
      <c r="P35" s="270"/>
      <c r="Q35" s="271"/>
      <c r="R35" s="210"/>
      <c r="S35" s="269" t="str">
        <f>IFERROR(INDEX(BA!$Q$4:$Q$952,MATCH($S$30,BA!$J$4:$J$952,0)),"")</f>
        <v/>
      </c>
      <c r="T35" s="270"/>
      <c r="U35" s="271"/>
      <c r="V35" s="210"/>
      <c r="W35" s="269" t="str">
        <f>IFERROR(INDEX(BA!$Q$4:$Q$952,MATCH($W$30,BA!$J$4:$J$952,0)),"")</f>
        <v/>
      </c>
      <c r="X35" s="270"/>
      <c r="Y35" s="271"/>
      <c r="Z35" s="210"/>
      <c r="AA35" s="269" t="str">
        <f>IFERROR(INDEX(BA!$Q$4:$Q$952,MATCH($AA$30,BA!$J$4:$J$952,0)),"")</f>
        <v/>
      </c>
      <c r="AB35" s="270"/>
      <c r="AC35" s="271"/>
      <c r="AD35" s="210"/>
      <c r="AE35" s="269" t="str">
        <f>IFERROR(INDEX(BA!$Q$4:$Q$952,MATCH($AE$30,BA!$J$4:$J$952,0)),"")</f>
        <v/>
      </c>
      <c r="AF35" s="270"/>
      <c r="AG35" s="271"/>
      <c r="AH35" s="210"/>
      <c r="AI35" s="269" t="str">
        <f>IFERROR(INDEX(BA!$Q$4:$Q$952,MATCH($AI$30,BA!$J$4:$J$952,0)),"")</f>
        <v/>
      </c>
      <c r="AJ35" s="270"/>
      <c r="AK35" s="271"/>
      <c r="AL35" s="210"/>
      <c r="AM35" s="269" t="str">
        <f>IFERROR(INDEX(BA!$Q$4:$Q$952,MATCH($AM$30,BA!$J$4:$J$952,0)),"")</f>
        <v/>
      </c>
      <c r="AN35" s="270"/>
      <c r="AO35" s="271"/>
      <c r="AP35" s="167"/>
      <c r="AQ35" s="167"/>
      <c r="AR35" s="167"/>
      <c r="AS35" s="167"/>
      <c r="AT35" s="167"/>
      <c r="AU35" s="167"/>
      <c r="AV35" s="167"/>
      <c r="AW35" s="167"/>
      <c r="AX35" s="167"/>
    </row>
    <row r="36" spans="1:50" ht="187.5" customHeight="1" x14ac:dyDescent="0.15">
      <c r="A36" s="183" t="s">
        <v>55</v>
      </c>
      <c r="B36" s="212" t="str">
        <f>BA!R3</f>
        <v>Guidance, calculation method and other considerations</v>
      </c>
      <c r="C36" s="269"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70"/>
      <c r="E36" s="271"/>
      <c r="F36" s="167"/>
      <c r="G36" s="269"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270"/>
      <c r="I36" s="271"/>
      <c r="J36" s="210"/>
      <c r="K36" s="269" t="str">
        <f>IFERROR(INDEX(BA!$R$4:$R$952,MATCH($K$30,BA!$J$4:$J$952,0)),"")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L36" s="270"/>
      <c r="M36" s="271"/>
      <c r="N36" s="210"/>
      <c r="O36" s="269" t="str">
        <f>IFERROR(INDEX(BA!$R$4:$R$952,MATCH($O$30,BA!$J$4:$J$952,0)),"")</f>
        <v/>
      </c>
      <c r="P36" s="270"/>
      <c r="Q36" s="271"/>
      <c r="R36" s="210"/>
      <c r="S36" s="269" t="str">
        <f>IFERROR(INDEX(BA!$R$4:$R$952,MATCH($S$30,BA!$J$4:$J$952,0)),"")</f>
        <v/>
      </c>
      <c r="T36" s="270"/>
      <c r="U36" s="271"/>
      <c r="V36" s="210"/>
      <c r="W36" s="269" t="str">
        <f>IFERROR(INDEX(BA!$R$4:$R$952,MATCH($W$30,BA!$J$4:$J$952,0)),"")</f>
        <v/>
      </c>
      <c r="X36" s="270"/>
      <c r="Y36" s="271"/>
      <c r="Z36" s="210"/>
      <c r="AA36" s="269" t="str">
        <f>IFERROR(INDEX(BA!$R$4:$R$952,MATCH($AA$30,BA!$J$4:$J$952,0)),"")</f>
        <v/>
      </c>
      <c r="AB36" s="270"/>
      <c r="AC36" s="271"/>
      <c r="AD36" s="210"/>
      <c r="AE36" s="269" t="str">
        <f>IFERROR(INDEX(BA!$R$4:$R$952,MATCH($AE$30,BA!$J$4:$J$952,0)),"")</f>
        <v/>
      </c>
      <c r="AF36" s="270"/>
      <c r="AG36" s="271"/>
      <c r="AH36" s="210"/>
      <c r="AI36" s="269" t="str">
        <f>IFERROR(INDEX(BA!$R$4:$R$952,MATCH($AI$30,BA!$J$4:$J$952,0)),"")</f>
        <v/>
      </c>
      <c r="AJ36" s="270"/>
      <c r="AK36" s="271"/>
      <c r="AL36" s="210"/>
      <c r="AM36" s="269" t="str">
        <f>IFERROR(INDEX(BA!$R$4:$R$952,MATCH($AM$30,BA!$J$4:$J$952,0)),"")</f>
        <v/>
      </c>
      <c r="AN36" s="270"/>
      <c r="AO36" s="271"/>
      <c r="AP36" s="167"/>
      <c r="AQ36" s="167"/>
      <c r="AR36" s="167"/>
      <c r="AS36" s="167"/>
      <c r="AT36" s="167"/>
      <c r="AU36" s="167"/>
      <c r="AV36" s="167"/>
      <c r="AW36" s="167"/>
      <c r="AX36" s="167"/>
    </row>
    <row r="37" spans="1:50" ht="15" customHeight="1" x14ac:dyDescent="0.15">
      <c r="A37" s="161"/>
      <c r="B37" s="213" t="s">
        <v>56</v>
      </c>
      <c r="C37" s="266" t="str">
        <f>IFERROR(INDEX(BA!$S$4:$S$952,MATCH(C30,BA!$J$4:$J$952,0)),"")</f>
        <v>tCO2eq</v>
      </c>
      <c r="D37" s="267"/>
      <c r="E37" s="268"/>
      <c r="F37" s="167"/>
      <c r="G37" s="266" t="str">
        <f>IFERROR(INDEX(BA!$S$4:$S$952,MATCH(G30,BA!$J$4:$J$952,0)),"")</f>
        <v>Number</v>
      </c>
      <c r="H37" s="267"/>
      <c r="I37" s="268"/>
      <c r="J37" s="210"/>
      <c r="K37" s="266" t="str">
        <f>IFERROR(INDEX(BA!$S$4:$S$952,MATCH(K30,BA!$J$4:$J$952,0)),"")</f>
        <v>MWh</v>
      </c>
      <c r="L37" s="267"/>
      <c r="M37" s="268"/>
      <c r="N37" s="210"/>
      <c r="O37" s="266" t="str">
        <f>IFERROR(INDEX(BA!$S$4:$S$952,MATCH(O30,BA!$J$4:$J$952,0)),"")</f>
        <v/>
      </c>
      <c r="P37" s="267"/>
      <c r="Q37" s="268"/>
      <c r="R37" s="210"/>
      <c r="S37" s="266" t="str">
        <f>IFERROR(INDEX(BA!$S$4:$S$952,MATCH(S30,BA!$J$4:$J$952,0)),"")</f>
        <v/>
      </c>
      <c r="T37" s="267"/>
      <c r="U37" s="268"/>
      <c r="V37" s="210"/>
      <c r="W37" s="266" t="str">
        <f>IFERROR(INDEX(BA!$S$4:$S$952,MATCH(W30,BA!$J$4:$J$952,0)),"")</f>
        <v/>
      </c>
      <c r="X37" s="267"/>
      <c r="Y37" s="268"/>
      <c r="Z37" s="210"/>
      <c r="AA37" s="266" t="str">
        <f>IFERROR(INDEX(BA!$S$4:$S$952,MATCH(AA30,BA!$J$4:$J$952,0)),"")</f>
        <v/>
      </c>
      <c r="AB37" s="267"/>
      <c r="AC37" s="268"/>
      <c r="AD37" s="210"/>
      <c r="AE37" s="266" t="str">
        <f>IFERROR(INDEX(BA!$S$4:$S$952,MATCH(AE30,BA!$J$4:$J$952,0)),"")</f>
        <v/>
      </c>
      <c r="AF37" s="267"/>
      <c r="AG37" s="268"/>
      <c r="AH37" s="210"/>
      <c r="AI37" s="266" t="str">
        <f>IFERROR(INDEX(BA!$S$4:$S$952,MATCH(AI30,BA!$J$4:$J$952,0)),"")</f>
        <v/>
      </c>
      <c r="AJ37" s="267"/>
      <c r="AK37" s="268"/>
      <c r="AL37" s="210"/>
      <c r="AM37" s="266" t="str">
        <f>IFERROR(INDEX(BA!$S$4:$S$952,MATCH(AM30,BA!$J$4:$J$952,0)),"")</f>
        <v/>
      </c>
      <c r="AN37" s="267"/>
      <c r="AO37" s="268"/>
      <c r="AP37" s="167"/>
      <c r="AQ37" s="167"/>
      <c r="AR37" s="167"/>
      <c r="AS37" s="167"/>
      <c r="AT37" s="167"/>
      <c r="AU37" s="167"/>
      <c r="AV37" s="167"/>
      <c r="AW37" s="167"/>
      <c r="AX37" s="167"/>
    </row>
    <row r="38" spans="1:50" ht="15" customHeight="1" x14ac:dyDescent="0.15">
      <c r="A38" s="161"/>
      <c r="B38" s="213" t="s">
        <v>57</v>
      </c>
      <c r="C38" s="266" t="str">
        <f>IFERROR(INDEX(BA!$T$4:$T$952,MATCH(C30,BA!$J$4:$J$952,0)),"")</f>
        <v>Project activity</v>
      </c>
      <c r="D38" s="267"/>
      <c r="E38" s="268"/>
      <c r="F38" s="167"/>
      <c r="G38" s="266" t="str">
        <f>IFERROR(INDEX(BA!$T$4:$T$952,MATCH(G30,BA!$J$4:$J$952,0)),"")</f>
        <v>Project activity</v>
      </c>
      <c r="H38" s="267"/>
      <c r="I38" s="268"/>
      <c r="J38" s="210"/>
      <c r="K38" s="266" t="str">
        <f>IFERROR(INDEX(BA!$T$4:$T$952,MATCH(K30,BA!$J$4:$J$952,0)),"")</f>
        <v>Project activity</v>
      </c>
      <c r="L38" s="267"/>
      <c r="M38" s="268"/>
      <c r="N38" s="210"/>
      <c r="O38" s="266" t="str">
        <f>IFERROR(INDEX(BA!$T$4:$T$952,MATCH(O30,BA!$J$4:$J$952,0)),"")</f>
        <v/>
      </c>
      <c r="P38" s="267"/>
      <c r="Q38" s="268"/>
      <c r="R38" s="210"/>
      <c r="S38" s="266" t="str">
        <f>IFERROR(INDEX(BA!$T$4:$T$952,MATCH(S30,BA!$J$4:$J$952,0)),"")</f>
        <v/>
      </c>
      <c r="T38" s="267"/>
      <c r="U38" s="268"/>
      <c r="V38" s="210"/>
      <c r="W38" s="266" t="str">
        <f>IFERROR(INDEX(BA!$T$4:$T$952,MATCH(W30,BA!$J$4:$J$952,0)),"")</f>
        <v/>
      </c>
      <c r="X38" s="267"/>
      <c r="Y38" s="268"/>
      <c r="Z38" s="210"/>
      <c r="AA38" s="266" t="str">
        <f>IFERROR(INDEX(BA!$T$4:$T$952,MATCH(AA30,BA!$J$4:$J$952,0)),"")</f>
        <v/>
      </c>
      <c r="AB38" s="267"/>
      <c r="AC38" s="268"/>
      <c r="AD38" s="210"/>
      <c r="AE38" s="266" t="str">
        <f>IFERROR(INDEX(BA!$T$4:$T$952,MATCH(AE30,BA!$J$4:$J$952,0)),"")</f>
        <v/>
      </c>
      <c r="AF38" s="267"/>
      <c r="AG38" s="268"/>
      <c r="AH38" s="210"/>
      <c r="AI38" s="266" t="str">
        <f>IFERROR(INDEX(BA!$T$4:$T$952,MATCH(AI30,BA!$J$4:$J$952,0)),"")</f>
        <v/>
      </c>
      <c r="AJ38" s="267"/>
      <c r="AK38" s="268"/>
      <c r="AL38" s="210"/>
      <c r="AM38" s="266" t="str">
        <f>IFERROR(INDEX(BA!$T$4:$T$952,MATCH(AM30,BA!$J$4:$J$952,0)),"")</f>
        <v/>
      </c>
      <c r="AN38" s="267"/>
      <c r="AO38" s="268"/>
      <c r="AP38" s="167"/>
      <c r="AQ38" s="167"/>
      <c r="AR38" s="167"/>
      <c r="AS38" s="167"/>
      <c r="AT38" s="167"/>
      <c r="AU38" s="167"/>
      <c r="AV38" s="167"/>
      <c r="AW38" s="167"/>
      <c r="AX38" s="167"/>
    </row>
    <row r="39" spans="1:50" ht="15" customHeight="1" x14ac:dyDescent="0.15">
      <c r="A39" s="161"/>
      <c r="B39" s="213" t="s">
        <v>58</v>
      </c>
      <c r="C39" s="266" t="str">
        <f>IFERROR(INDEX(BA!$U$4:$U$952,MATCH(C30,BA!$J$4:$J$952,0)),"")</f>
        <v>Calculation</v>
      </c>
      <c r="D39" s="267"/>
      <c r="E39" s="268"/>
      <c r="F39" s="167"/>
      <c r="G39" s="266"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67"/>
      <c r="I39" s="268"/>
      <c r="J39" s="210"/>
      <c r="K39" s="266" t="str">
        <f>IFERROR(INDEX(BA!$U$4:$U$952,MATCH(K30,BA!$J$4:$J$952,0)),"")</f>
        <v>Electricity meters</v>
      </c>
      <c r="L39" s="267"/>
      <c r="M39" s="268"/>
      <c r="N39" s="210"/>
      <c r="O39" s="266" t="str">
        <f>IFERROR(INDEX(BA!$U$4:$U$952,MATCH(O30,BA!$J$4:$J$952,0)),"")</f>
        <v/>
      </c>
      <c r="P39" s="267"/>
      <c r="Q39" s="268"/>
      <c r="R39" s="210"/>
      <c r="S39" s="266" t="str">
        <f>IFERROR(INDEX(BA!$U$4:$U$952,MATCH(S30,BA!$J$4:$J$952,0)),"")</f>
        <v/>
      </c>
      <c r="T39" s="267"/>
      <c r="U39" s="268"/>
      <c r="V39" s="210"/>
      <c r="W39" s="266" t="str">
        <f>IFERROR(INDEX(BA!$U$4:$U$952,MATCH(W30,BA!$J$4:$J$952,0)),"")</f>
        <v/>
      </c>
      <c r="X39" s="267"/>
      <c r="Y39" s="268"/>
      <c r="Z39" s="210"/>
      <c r="AA39" s="266" t="str">
        <f>IFERROR(INDEX(BA!$U$4:$U$952,MATCH(AA30,BA!$J$4:$J$952,0)),"")</f>
        <v/>
      </c>
      <c r="AB39" s="267"/>
      <c r="AC39" s="268"/>
      <c r="AD39" s="210"/>
      <c r="AE39" s="266" t="str">
        <f>IFERROR(INDEX(BA!$U$4:$U$952,MATCH(AE30,BA!$J$4:$J$952,0)),"")</f>
        <v/>
      </c>
      <c r="AF39" s="267"/>
      <c r="AG39" s="268"/>
      <c r="AH39" s="210"/>
      <c r="AI39" s="266" t="str">
        <f>IFERROR(INDEX(BA!$U$4:$U$952,MATCH(AI30,BA!$J$4:$J$952,0)),"")</f>
        <v/>
      </c>
      <c r="AJ39" s="267"/>
      <c r="AK39" s="268"/>
      <c r="AL39" s="210"/>
      <c r="AM39" s="266" t="str">
        <f>IFERROR(INDEX(BA!$U$4:$U$952,MATCH(AM30,BA!$J$4:$J$952,0)),"")</f>
        <v/>
      </c>
      <c r="AN39" s="267"/>
      <c r="AO39" s="268"/>
      <c r="AP39" s="167"/>
      <c r="AQ39" s="167"/>
      <c r="AR39" s="167"/>
      <c r="AS39" s="167"/>
      <c r="AT39" s="167"/>
      <c r="AU39" s="167"/>
      <c r="AV39" s="167"/>
      <c r="AW39" s="167"/>
      <c r="AX39" s="167"/>
    </row>
    <row r="40" spans="1:50" ht="15" customHeight="1" x14ac:dyDescent="0.15">
      <c r="A40" s="161"/>
      <c r="B40" s="213" t="s">
        <v>59</v>
      </c>
      <c r="C40" s="266" t="str">
        <f>IFERROR(INDEX(BA!$V$4:$V$952,MATCH(C30,BA!$J$4:$J$952,0)),"")</f>
        <v>Annual</v>
      </c>
      <c r="D40" s="267"/>
      <c r="E40" s="268"/>
      <c r="F40" s="167"/>
      <c r="G40" s="266" t="str">
        <f>IFERROR(INDEX(BA!$V$4:$V$952,MATCH(G30,BA!$J$4:$J$952,0)),"")</f>
        <v>Annual</v>
      </c>
      <c r="H40" s="267"/>
      <c r="I40" s="268"/>
      <c r="J40" s="210"/>
      <c r="K40" s="266" t="str">
        <f>IFERROR(INDEX(BA!$V$4:$V$952,MATCH(K30,BA!$J$4:$J$952,0)),"")</f>
        <v>Continuous measurement</v>
      </c>
      <c r="L40" s="267"/>
      <c r="M40" s="268"/>
      <c r="N40" s="210"/>
      <c r="O40" s="266" t="str">
        <f>IFERROR(INDEX(BA!$V$4:$V$952,MATCH(O30,BA!$J$4:$J$952,0)),"")</f>
        <v/>
      </c>
      <c r="P40" s="267"/>
      <c r="Q40" s="268"/>
      <c r="R40" s="210"/>
      <c r="S40" s="266" t="str">
        <f>IFERROR(INDEX(BA!$V$4:$V$952,MATCH(S30,BA!$J$4:$J$952,0)),"")</f>
        <v/>
      </c>
      <c r="T40" s="267"/>
      <c r="U40" s="268"/>
      <c r="V40" s="210"/>
      <c r="W40" s="266" t="str">
        <f>IFERROR(INDEX(BA!$V$4:$V$952,MATCH(W30,BA!$J$4:$J$952,0)),"")</f>
        <v/>
      </c>
      <c r="X40" s="267"/>
      <c r="Y40" s="268"/>
      <c r="Z40" s="210"/>
      <c r="AA40" s="266" t="str">
        <f>IFERROR(INDEX(BA!$V$4:$V$952,MATCH(AA30,BA!$J$4:$J$952,0)),"")</f>
        <v/>
      </c>
      <c r="AB40" s="267"/>
      <c r="AC40" s="268"/>
      <c r="AD40" s="210"/>
      <c r="AE40" s="266" t="str">
        <f>IFERROR(INDEX(BA!$V$4:$V$952,MATCH(AE30,BA!$J$4:$J$952,0)),"")</f>
        <v/>
      </c>
      <c r="AF40" s="267"/>
      <c r="AG40" s="268"/>
      <c r="AH40" s="210"/>
      <c r="AI40" s="266" t="str">
        <f>IFERROR(INDEX(BA!$V$4:$V$952,MATCH(AI30,BA!$J$4:$J$952,0)),"")</f>
        <v/>
      </c>
      <c r="AJ40" s="267"/>
      <c r="AK40" s="268"/>
      <c r="AL40" s="210"/>
      <c r="AM40" s="266" t="str">
        <f>IFERROR(INDEX(BA!$V$4:$V$952,MATCH(AM30,BA!$J$4:$J$952,0)),"")</f>
        <v/>
      </c>
      <c r="AN40" s="267"/>
      <c r="AO40" s="268"/>
      <c r="AP40" s="167"/>
      <c r="AQ40" s="167"/>
      <c r="AR40" s="167"/>
      <c r="AS40" s="167"/>
      <c r="AT40" s="167"/>
      <c r="AU40" s="167"/>
      <c r="AV40" s="167"/>
      <c r="AW40" s="167"/>
      <c r="AX40" s="167"/>
    </row>
    <row r="41" spans="1:50" ht="15" customHeight="1" x14ac:dyDescent="0.15">
      <c r="A41" s="161"/>
      <c r="B41" s="213" t="s">
        <v>60</v>
      </c>
      <c r="C41" s="266" t="str">
        <f>IFERROR(INDEX(BA!$X$4:$X$952,MATCH(C30,BA!$J$4:$J$952,0 )),"")</f>
        <v>NA</v>
      </c>
      <c r="D41" s="267"/>
      <c r="E41" s="268"/>
      <c r="F41" s="167"/>
      <c r="G41" s="266" t="str">
        <f>IFERROR(INDEX(BA!$X$4:$X$952,MATCH(G30,BA!$J$4:$J$952,0 )),"")</f>
        <v>NA</v>
      </c>
      <c r="H41" s="267"/>
      <c r="I41" s="268"/>
      <c r="J41" s="210"/>
      <c r="K41" s="266" t="str">
        <f>IFERROR(INDEX(BA!$X$4:$X$952,MATCH(K30,BA!$J$4:$J$952,0 )),"")</f>
        <v>NA</v>
      </c>
      <c r="L41" s="267"/>
      <c r="M41" s="268"/>
      <c r="N41" s="210"/>
      <c r="O41" s="266" t="str">
        <f>IFERROR(INDEX(BA!$X$4:$X$952,MATCH(O30,BA!$J$4:$J$952,0 )),"")</f>
        <v/>
      </c>
      <c r="P41" s="267"/>
      <c r="Q41" s="268"/>
      <c r="R41" s="210"/>
      <c r="S41" s="266" t="str">
        <f>IFERROR(INDEX(BA!$X$4:$X$952,MATCH(S30,BA!$J$4:$J$952,0 )),"")</f>
        <v/>
      </c>
      <c r="T41" s="267"/>
      <c r="U41" s="268"/>
      <c r="V41" s="210"/>
      <c r="W41" s="266" t="str">
        <f>IFERROR(INDEX(BA!$X$4:$X$952,MATCH(W30,BA!$J$4:$J$952,0 )),"")</f>
        <v/>
      </c>
      <c r="X41" s="267"/>
      <c r="Y41" s="268"/>
      <c r="Z41" s="210"/>
      <c r="AA41" s="266" t="str">
        <f>IFERROR(INDEX(BA!$X$4:$X$952,MATCH(AA30,BA!$J$4:$J$952,0 )),"")</f>
        <v/>
      </c>
      <c r="AB41" s="267"/>
      <c r="AC41" s="268"/>
      <c r="AD41" s="210"/>
      <c r="AE41" s="266" t="str">
        <f>IFERROR(INDEX(BA!$X$4:$X$952,MATCH(AE30,BA!$J$4:$J$952,0 )),"")</f>
        <v/>
      </c>
      <c r="AF41" s="267"/>
      <c r="AG41" s="268"/>
      <c r="AH41" s="210"/>
      <c r="AI41" s="266" t="str">
        <f>IFERROR(INDEX(BA!$X$4:$X$952,MATCH(AI30,BA!$J$4:$J$952,0 )),"")</f>
        <v/>
      </c>
      <c r="AJ41" s="267"/>
      <c r="AK41" s="268"/>
      <c r="AL41" s="210"/>
      <c r="AM41" s="266" t="str">
        <f>IFERROR(INDEX(BA!$X$4:$X$952,MATCH(AM30,BA!$J$4:$J$952,0 )),"")</f>
        <v/>
      </c>
      <c r="AN41" s="267"/>
      <c r="AO41" s="268"/>
      <c r="AP41" s="167"/>
      <c r="AQ41" s="167"/>
      <c r="AR41" s="167"/>
      <c r="AS41" s="167"/>
      <c r="AT41" s="167"/>
      <c r="AU41" s="167"/>
      <c r="AV41" s="167"/>
      <c r="AW41" s="167"/>
      <c r="AX41" s="167"/>
    </row>
    <row r="42" spans="1:50" ht="28.5" customHeight="1" x14ac:dyDescent="0.15">
      <c r="A42" s="161"/>
      <c r="B42" s="213" t="s">
        <v>61</v>
      </c>
      <c r="C42" s="266" t="str">
        <f>IFERROR(INDEX(BA!$Y$4:$Y$952,MATCH(C30,BA!$J$4:$J$952,0 )),"NA")</f>
        <v>Gold Standard approved SDG Impact Quantification methodologies are available at https://globalgoals.goldstandard.org/</v>
      </c>
      <c r="D42" s="267"/>
      <c r="E42" s="268"/>
      <c r="F42" s="167"/>
      <c r="G42" s="266" t="str">
        <f>IFERROR(INDEX(BA!$Y$4:$Y$952,MATCH(G30,BA!$J$4:$J$952,0)),"")</f>
        <v>GRI 102: General Disclosures</v>
      </c>
      <c r="H42" s="267"/>
      <c r="I42" s="268"/>
      <c r="J42" s="210"/>
      <c r="K42" s="266" t="str">
        <f>IFERROR(INDEX(BA!$Y$4:$Y$952,MATCH(K30,BA!$J$4:$J$952,0 )),"")</f>
        <v>NA</v>
      </c>
      <c r="L42" s="267"/>
      <c r="M42" s="268"/>
      <c r="N42" s="210"/>
      <c r="O42" s="266" t="str">
        <f>IFERROR(INDEX(BA!$Y$4:$Y$952,MATCH(O30,BA!$J$4:$J$952,0 )),"")</f>
        <v/>
      </c>
      <c r="P42" s="267"/>
      <c r="Q42" s="268"/>
      <c r="R42" s="210"/>
      <c r="S42" s="266" t="str">
        <f>IFERROR(INDEX(BA!$Y$4:$Y$952,MATCH(S30,BA!$J$4:$J$952,0 )),"")</f>
        <v/>
      </c>
      <c r="T42" s="267"/>
      <c r="U42" s="268"/>
      <c r="V42" s="210"/>
      <c r="W42" s="266" t="str">
        <f>IFERROR(INDEX(BA!$Y$4:$Y$952,MATCH(W30,BA!$J$4:$J$952,0 )),"")</f>
        <v/>
      </c>
      <c r="X42" s="267"/>
      <c r="Y42" s="268"/>
      <c r="Z42" s="210"/>
      <c r="AA42" s="266" t="str">
        <f>IFERROR(INDEX(BA!$Y$4:$Y$952,MATCH(AA30,BA!$J$4:$J$952,0 )),"")</f>
        <v/>
      </c>
      <c r="AB42" s="267"/>
      <c r="AC42" s="268"/>
      <c r="AD42" s="210"/>
      <c r="AE42" s="266" t="str">
        <f>IFERROR(INDEX(BA!$Y$4:$Y$952,MATCH(AE30,BA!$J$4:$J$952,0 )),"")</f>
        <v/>
      </c>
      <c r="AF42" s="267"/>
      <c r="AG42" s="268"/>
      <c r="AH42" s="210"/>
      <c r="AI42" s="266" t="str">
        <f>IFERROR(INDEX(BA!$Y$4:$Y$952,MATCH(AI30,BA!$J$4:$J$952,0 )),"")</f>
        <v/>
      </c>
      <c r="AJ42" s="267"/>
      <c r="AK42" s="268"/>
      <c r="AL42" s="210"/>
      <c r="AM42" s="266" t="str">
        <f>IFERROR(INDEX(BA!$Y$4:$Y$952,MATCH(AM30,BA!$J$4:$J$952,0 )),"")</f>
        <v/>
      </c>
      <c r="AN42" s="267"/>
      <c r="AO42" s="268"/>
      <c r="AP42" s="167"/>
      <c r="AQ42" s="167"/>
      <c r="AR42" s="167"/>
      <c r="AS42" s="167"/>
      <c r="AT42" s="167"/>
      <c r="AU42" s="167"/>
      <c r="AV42" s="167"/>
      <c r="AW42" s="167"/>
      <c r="AX42" s="167"/>
    </row>
    <row r="43" spans="1:50" ht="15" customHeight="1" x14ac:dyDescent="0.15">
      <c r="A43" s="161"/>
      <c r="B43" s="184"/>
      <c r="C43" s="254"/>
      <c r="D43" s="255"/>
      <c r="E43" s="256"/>
      <c r="G43" s="263"/>
      <c r="H43" s="264"/>
      <c r="I43" s="265"/>
      <c r="K43" s="254"/>
      <c r="L43" s="255"/>
      <c r="M43" s="256"/>
      <c r="O43" s="254"/>
      <c r="P43" s="255"/>
      <c r="Q43" s="256"/>
      <c r="S43" s="254"/>
      <c r="T43" s="255"/>
      <c r="U43" s="256"/>
      <c r="W43" s="254"/>
      <c r="X43" s="255"/>
      <c r="Y43" s="256"/>
      <c r="AA43" s="254"/>
      <c r="AB43" s="255"/>
      <c r="AC43" s="256"/>
      <c r="AE43" s="254"/>
      <c r="AF43" s="255"/>
      <c r="AG43" s="256"/>
      <c r="AI43" s="254"/>
      <c r="AJ43" s="255"/>
      <c r="AK43" s="256"/>
      <c r="AM43" s="254"/>
      <c r="AN43" s="255"/>
      <c r="AO43" s="256"/>
    </row>
    <row r="44" spans="1:50" ht="15" customHeight="1" x14ac:dyDescent="0.15">
      <c r="A44" s="161"/>
      <c r="B44" s="184"/>
      <c r="C44" s="263"/>
      <c r="D44" s="264"/>
      <c r="E44" s="265"/>
      <c r="G44" s="263"/>
      <c r="H44" s="264"/>
      <c r="I44" s="265"/>
      <c r="K44" s="254"/>
      <c r="L44" s="255"/>
      <c r="M44" s="256"/>
      <c r="O44" s="254"/>
      <c r="P44" s="255"/>
      <c r="Q44" s="256"/>
      <c r="S44" s="254"/>
      <c r="T44" s="255"/>
      <c r="U44" s="256"/>
      <c r="W44" s="254"/>
      <c r="X44" s="255"/>
      <c r="Y44" s="256"/>
      <c r="AA44" s="254"/>
      <c r="AB44" s="255"/>
      <c r="AC44" s="256"/>
      <c r="AE44" s="254"/>
      <c r="AF44" s="255"/>
      <c r="AG44" s="256"/>
      <c r="AI44" s="254"/>
      <c r="AJ44" s="255"/>
      <c r="AK44" s="256"/>
      <c r="AM44" s="254"/>
      <c r="AN44" s="255"/>
      <c r="AO44" s="256"/>
    </row>
    <row r="45" spans="1:50" ht="15" customHeight="1" x14ac:dyDescent="0.15">
      <c r="A45" s="161"/>
      <c r="B45" s="184"/>
      <c r="C45" s="263"/>
      <c r="D45" s="264"/>
      <c r="E45" s="265"/>
      <c r="G45" s="263"/>
      <c r="H45" s="264"/>
      <c r="I45" s="265"/>
      <c r="K45" s="254"/>
      <c r="L45" s="255"/>
      <c r="M45" s="256"/>
      <c r="O45" s="254"/>
      <c r="P45" s="255"/>
      <c r="Q45" s="256"/>
      <c r="S45" s="254"/>
      <c r="T45" s="255"/>
      <c r="U45" s="256"/>
      <c r="W45" s="254"/>
      <c r="X45" s="255"/>
      <c r="Y45" s="256"/>
      <c r="AA45" s="254"/>
      <c r="AB45" s="255"/>
      <c r="AC45" s="256"/>
      <c r="AE45" s="254"/>
      <c r="AF45" s="255"/>
      <c r="AG45" s="256"/>
      <c r="AI45" s="254"/>
      <c r="AJ45" s="255"/>
      <c r="AK45" s="256"/>
      <c r="AM45" s="254"/>
      <c r="AN45" s="255"/>
      <c r="AO45" s="256"/>
    </row>
    <row r="46" spans="1:50" ht="15" customHeight="1" x14ac:dyDescent="0.15">
      <c r="A46" s="161"/>
      <c r="B46" s="184"/>
      <c r="C46" s="263"/>
      <c r="D46" s="264"/>
      <c r="E46" s="265"/>
      <c r="G46" s="263"/>
      <c r="H46" s="264"/>
      <c r="I46" s="265"/>
      <c r="K46" s="254"/>
      <c r="L46" s="255"/>
      <c r="M46" s="256"/>
      <c r="O46" s="254"/>
      <c r="P46" s="255"/>
      <c r="Q46" s="256"/>
      <c r="S46" s="254"/>
      <c r="T46" s="255"/>
      <c r="U46" s="256"/>
      <c r="W46" s="254"/>
      <c r="X46" s="255"/>
      <c r="Y46" s="256"/>
      <c r="AA46" s="254"/>
      <c r="AB46" s="255"/>
      <c r="AC46" s="256"/>
      <c r="AE46" s="254"/>
      <c r="AF46" s="255"/>
      <c r="AG46" s="256"/>
      <c r="AI46" s="254"/>
      <c r="AJ46" s="255"/>
      <c r="AK46" s="256"/>
      <c r="AM46" s="254"/>
      <c r="AN46" s="255"/>
      <c r="AO46" s="256"/>
    </row>
    <row r="47" spans="1:50" ht="15" customHeight="1" x14ac:dyDescent="0.15">
      <c r="A47" s="161"/>
      <c r="B47" s="184"/>
      <c r="C47" s="260"/>
      <c r="D47" s="261"/>
      <c r="E47" s="262"/>
      <c r="G47" s="260"/>
      <c r="H47" s="261"/>
      <c r="I47" s="262"/>
      <c r="K47" s="254"/>
      <c r="L47" s="255"/>
      <c r="M47" s="256"/>
      <c r="O47" s="254"/>
      <c r="P47" s="255"/>
      <c r="Q47" s="256"/>
      <c r="S47" s="254"/>
      <c r="T47" s="255"/>
      <c r="U47" s="256"/>
      <c r="W47" s="254"/>
      <c r="X47" s="255"/>
      <c r="Y47" s="256"/>
      <c r="AA47" s="254"/>
      <c r="AB47" s="255"/>
      <c r="AC47" s="256"/>
      <c r="AE47" s="254"/>
      <c r="AF47" s="255"/>
      <c r="AG47" s="256"/>
      <c r="AI47" s="254"/>
      <c r="AJ47" s="255"/>
      <c r="AK47" s="256"/>
      <c r="AM47" s="254"/>
      <c r="AN47" s="255"/>
      <c r="AO47" s="256"/>
    </row>
    <row r="48" spans="1:50" ht="15" customHeight="1" x14ac:dyDescent="0.15">
      <c r="A48" s="161"/>
      <c r="B48" s="184"/>
      <c r="C48" s="257"/>
      <c r="D48" s="258"/>
      <c r="E48" s="259"/>
      <c r="G48" s="257"/>
      <c r="H48" s="258"/>
      <c r="I48" s="259"/>
      <c r="K48" s="254"/>
      <c r="L48" s="255"/>
      <c r="M48" s="256"/>
      <c r="O48" s="254"/>
      <c r="P48" s="255"/>
      <c r="Q48" s="256"/>
      <c r="S48" s="254"/>
      <c r="T48" s="255"/>
      <c r="U48" s="256"/>
      <c r="W48" s="254"/>
      <c r="X48" s="255"/>
      <c r="Y48" s="256"/>
      <c r="AA48" s="254"/>
      <c r="AB48" s="255"/>
      <c r="AC48" s="256"/>
      <c r="AE48" s="254"/>
      <c r="AF48" s="255"/>
      <c r="AG48" s="256"/>
      <c r="AI48" s="254"/>
      <c r="AJ48" s="255"/>
      <c r="AK48" s="256"/>
      <c r="AM48" s="254"/>
      <c r="AN48" s="255"/>
      <c r="AO48" s="256"/>
    </row>
    <row r="49" spans="1:56" ht="15" customHeight="1" thickBot="1" x14ac:dyDescent="0.2">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14" x14ac:dyDescent="0.15">
      <c r="A50" s="250" t="s">
        <v>64</v>
      </c>
      <c r="B50" s="214" t="s">
        <v>65</v>
      </c>
      <c r="C50" s="251" t="str" cm="1">
        <f t="array" ref="C50">IFERROR(_xlfn.IFS(B26&lt;&gt;"",C26,B27&lt;&gt;"",C27),"")</f>
        <v>Amount of GHGs emissions avoided or sequestered</v>
      </c>
      <c r="D50" s="252"/>
      <c r="E50" s="253"/>
      <c r="F50" s="215"/>
      <c r="G50" s="251" t="str" cm="1">
        <f t="array" ref="G50">IFERROR(_xlfn.IFS(F26&lt;&gt;"",G26,F27&lt;&gt;"",G27),"")</f>
        <v>Total number of jobs</v>
      </c>
      <c r="H50" s="252"/>
      <c r="I50" s="253"/>
      <c r="J50" s="216"/>
      <c r="K50" s="251" t="str" cm="1">
        <f t="array" ref="K50">IFERROR(_xlfn.IFS(J26&lt;&gt;"",K26,J27&lt;&gt;"",K27),"")</f>
        <v>Total electricity produced: Renewable</v>
      </c>
      <c r="L50" s="252"/>
      <c r="M50" s="253"/>
      <c r="N50" s="216"/>
      <c r="O50" s="251" t="s">
        <v>1396</v>
      </c>
      <c r="P50" s="252"/>
      <c r="Q50" s="253"/>
      <c r="R50" s="216"/>
      <c r="S50" s="251"/>
      <c r="T50" s="252"/>
      <c r="U50" s="253"/>
      <c r="V50" s="216"/>
      <c r="W50" s="251" cm="1">
        <f t="array" ref="W50">IFERROR(_xlfn.IFS(V26&lt;&gt;"",W26,V27&lt;&gt;"",W27),"")</f>
        <v>0</v>
      </c>
      <c r="X50" s="252"/>
      <c r="Y50" s="253"/>
      <c r="Z50" s="216"/>
      <c r="AA50" s="251" cm="1">
        <f t="array" ref="AA50">IFERROR(_xlfn.IFS(Z26&lt;&gt;"",AA26,Z27&lt;&gt;"",AA27),"")</f>
        <v>0</v>
      </c>
      <c r="AB50" s="252"/>
      <c r="AC50" s="253"/>
      <c r="AD50" s="216"/>
      <c r="AE50" s="251" cm="1">
        <f t="array" ref="AE50">IFERROR(_xlfn.IFS(AD26&lt;&gt;"",AE26,AD27&lt;&gt;"",AE27),"")</f>
        <v>0</v>
      </c>
      <c r="AF50" s="252"/>
      <c r="AG50" s="253"/>
      <c r="AH50" s="216"/>
      <c r="AI50" s="251" cm="1">
        <f t="array" ref="AI50">IFERROR(_xlfn.IFS(AH26&lt;&gt;"",AI26,AH27&lt;&gt;"",AI27),"")</f>
        <v>0</v>
      </c>
      <c r="AJ50" s="252"/>
      <c r="AK50" s="253"/>
      <c r="AL50" s="216"/>
      <c r="AM50" s="251" cm="1">
        <f t="array" ref="AM50">IFERROR(_xlfn.IFS(AL26&lt;&gt;"",AM26,AL27&lt;&gt;"",AM27),"")</f>
        <v>0</v>
      </c>
      <c r="AN50" s="252"/>
      <c r="AO50" s="253"/>
      <c r="AP50" s="167"/>
      <c r="AQ50" s="167"/>
      <c r="AR50" s="167"/>
      <c r="AS50" s="167"/>
      <c r="AT50" s="167"/>
      <c r="AU50" s="167"/>
      <c r="AV50" s="167"/>
      <c r="AW50" s="167"/>
      <c r="AX50" s="167"/>
      <c r="AY50" s="167"/>
      <c r="AZ50" s="167"/>
      <c r="BA50" s="167"/>
      <c r="BB50" s="167"/>
      <c r="BC50" s="167"/>
      <c r="BD50" s="210"/>
    </row>
    <row r="51" spans="1:56" ht="13" customHeight="1" x14ac:dyDescent="0.15">
      <c r="A51" s="250"/>
      <c r="B51" s="213" t="s">
        <v>56</v>
      </c>
      <c r="C51" s="248" t="s">
        <v>1390</v>
      </c>
      <c r="D51" s="249"/>
      <c r="E51" s="249"/>
      <c r="F51" s="215"/>
      <c r="G51" s="248" t="s">
        <v>276</v>
      </c>
      <c r="H51" s="249"/>
      <c r="I51" s="249"/>
      <c r="J51" s="216"/>
      <c r="K51" s="248" t="s">
        <v>180</v>
      </c>
      <c r="L51" s="249"/>
      <c r="M51" s="249"/>
      <c r="N51" s="216"/>
      <c r="O51" s="248" t="s">
        <v>1395</v>
      </c>
      <c r="P51" s="249"/>
      <c r="Q51" s="249"/>
      <c r="R51" s="216"/>
      <c r="S51" s="248"/>
      <c r="T51" s="249"/>
      <c r="U51" s="249"/>
      <c r="V51" s="216"/>
      <c r="W51" s="248" t="s">
        <v>66</v>
      </c>
      <c r="X51" s="249"/>
      <c r="Y51" s="249"/>
      <c r="Z51" s="216"/>
      <c r="AA51" s="248" t="s">
        <v>66</v>
      </c>
      <c r="AB51" s="249"/>
      <c r="AC51" s="249"/>
      <c r="AD51" s="216"/>
      <c r="AE51" s="248" t="s">
        <v>66</v>
      </c>
      <c r="AF51" s="249"/>
      <c r="AG51" s="249"/>
      <c r="AH51" s="216"/>
      <c r="AI51" s="248" t="s">
        <v>66</v>
      </c>
      <c r="AJ51" s="249"/>
      <c r="AK51" s="249"/>
      <c r="AL51" s="216"/>
      <c r="AM51" s="248" t="s">
        <v>66</v>
      </c>
      <c r="AN51" s="249"/>
      <c r="AO51" s="249"/>
      <c r="AP51" s="167"/>
      <c r="AQ51" s="167"/>
      <c r="AR51" s="167"/>
      <c r="AS51" s="167"/>
      <c r="AT51" s="167"/>
      <c r="AU51" s="167"/>
      <c r="AV51" s="167"/>
      <c r="AW51" s="167"/>
      <c r="AX51" s="167"/>
      <c r="AY51" s="167"/>
      <c r="AZ51" s="167"/>
      <c r="BA51" s="167"/>
      <c r="BB51" s="167"/>
      <c r="BC51" s="167"/>
      <c r="BD51" s="210"/>
    </row>
    <row r="52" spans="1:56" ht="13" customHeight="1" x14ac:dyDescent="0.15">
      <c r="A52" s="250"/>
      <c r="B52" s="213" t="s">
        <v>57</v>
      </c>
      <c r="C52" s="248" t="s">
        <v>1389</v>
      </c>
      <c r="D52" s="249"/>
      <c r="E52" s="249"/>
      <c r="F52" s="215"/>
      <c r="G52" s="248" t="s">
        <v>1393</v>
      </c>
      <c r="H52" s="249"/>
      <c r="I52" s="249"/>
      <c r="J52" s="216"/>
      <c r="K52" s="248" t="s">
        <v>182</v>
      </c>
      <c r="L52" s="249"/>
      <c r="M52" s="249"/>
      <c r="N52" s="216"/>
      <c r="O52" s="248" t="s">
        <v>182</v>
      </c>
      <c r="P52" s="249"/>
      <c r="Q52" s="249"/>
      <c r="R52" s="216"/>
      <c r="S52" s="248"/>
      <c r="T52" s="249"/>
      <c r="U52" s="249"/>
      <c r="V52" s="216"/>
      <c r="W52" s="248" t="s">
        <v>66</v>
      </c>
      <c r="X52" s="249"/>
      <c r="Y52" s="249"/>
      <c r="Z52" s="216"/>
      <c r="AA52" s="248" t="s">
        <v>66</v>
      </c>
      <c r="AB52" s="249"/>
      <c r="AC52" s="249"/>
      <c r="AD52" s="216"/>
      <c r="AE52" s="248" t="s">
        <v>66</v>
      </c>
      <c r="AF52" s="249"/>
      <c r="AG52" s="249"/>
      <c r="AH52" s="216"/>
      <c r="AI52" s="248" t="s">
        <v>66</v>
      </c>
      <c r="AJ52" s="249"/>
      <c r="AK52" s="249"/>
      <c r="AL52" s="216"/>
      <c r="AM52" s="248" t="s">
        <v>66</v>
      </c>
      <c r="AN52" s="249"/>
      <c r="AO52" s="249"/>
      <c r="AP52" s="167"/>
      <c r="AQ52" s="167"/>
      <c r="AR52" s="167"/>
      <c r="AS52" s="167"/>
      <c r="AT52" s="167"/>
      <c r="AU52" s="167"/>
      <c r="AV52" s="167"/>
      <c r="AW52" s="167"/>
      <c r="AX52" s="167"/>
      <c r="AY52" s="167"/>
      <c r="AZ52" s="167"/>
      <c r="BA52" s="167"/>
      <c r="BB52" s="167"/>
      <c r="BC52" s="167"/>
      <c r="BD52" s="210"/>
    </row>
    <row r="53" spans="1:56" ht="13" customHeight="1" x14ac:dyDescent="0.15">
      <c r="A53" s="250"/>
      <c r="B53" s="213" t="s">
        <v>59</v>
      </c>
      <c r="C53" s="248" t="s">
        <v>223</v>
      </c>
      <c r="D53" s="249"/>
      <c r="E53" s="249"/>
      <c r="F53" s="215"/>
      <c r="G53" s="248" t="s">
        <v>223</v>
      </c>
      <c r="H53" s="249"/>
      <c r="I53" s="249"/>
      <c r="J53" s="216"/>
      <c r="K53" s="248" t="s">
        <v>183</v>
      </c>
      <c r="L53" s="249"/>
      <c r="M53" s="249"/>
      <c r="N53" s="216"/>
      <c r="O53" s="248" t="s">
        <v>223</v>
      </c>
      <c r="P53" s="249"/>
      <c r="Q53" s="249"/>
      <c r="R53" s="216"/>
      <c r="S53" s="248"/>
      <c r="T53" s="249"/>
      <c r="U53" s="249"/>
      <c r="V53" s="216"/>
      <c r="W53" s="248" t="s">
        <v>66</v>
      </c>
      <c r="X53" s="249"/>
      <c r="Y53" s="249"/>
      <c r="Z53" s="216"/>
      <c r="AA53" s="248" t="s">
        <v>66</v>
      </c>
      <c r="AB53" s="249"/>
      <c r="AC53" s="249"/>
      <c r="AD53" s="216"/>
      <c r="AE53" s="248" t="s">
        <v>66</v>
      </c>
      <c r="AF53" s="249"/>
      <c r="AG53" s="249"/>
      <c r="AH53" s="216"/>
      <c r="AI53" s="248" t="s">
        <v>66</v>
      </c>
      <c r="AJ53" s="249"/>
      <c r="AK53" s="249"/>
      <c r="AL53" s="216"/>
      <c r="AM53" s="248" t="s">
        <v>66</v>
      </c>
      <c r="AN53" s="249"/>
      <c r="AO53" s="249"/>
      <c r="AP53" s="167"/>
      <c r="AQ53" s="167"/>
      <c r="AR53" s="167"/>
      <c r="AS53" s="167"/>
      <c r="AT53" s="167"/>
      <c r="AU53" s="167"/>
      <c r="AV53" s="167"/>
      <c r="AW53" s="167"/>
      <c r="AX53" s="167"/>
      <c r="AY53" s="167"/>
      <c r="AZ53" s="167"/>
      <c r="BA53" s="167"/>
      <c r="BB53" s="167"/>
      <c r="BC53" s="167"/>
      <c r="BD53" s="210"/>
    </row>
    <row r="54" spans="1:56" ht="13" customHeight="1" x14ac:dyDescent="0.15">
      <c r="A54" s="250"/>
      <c r="B54" s="213" t="s">
        <v>58</v>
      </c>
      <c r="C54" s="248" t="s">
        <v>222</v>
      </c>
      <c r="D54" s="249"/>
      <c r="E54" s="249"/>
      <c r="F54" s="215"/>
      <c r="G54" s="248" t="s">
        <v>1393</v>
      </c>
      <c r="H54" s="249"/>
      <c r="I54" s="249"/>
      <c r="J54" s="216"/>
      <c r="K54" s="248" t="s">
        <v>182</v>
      </c>
      <c r="L54" s="249"/>
      <c r="M54" s="249"/>
      <c r="N54" s="216"/>
      <c r="O54" s="248" t="s">
        <v>1394</v>
      </c>
      <c r="P54" s="249"/>
      <c r="Q54" s="249"/>
      <c r="R54" s="216"/>
      <c r="S54" s="248"/>
      <c r="T54" s="249"/>
      <c r="U54" s="249"/>
      <c r="V54" s="216"/>
      <c r="W54" s="248" t="s">
        <v>66</v>
      </c>
      <c r="X54" s="249"/>
      <c r="Y54" s="249"/>
      <c r="Z54" s="216"/>
      <c r="AA54" s="248" t="s">
        <v>66</v>
      </c>
      <c r="AB54" s="249"/>
      <c r="AC54" s="249"/>
      <c r="AD54" s="216"/>
      <c r="AE54" s="248" t="s">
        <v>66</v>
      </c>
      <c r="AF54" s="249"/>
      <c r="AG54" s="249"/>
      <c r="AH54" s="216"/>
      <c r="AI54" s="248" t="s">
        <v>66</v>
      </c>
      <c r="AJ54" s="249"/>
      <c r="AK54" s="249"/>
      <c r="AL54" s="216"/>
      <c r="AM54" s="248" t="s">
        <v>66</v>
      </c>
      <c r="AN54" s="249"/>
      <c r="AO54" s="249"/>
      <c r="AP54" s="167"/>
      <c r="AQ54" s="167"/>
      <c r="AR54" s="167"/>
      <c r="AS54" s="167"/>
      <c r="AT54" s="167"/>
      <c r="AU54" s="167"/>
      <c r="AV54" s="167"/>
      <c r="AW54" s="167"/>
      <c r="AX54" s="167"/>
      <c r="AY54" s="167"/>
      <c r="AZ54" s="167"/>
      <c r="BA54" s="167"/>
      <c r="BB54" s="167"/>
      <c r="BC54" s="167"/>
      <c r="BD54" s="210"/>
    </row>
    <row r="55" spans="1:56" ht="13" customHeight="1" x14ac:dyDescent="0.15">
      <c r="A55" s="250"/>
      <c r="B55" s="213" t="s">
        <v>67</v>
      </c>
      <c r="C55" s="248" t="s">
        <v>185</v>
      </c>
      <c r="D55" s="249"/>
      <c r="E55" s="249"/>
      <c r="F55" s="215"/>
      <c r="G55" s="248" t="s">
        <v>185</v>
      </c>
      <c r="H55" s="249"/>
      <c r="I55" s="249"/>
      <c r="J55" s="216"/>
      <c r="K55" s="248" t="s">
        <v>185</v>
      </c>
      <c r="L55" s="249"/>
      <c r="M55" s="249"/>
      <c r="N55" s="216"/>
      <c r="O55" s="248" t="s">
        <v>185</v>
      </c>
      <c r="P55" s="249"/>
      <c r="Q55" s="249"/>
      <c r="R55" s="216"/>
      <c r="S55" s="248"/>
      <c r="T55" s="249"/>
      <c r="U55" s="249"/>
      <c r="V55" s="216"/>
      <c r="W55" s="248" t="s">
        <v>66</v>
      </c>
      <c r="X55" s="249"/>
      <c r="Y55" s="249"/>
      <c r="Z55" s="216"/>
      <c r="AA55" s="248" t="s">
        <v>66</v>
      </c>
      <c r="AB55" s="249"/>
      <c r="AC55" s="249"/>
      <c r="AD55" s="216"/>
      <c r="AE55" s="248" t="s">
        <v>66</v>
      </c>
      <c r="AF55" s="249"/>
      <c r="AG55" s="249"/>
      <c r="AH55" s="216"/>
      <c r="AI55" s="248" t="s">
        <v>66</v>
      </c>
      <c r="AJ55" s="249"/>
      <c r="AK55" s="249"/>
      <c r="AL55" s="216"/>
      <c r="AM55" s="248" t="s">
        <v>66</v>
      </c>
      <c r="AN55" s="249"/>
      <c r="AO55" s="249"/>
      <c r="AP55" s="167"/>
      <c r="AQ55" s="167"/>
      <c r="AR55" s="167"/>
      <c r="AS55" s="167"/>
      <c r="AT55" s="167"/>
      <c r="AU55" s="167"/>
      <c r="AV55" s="167"/>
      <c r="AW55" s="167"/>
      <c r="AX55" s="167"/>
      <c r="AY55" s="167"/>
      <c r="AZ55" s="167"/>
      <c r="BA55" s="167"/>
      <c r="BB55" s="167"/>
      <c r="BC55" s="167"/>
      <c r="BD55" s="210"/>
    </row>
    <row r="56" spans="1:56" x14ac:dyDescent="0.15">
      <c r="A56" s="250"/>
      <c r="B56" s="213" t="s">
        <v>68</v>
      </c>
      <c r="C56" s="248" t="s">
        <v>185</v>
      </c>
      <c r="D56" s="249"/>
      <c r="E56" s="249"/>
      <c r="F56" s="215"/>
      <c r="G56" s="248" t="s">
        <v>185</v>
      </c>
      <c r="H56" s="249"/>
      <c r="I56" s="249"/>
      <c r="J56" s="216"/>
      <c r="K56" s="248" t="s">
        <v>185</v>
      </c>
      <c r="L56" s="249"/>
      <c r="M56" s="249"/>
      <c r="N56" s="216"/>
      <c r="O56" s="248" t="s">
        <v>185</v>
      </c>
      <c r="P56" s="249"/>
      <c r="Q56" s="249"/>
      <c r="R56" s="216"/>
      <c r="S56" s="248"/>
      <c r="T56" s="249"/>
      <c r="U56" s="249"/>
      <c r="V56" s="216"/>
      <c r="W56" s="248" t="s">
        <v>66</v>
      </c>
      <c r="X56" s="249"/>
      <c r="Y56" s="249"/>
      <c r="Z56" s="216"/>
      <c r="AA56" s="248" t="s">
        <v>66</v>
      </c>
      <c r="AB56" s="249"/>
      <c r="AC56" s="249"/>
      <c r="AD56" s="216"/>
      <c r="AE56" s="248" t="s">
        <v>66</v>
      </c>
      <c r="AF56" s="249"/>
      <c r="AG56" s="249"/>
      <c r="AH56" s="216"/>
      <c r="AI56" s="248" t="s">
        <v>66</v>
      </c>
      <c r="AJ56" s="249"/>
      <c r="AK56" s="249"/>
      <c r="AL56" s="216"/>
      <c r="AM56" s="248" t="s">
        <v>66</v>
      </c>
      <c r="AN56" s="249"/>
      <c r="AO56" s="249"/>
      <c r="AP56" s="167"/>
      <c r="AQ56" s="167"/>
      <c r="AR56" s="167"/>
      <c r="AS56" s="167"/>
      <c r="AT56" s="167"/>
      <c r="AU56" s="167"/>
      <c r="AV56" s="167"/>
      <c r="AW56" s="167"/>
      <c r="AX56" s="167"/>
      <c r="AY56" s="167"/>
      <c r="AZ56" s="167"/>
      <c r="BA56" s="167"/>
      <c r="BB56" s="167"/>
      <c r="BC56" s="167"/>
      <c r="BD56" s="210"/>
    </row>
    <row r="57" spans="1:56" x14ac:dyDescent="0.15">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12.75" customHeight="1" x14ac:dyDescent="0.15">
      <c r="A58" s="247" t="s">
        <v>73</v>
      </c>
      <c r="B58" s="233" t="s">
        <v>1392</v>
      </c>
      <c r="C58" s="235">
        <v>50830</v>
      </c>
      <c r="D58" s="235">
        <v>0</v>
      </c>
      <c r="E58" s="235">
        <f>C58-D58</f>
        <v>50830</v>
      </c>
      <c r="F58" s="215"/>
      <c r="G58" s="218">
        <v>0</v>
      </c>
      <c r="H58" s="218">
        <v>8</v>
      </c>
      <c r="I58" s="218">
        <f>H58-G58</f>
        <v>8</v>
      </c>
      <c r="J58" s="216"/>
      <c r="K58" s="218">
        <v>0</v>
      </c>
      <c r="L58" s="234">
        <v>85444.29</v>
      </c>
      <c r="M58" s="237">
        <f>L58-K58</f>
        <v>85444.29</v>
      </c>
      <c r="N58" s="216"/>
      <c r="O58" s="234" t="s">
        <v>185</v>
      </c>
      <c r="P58" s="234" t="s">
        <v>185</v>
      </c>
      <c r="Q58" s="234" t="s">
        <v>185</v>
      </c>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x14ac:dyDescent="0.15">
      <c r="A59" s="247"/>
      <c r="B59" s="213">
        <v>2016</v>
      </c>
      <c r="C59" s="235">
        <v>123310</v>
      </c>
      <c r="D59" s="235">
        <v>0</v>
      </c>
      <c r="E59" s="235">
        <f t="shared" ref="E59:E65" si="0">C59-D59</f>
        <v>123310</v>
      </c>
      <c r="F59" s="215"/>
      <c r="G59" s="218">
        <v>0</v>
      </c>
      <c r="H59" s="218">
        <v>8</v>
      </c>
      <c r="I59" s="218">
        <f t="shared" ref="I59:I64" si="1">H59-G59</f>
        <v>8</v>
      </c>
      <c r="J59" s="216"/>
      <c r="K59" s="218">
        <v>0</v>
      </c>
      <c r="L59" s="234">
        <v>207279.87</v>
      </c>
      <c r="M59" s="237">
        <f t="shared" ref="M59:M65" si="2">L59-K59</f>
        <v>207279.87</v>
      </c>
      <c r="N59" s="216"/>
      <c r="O59" s="234" t="s">
        <v>185</v>
      </c>
      <c r="P59" s="234" t="s">
        <v>185</v>
      </c>
      <c r="Q59" s="234" t="s">
        <v>185</v>
      </c>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x14ac:dyDescent="0.15">
      <c r="A60" s="247"/>
      <c r="B60" s="213">
        <v>2017</v>
      </c>
      <c r="C60" s="235">
        <f>62497+50014</f>
        <v>112511</v>
      </c>
      <c r="D60" s="235">
        <v>0</v>
      </c>
      <c r="E60" s="235">
        <f t="shared" si="0"/>
        <v>112511</v>
      </c>
      <c r="F60" s="215"/>
      <c r="G60" s="218">
        <v>0</v>
      </c>
      <c r="H60" s="218">
        <v>8</v>
      </c>
      <c r="I60" s="218">
        <f t="shared" si="1"/>
        <v>8</v>
      </c>
      <c r="J60" s="216"/>
      <c r="K60" s="218">
        <v>0</v>
      </c>
      <c r="L60" s="234">
        <f>105055.19+84071.54</f>
        <v>189126.72999999998</v>
      </c>
      <c r="M60" s="237">
        <f t="shared" si="2"/>
        <v>189126.72999999998</v>
      </c>
      <c r="N60" s="216"/>
      <c r="O60" s="234">
        <f>10329.289-O61-O62</f>
        <v>1789.7870000000003</v>
      </c>
      <c r="P60" s="234">
        <v>0</v>
      </c>
      <c r="Q60" s="234">
        <f>O60-P60</f>
        <v>1789.7870000000003</v>
      </c>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x14ac:dyDescent="0.15">
      <c r="A61" s="246" t="s">
        <v>74</v>
      </c>
      <c r="B61" s="213">
        <v>2018</v>
      </c>
      <c r="C61" s="235">
        <v>117354</v>
      </c>
      <c r="D61" s="235">
        <v>0</v>
      </c>
      <c r="E61" s="235">
        <f t="shared" si="0"/>
        <v>117354</v>
      </c>
      <c r="F61" s="215"/>
      <c r="G61" s="218">
        <v>0</v>
      </c>
      <c r="H61" s="218">
        <v>8</v>
      </c>
      <c r="I61" s="218">
        <f t="shared" si="1"/>
        <v>8</v>
      </c>
      <c r="J61" s="216"/>
      <c r="K61" s="218">
        <v>0</v>
      </c>
      <c r="L61" s="344">
        <v>197266.8</v>
      </c>
      <c r="M61" s="237">
        <f t="shared" si="2"/>
        <v>197266.8</v>
      </c>
      <c r="N61" s="216"/>
      <c r="O61" s="234">
        <v>4269.7510000000002</v>
      </c>
      <c r="P61" s="234">
        <v>0</v>
      </c>
      <c r="Q61" s="234">
        <f t="shared" ref="Q61:Q65" si="3">O61-P61</f>
        <v>4269.7510000000002</v>
      </c>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x14ac:dyDescent="0.15">
      <c r="A62" s="246"/>
      <c r="B62" s="213">
        <v>2019</v>
      </c>
      <c r="C62" s="235">
        <v>119902</v>
      </c>
      <c r="D62" s="235">
        <v>0</v>
      </c>
      <c r="E62" s="235">
        <f t="shared" si="0"/>
        <v>119902</v>
      </c>
      <c r="F62" s="215"/>
      <c r="G62" s="218">
        <v>0</v>
      </c>
      <c r="H62" s="218">
        <v>8</v>
      </c>
      <c r="I62" s="218">
        <f t="shared" si="1"/>
        <v>8</v>
      </c>
      <c r="J62" s="216"/>
      <c r="K62" s="218">
        <v>0</v>
      </c>
      <c r="L62" s="344">
        <v>201550.3</v>
      </c>
      <c r="M62" s="237">
        <f t="shared" si="2"/>
        <v>201550.3</v>
      </c>
      <c r="N62" s="216"/>
      <c r="O62" s="234">
        <v>4269.7510000000002</v>
      </c>
      <c r="P62" s="234">
        <v>0</v>
      </c>
      <c r="Q62" s="234">
        <f t="shared" si="3"/>
        <v>4269.7510000000002</v>
      </c>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x14ac:dyDescent="0.15">
      <c r="A63" s="246"/>
      <c r="B63" s="213">
        <v>2020</v>
      </c>
      <c r="C63" s="235">
        <v>119700</v>
      </c>
      <c r="D63" s="235">
        <v>0</v>
      </c>
      <c r="E63" s="235">
        <f t="shared" si="0"/>
        <v>119700</v>
      </c>
      <c r="F63" s="215"/>
      <c r="G63" s="218">
        <v>0</v>
      </c>
      <c r="H63" s="218">
        <v>11</v>
      </c>
      <c r="I63" s="218">
        <f t="shared" si="1"/>
        <v>11</v>
      </c>
      <c r="J63" s="216"/>
      <c r="K63" s="218">
        <v>0</v>
      </c>
      <c r="L63" s="344">
        <v>201210.94</v>
      </c>
      <c r="M63" s="237">
        <f t="shared" si="2"/>
        <v>201210.94</v>
      </c>
      <c r="N63" s="216"/>
      <c r="O63" s="234">
        <v>4244</v>
      </c>
      <c r="P63" s="234">
        <v>0</v>
      </c>
      <c r="Q63" s="234">
        <f t="shared" si="3"/>
        <v>4244</v>
      </c>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x14ac:dyDescent="0.15">
      <c r="A64" s="246"/>
      <c r="B64" s="213">
        <v>2021</v>
      </c>
      <c r="C64" s="235">
        <v>116038</v>
      </c>
      <c r="D64" s="235">
        <v>0</v>
      </c>
      <c r="E64" s="235">
        <f t="shared" si="0"/>
        <v>116038</v>
      </c>
      <c r="F64" s="215"/>
      <c r="G64" s="218">
        <v>0</v>
      </c>
      <c r="H64" s="218">
        <v>11</v>
      </c>
      <c r="I64" s="218">
        <f t="shared" si="1"/>
        <v>11</v>
      </c>
      <c r="J64" s="216"/>
      <c r="K64" s="218">
        <v>0</v>
      </c>
      <c r="L64" s="344">
        <v>195055.96</v>
      </c>
      <c r="M64" s="237">
        <f t="shared" si="2"/>
        <v>195055.96</v>
      </c>
      <c r="N64" s="216"/>
      <c r="O64" s="234">
        <v>4232.3999999999996</v>
      </c>
      <c r="P64" s="234">
        <v>0</v>
      </c>
      <c r="Q64" s="234">
        <f t="shared" si="3"/>
        <v>4232.3999999999996</v>
      </c>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x14ac:dyDescent="0.15">
      <c r="A65" s="246"/>
      <c r="B65" s="233" t="s">
        <v>1391</v>
      </c>
      <c r="C65" s="235">
        <v>66171</v>
      </c>
      <c r="D65" s="235">
        <v>0</v>
      </c>
      <c r="E65" s="235">
        <f t="shared" si="0"/>
        <v>66171</v>
      </c>
      <c r="F65" s="215"/>
      <c r="G65" s="218">
        <v>0</v>
      </c>
      <c r="H65" s="218">
        <v>11</v>
      </c>
      <c r="I65" s="218">
        <f>H65-G65</f>
        <v>11</v>
      </c>
      <c r="J65" s="216"/>
      <c r="K65" s="218">
        <v>0</v>
      </c>
      <c r="L65" s="234">
        <v>111230.92</v>
      </c>
      <c r="M65" s="237">
        <f t="shared" si="2"/>
        <v>111230.92</v>
      </c>
      <c r="N65" s="216"/>
      <c r="O65" s="234">
        <v>2378.89</v>
      </c>
      <c r="P65" s="234">
        <v>0</v>
      </c>
      <c r="Q65" s="234">
        <f t="shared" si="3"/>
        <v>2378.89</v>
      </c>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ht="12.75" customHeight="1" x14ac:dyDescent="0.15">
      <c r="A66" s="246"/>
      <c r="B66" s="213" t="s">
        <v>75</v>
      </c>
      <c r="C66" s="236">
        <f>SUM(C58:C65)</f>
        <v>825816</v>
      </c>
      <c r="D66" s="236">
        <f t="shared" ref="D66:E66" si="4">SUM(D58:D65)</f>
        <v>0</v>
      </c>
      <c r="E66" s="236">
        <f t="shared" si="4"/>
        <v>825816</v>
      </c>
      <c r="F66" s="215"/>
      <c r="G66" s="218">
        <f>G65</f>
        <v>0</v>
      </c>
      <c r="H66" s="218">
        <f>H65</f>
        <v>11</v>
      </c>
      <c r="I66" s="218">
        <f>I65</f>
        <v>11</v>
      </c>
      <c r="J66" s="216"/>
      <c r="K66" s="218">
        <f>SUM(K58:K65)</f>
        <v>0</v>
      </c>
      <c r="L66" s="234">
        <f t="shared" ref="L66:M66" si="5">SUM(L58:L65)</f>
        <v>1388165.8099999998</v>
      </c>
      <c r="M66" s="234">
        <f t="shared" si="5"/>
        <v>1388165.8099999998</v>
      </c>
      <c r="N66" s="216"/>
      <c r="O66" s="234">
        <f>SUM(O58:O65)</f>
        <v>21184.578999999998</v>
      </c>
      <c r="P66" s="234">
        <f>SUM(P58:P65)</f>
        <v>0</v>
      </c>
      <c r="Q66" s="234">
        <f t="shared" ref="P66:Q66" si="6">SUM(Q58:Q65)</f>
        <v>21184.578999999998</v>
      </c>
      <c r="R66" s="216"/>
      <c r="S66" s="218"/>
      <c r="T66" s="218"/>
      <c r="U66" s="218"/>
      <c r="V66" s="216"/>
      <c r="W66" s="218"/>
      <c r="X66" s="218"/>
      <c r="Y66" s="218"/>
      <c r="Z66" s="216"/>
      <c r="AA66" s="218"/>
      <c r="AB66" s="218"/>
      <c r="AC66" s="218"/>
      <c r="AD66" s="216"/>
      <c r="AE66" s="218"/>
      <c r="AF66" s="218"/>
      <c r="AG66" s="218"/>
      <c r="AH66" s="216"/>
      <c r="AI66" s="218"/>
      <c r="AJ66" s="218"/>
      <c r="AK66" s="218"/>
      <c r="AL66" s="216"/>
      <c r="AM66" s="218"/>
      <c r="AN66" s="218"/>
      <c r="AO66" s="218"/>
      <c r="AP66" s="167"/>
      <c r="AQ66" s="167"/>
      <c r="AR66" s="167"/>
      <c r="AS66" s="167"/>
      <c r="AT66" s="167"/>
      <c r="AU66" s="167"/>
      <c r="AV66" s="167"/>
      <c r="AW66" s="167"/>
      <c r="AX66" s="167"/>
      <c r="AY66" s="167"/>
      <c r="AZ66" s="167"/>
      <c r="BA66" s="167"/>
      <c r="BB66" s="167"/>
      <c r="BC66" s="167"/>
      <c r="BD66" s="210"/>
    </row>
    <row r="67" spans="1:56" x14ac:dyDescent="0.15">
      <c r="A67" s="246"/>
      <c r="B67" s="213" t="s">
        <v>76</v>
      </c>
      <c r="C67" s="218"/>
      <c r="D67" s="218"/>
      <c r="E67" s="218"/>
      <c r="F67" s="215"/>
      <c r="G67" s="218"/>
      <c r="H67" s="218"/>
      <c r="I67" s="218"/>
      <c r="J67" s="216"/>
      <c r="K67" s="218"/>
      <c r="L67" s="218"/>
      <c r="M67" s="218"/>
      <c r="N67" s="216"/>
      <c r="O67" s="218"/>
      <c r="P67" s="218"/>
      <c r="Q67" s="218"/>
      <c r="R67" s="216"/>
      <c r="S67" s="218"/>
      <c r="T67" s="218"/>
      <c r="U67" s="218"/>
      <c r="V67" s="216"/>
      <c r="W67" s="218"/>
      <c r="X67" s="218"/>
      <c r="Y67" s="218"/>
      <c r="Z67" s="216"/>
      <c r="AA67" s="218"/>
      <c r="AB67" s="218"/>
      <c r="AC67" s="218"/>
      <c r="AD67" s="216"/>
      <c r="AE67" s="218"/>
      <c r="AF67" s="218"/>
      <c r="AG67" s="218"/>
      <c r="AH67" s="216"/>
      <c r="AI67" s="218"/>
      <c r="AJ67" s="218"/>
      <c r="AK67" s="218"/>
      <c r="AL67" s="216"/>
      <c r="AM67" s="218"/>
      <c r="AN67" s="218"/>
      <c r="AO67" s="218"/>
      <c r="AP67" s="167"/>
      <c r="AQ67" s="167"/>
      <c r="AR67" s="167"/>
      <c r="AS67" s="167"/>
      <c r="AT67" s="167"/>
      <c r="AU67" s="167"/>
      <c r="AV67" s="167"/>
      <c r="AW67" s="167"/>
      <c r="AX67" s="167"/>
      <c r="AY67" s="167"/>
      <c r="AZ67" s="167"/>
      <c r="BA67" s="167"/>
      <c r="BB67" s="167"/>
      <c r="BC67" s="167"/>
      <c r="BD67" s="210"/>
    </row>
    <row r="68" spans="1:56" x14ac:dyDescent="0.15">
      <c r="A68" s="246"/>
      <c r="B68" s="201"/>
      <c r="C68" s="216"/>
      <c r="D68" s="216"/>
      <c r="E68" s="216"/>
      <c r="F68" s="215"/>
      <c r="G68" s="216"/>
      <c r="H68" s="216"/>
      <c r="I68" s="216"/>
      <c r="J68" s="216"/>
      <c r="K68" s="216"/>
      <c r="L68" s="216"/>
      <c r="M68" s="216"/>
      <c r="N68" s="216"/>
      <c r="O68" s="216"/>
      <c r="P68" s="216"/>
      <c r="Q68" s="216"/>
      <c r="R68" s="216"/>
      <c r="S68" s="216"/>
      <c r="T68" s="216"/>
      <c r="U68" s="216"/>
      <c r="V68" s="216"/>
      <c r="W68" s="216"/>
      <c r="X68" s="216"/>
      <c r="Y68" s="216"/>
      <c r="Z68" s="216"/>
      <c r="AA68" s="216"/>
      <c r="AB68" s="216"/>
      <c r="AC68" s="216"/>
      <c r="AD68" s="216"/>
      <c r="AE68" s="216"/>
      <c r="AF68" s="216"/>
      <c r="AG68" s="216"/>
      <c r="AH68" s="216"/>
      <c r="AI68" s="216"/>
      <c r="AJ68" s="216"/>
      <c r="AK68" s="216"/>
      <c r="AL68" s="216"/>
      <c r="AM68" s="216"/>
      <c r="AN68" s="216"/>
      <c r="AO68" s="216"/>
      <c r="AP68" s="167"/>
      <c r="AQ68" s="167"/>
      <c r="AR68" s="167"/>
      <c r="AS68" s="167"/>
      <c r="AT68" s="167"/>
      <c r="AU68" s="167"/>
      <c r="AV68" s="167"/>
      <c r="AW68" s="167"/>
      <c r="AX68" s="167"/>
      <c r="AY68" s="167"/>
      <c r="AZ68" s="167"/>
      <c r="BA68" s="167"/>
      <c r="BB68" s="167"/>
      <c r="BC68" s="167"/>
      <c r="BD68" s="210"/>
    </row>
    <row r="69" spans="1:56" x14ac:dyDescent="0.15">
      <c r="A69" s="246"/>
      <c r="B69" s="208" t="s">
        <v>77</v>
      </c>
      <c r="C69" s="242" t="s">
        <v>78</v>
      </c>
      <c r="D69" s="242"/>
      <c r="E69" s="242"/>
      <c r="F69" s="215"/>
      <c r="G69" s="242" t="s">
        <v>78</v>
      </c>
      <c r="H69" s="242"/>
      <c r="I69" s="242"/>
      <c r="J69" s="216"/>
      <c r="K69" s="242" t="s">
        <v>78</v>
      </c>
      <c r="L69" s="242"/>
      <c r="M69" s="242"/>
      <c r="N69" s="216"/>
      <c r="O69" s="242" t="s">
        <v>78</v>
      </c>
      <c r="P69" s="242"/>
      <c r="Q69" s="242"/>
      <c r="R69" s="216"/>
      <c r="S69" s="242" t="s">
        <v>78</v>
      </c>
      <c r="T69" s="242"/>
      <c r="U69" s="242"/>
      <c r="V69" s="216"/>
      <c r="W69" s="242" t="s">
        <v>78</v>
      </c>
      <c r="X69" s="242"/>
      <c r="Y69" s="242"/>
      <c r="Z69" s="216"/>
      <c r="AA69" s="242" t="s">
        <v>78</v>
      </c>
      <c r="AB69" s="242"/>
      <c r="AC69" s="242"/>
      <c r="AD69" s="216"/>
      <c r="AE69" s="242" t="s">
        <v>78</v>
      </c>
      <c r="AF69" s="242"/>
      <c r="AG69" s="242"/>
      <c r="AH69" s="216"/>
      <c r="AI69" s="242" t="s">
        <v>78</v>
      </c>
      <c r="AJ69" s="242"/>
      <c r="AK69" s="242"/>
      <c r="AL69" s="216"/>
      <c r="AM69" s="242" t="s">
        <v>78</v>
      </c>
      <c r="AN69" s="242"/>
      <c r="AO69" s="242"/>
      <c r="AP69" s="167"/>
      <c r="AQ69" s="167"/>
      <c r="AR69" s="167"/>
      <c r="AS69" s="167"/>
      <c r="AT69" s="167"/>
      <c r="AU69" s="167"/>
      <c r="AV69" s="167"/>
      <c r="AW69" s="167"/>
      <c r="AX69" s="167"/>
      <c r="AY69" s="167"/>
      <c r="AZ69" s="167"/>
      <c r="BA69" s="167"/>
      <c r="BB69" s="167"/>
      <c r="BC69" s="167"/>
      <c r="BD69" s="210"/>
    </row>
    <row r="70" spans="1:56" x14ac:dyDescent="0.15">
      <c r="A70" s="246"/>
      <c r="B70" s="243"/>
      <c r="C70" s="242"/>
      <c r="D70" s="242"/>
      <c r="E70" s="242"/>
      <c r="F70" s="215"/>
      <c r="G70" s="242"/>
      <c r="H70" s="242"/>
      <c r="I70" s="242"/>
      <c r="J70" s="216"/>
      <c r="K70" s="242"/>
      <c r="L70" s="242"/>
      <c r="M70" s="242"/>
      <c r="N70" s="216"/>
      <c r="O70" s="242"/>
      <c r="P70" s="242"/>
      <c r="Q70" s="242"/>
      <c r="R70" s="216"/>
      <c r="S70" s="242"/>
      <c r="T70" s="242"/>
      <c r="U70" s="242"/>
      <c r="V70" s="216"/>
      <c r="W70" s="242"/>
      <c r="X70" s="242"/>
      <c r="Y70" s="242"/>
      <c r="Z70" s="216"/>
      <c r="AA70" s="242"/>
      <c r="AB70" s="242"/>
      <c r="AC70" s="242"/>
      <c r="AD70" s="216"/>
      <c r="AE70" s="242"/>
      <c r="AF70" s="242"/>
      <c r="AG70" s="242"/>
      <c r="AH70" s="216"/>
      <c r="AI70" s="242"/>
      <c r="AJ70" s="242"/>
      <c r="AK70" s="242"/>
      <c r="AL70" s="216"/>
      <c r="AM70" s="242"/>
      <c r="AN70" s="242"/>
      <c r="AO70" s="242"/>
      <c r="AP70" s="167"/>
      <c r="AQ70" s="167"/>
      <c r="AR70" s="167"/>
      <c r="AS70" s="167"/>
      <c r="AT70" s="167"/>
      <c r="AU70" s="167"/>
      <c r="AV70" s="167"/>
      <c r="AW70" s="167"/>
      <c r="AX70" s="167"/>
      <c r="AY70" s="167"/>
      <c r="AZ70" s="167"/>
      <c r="BA70" s="167"/>
      <c r="BB70" s="167"/>
      <c r="BC70" s="167"/>
      <c r="BD70" s="210"/>
    </row>
    <row r="71" spans="1:56" x14ac:dyDescent="0.15">
      <c r="A71" s="246"/>
      <c r="B71" s="244"/>
      <c r="C71" s="242"/>
      <c r="D71" s="242"/>
      <c r="E71" s="242"/>
      <c r="F71" s="215"/>
      <c r="G71" s="242"/>
      <c r="H71" s="242"/>
      <c r="I71" s="242"/>
      <c r="J71" s="216"/>
      <c r="K71" s="242"/>
      <c r="L71" s="242"/>
      <c r="M71" s="242"/>
      <c r="N71" s="216"/>
      <c r="O71" s="242"/>
      <c r="P71" s="242"/>
      <c r="Q71" s="242"/>
      <c r="R71" s="216"/>
      <c r="S71" s="242"/>
      <c r="T71" s="242"/>
      <c r="U71" s="242"/>
      <c r="V71" s="216"/>
      <c r="W71" s="242"/>
      <c r="X71" s="242"/>
      <c r="Y71" s="242"/>
      <c r="Z71" s="216"/>
      <c r="AA71" s="242"/>
      <c r="AB71" s="242"/>
      <c r="AC71" s="242"/>
      <c r="AD71" s="216"/>
      <c r="AE71" s="242"/>
      <c r="AF71" s="242"/>
      <c r="AG71" s="242"/>
      <c r="AH71" s="216"/>
      <c r="AI71" s="242"/>
      <c r="AJ71" s="242"/>
      <c r="AK71" s="242"/>
      <c r="AL71" s="216"/>
      <c r="AM71" s="242"/>
      <c r="AN71" s="242"/>
      <c r="AO71" s="242"/>
      <c r="AP71" s="167"/>
      <c r="AQ71" s="167"/>
      <c r="AR71" s="167"/>
      <c r="AS71" s="167"/>
      <c r="AT71" s="167"/>
      <c r="AU71" s="167"/>
      <c r="AV71" s="167"/>
      <c r="AW71" s="167"/>
      <c r="AX71" s="167"/>
      <c r="AY71" s="167"/>
      <c r="AZ71" s="167"/>
      <c r="BA71" s="167"/>
      <c r="BB71" s="167"/>
      <c r="BC71" s="167"/>
      <c r="BD71" s="210"/>
    </row>
    <row r="72" spans="1:56" x14ac:dyDescent="0.15">
      <c r="A72" s="246"/>
      <c r="B72" s="244"/>
      <c r="C72" s="242"/>
      <c r="D72" s="242"/>
      <c r="E72" s="242"/>
      <c r="F72" s="215"/>
      <c r="G72" s="242"/>
      <c r="H72" s="242"/>
      <c r="I72" s="242"/>
      <c r="J72" s="216"/>
      <c r="K72" s="242"/>
      <c r="L72" s="242"/>
      <c r="M72" s="242"/>
      <c r="N72" s="216"/>
      <c r="O72" s="242"/>
      <c r="P72" s="242"/>
      <c r="Q72" s="242"/>
      <c r="R72" s="216"/>
      <c r="S72" s="242"/>
      <c r="T72" s="242"/>
      <c r="U72" s="242"/>
      <c r="V72" s="216"/>
      <c r="W72" s="242"/>
      <c r="X72" s="242"/>
      <c r="Y72" s="242"/>
      <c r="Z72" s="216"/>
      <c r="AA72" s="242"/>
      <c r="AB72" s="242"/>
      <c r="AC72" s="242"/>
      <c r="AD72" s="216"/>
      <c r="AE72" s="242"/>
      <c r="AF72" s="242"/>
      <c r="AG72" s="242"/>
      <c r="AH72" s="216"/>
      <c r="AI72" s="242"/>
      <c r="AJ72" s="242"/>
      <c r="AK72" s="242"/>
      <c r="AL72" s="216"/>
      <c r="AM72" s="242"/>
      <c r="AN72" s="242"/>
      <c r="AO72" s="242"/>
      <c r="AP72" s="167"/>
      <c r="AQ72" s="167"/>
      <c r="AR72" s="167"/>
      <c r="AS72" s="167"/>
      <c r="AT72" s="167"/>
      <c r="AU72" s="167"/>
      <c r="AV72" s="167"/>
      <c r="AW72" s="167"/>
      <c r="AX72" s="167"/>
      <c r="AY72" s="167"/>
      <c r="AZ72" s="167"/>
      <c r="BA72" s="167"/>
      <c r="BB72" s="167"/>
      <c r="BC72" s="167"/>
      <c r="BD72" s="210"/>
    </row>
    <row r="73" spans="1:56" x14ac:dyDescent="0.15">
      <c r="A73" s="246"/>
      <c r="B73" s="244"/>
      <c r="C73" s="242"/>
      <c r="D73" s="242"/>
      <c r="E73" s="242"/>
      <c r="F73" s="215"/>
      <c r="G73" s="242"/>
      <c r="H73" s="242"/>
      <c r="I73" s="242"/>
      <c r="J73" s="216"/>
      <c r="K73" s="242"/>
      <c r="L73" s="242"/>
      <c r="M73" s="242"/>
      <c r="N73" s="216"/>
      <c r="O73" s="242"/>
      <c r="P73" s="242"/>
      <c r="Q73" s="242"/>
      <c r="R73" s="216"/>
      <c r="S73" s="242"/>
      <c r="T73" s="242"/>
      <c r="U73" s="242"/>
      <c r="V73" s="216"/>
      <c r="W73" s="242"/>
      <c r="X73" s="242"/>
      <c r="Y73" s="242"/>
      <c r="Z73" s="216"/>
      <c r="AA73" s="242"/>
      <c r="AB73" s="242"/>
      <c r="AC73" s="242"/>
      <c r="AD73" s="216"/>
      <c r="AE73" s="242"/>
      <c r="AF73" s="242"/>
      <c r="AG73" s="242"/>
      <c r="AH73" s="216"/>
      <c r="AI73" s="242"/>
      <c r="AJ73" s="242"/>
      <c r="AK73" s="242"/>
      <c r="AL73" s="216"/>
      <c r="AM73" s="242"/>
      <c r="AN73" s="242"/>
      <c r="AO73" s="242"/>
      <c r="AP73" s="167"/>
      <c r="AQ73" s="167"/>
      <c r="AR73" s="167"/>
      <c r="AS73" s="167"/>
      <c r="AT73" s="167"/>
      <c r="AU73" s="167"/>
      <c r="AV73" s="167"/>
      <c r="AW73" s="167"/>
      <c r="AX73" s="167"/>
      <c r="AY73" s="167"/>
      <c r="AZ73" s="167"/>
      <c r="BA73" s="167"/>
      <c r="BB73" s="167"/>
      <c r="BC73" s="167"/>
      <c r="BD73" s="210"/>
    </row>
    <row r="74" spans="1:56" x14ac:dyDescent="0.15">
      <c r="A74" s="246"/>
      <c r="B74" s="244"/>
      <c r="C74" s="242"/>
      <c r="D74" s="242"/>
      <c r="E74" s="242"/>
      <c r="F74" s="215"/>
      <c r="G74" s="242"/>
      <c r="H74" s="242"/>
      <c r="I74" s="242"/>
      <c r="J74" s="216"/>
      <c r="K74" s="242"/>
      <c r="L74" s="242"/>
      <c r="M74" s="242"/>
      <c r="N74" s="216"/>
      <c r="O74" s="242"/>
      <c r="P74" s="242"/>
      <c r="Q74" s="242"/>
      <c r="R74" s="216"/>
      <c r="S74" s="242"/>
      <c r="T74" s="242"/>
      <c r="U74" s="242"/>
      <c r="V74" s="216"/>
      <c r="W74" s="242"/>
      <c r="X74" s="242"/>
      <c r="Y74" s="242"/>
      <c r="Z74" s="216"/>
      <c r="AA74" s="242"/>
      <c r="AB74" s="242"/>
      <c r="AC74" s="242"/>
      <c r="AD74" s="216"/>
      <c r="AE74" s="242"/>
      <c r="AF74" s="242"/>
      <c r="AG74" s="242"/>
      <c r="AH74" s="216"/>
      <c r="AI74" s="242"/>
      <c r="AJ74" s="242"/>
      <c r="AK74" s="242"/>
      <c r="AL74" s="216"/>
      <c r="AM74" s="242"/>
      <c r="AN74" s="242"/>
      <c r="AO74" s="242"/>
      <c r="AP74" s="167"/>
      <c r="AQ74" s="167"/>
      <c r="AR74" s="167"/>
      <c r="AS74" s="167"/>
      <c r="AT74" s="167"/>
      <c r="AU74" s="167"/>
      <c r="AV74" s="167"/>
      <c r="AW74" s="167"/>
      <c r="AX74" s="167"/>
      <c r="AY74" s="167"/>
      <c r="AZ74" s="167"/>
      <c r="BA74" s="167"/>
      <c r="BB74" s="167"/>
      <c r="BC74" s="167"/>
      <c r="BD74" s="210"/>
    </row>
    <row r="75" spans="1:56" x14ac:dyDescent="0.15">
      <c r="A75" s="246"/>
      <c r="B75" s="245"/>
      <c r="C75" s="242"/>
      <c r="D75" s="242"/>
      <c r="E75" s="242"/>
      <c r="F75" s="215"/>
      <c r="G75" s="242"/>
      <c r="H75" s="242"/>
      <c r="I75" s="242"/>
      <c r="J75" s="216"/>
      <c r="K75" s="242"/>
      <c r="L75" s="242"/>
      <c r="M75" s="242"/>
      <c r="N75" s="216"/>
      <c r="O75" s="242"/>
      <c r="P75" s="242"/>
      <c r="Q75" s="242"/>
      <c r="R75" s="216"/>
      <c r="S75" s="242"/>
      <c r="T75" s="242"/>
      <c r="U75" s="242"/>
      <c r="V75" s="216"/>
      <c r="W75" s="242"/>
      <c r="X75" s="242"/>
      <c r="Y75" s="242"/>
      <c r="Z75" s="216"/>
      <c r="AA75" s="242"/>
      <c r="AB75" s="242"/>
      <c r="AC75" s="242"/>
      <c r="AD75" s="216"/>
      <c r="AE75" s="242"/>
      <c r="AF75" s="242"/>
      <c r="AG75" s="242"/>
      <c r="AH75" s="216"/>
      <c r="AI75" s="242"/>
      <c r="AJ75" s="242"/>
      <c r="AK75" s="242"/>
      <c r="AL75" s="216"/>
      <c r="AM75" s="242"/>
      <c r="AN75" s="242"/>
      <c r="AO75" s="242"/>
      <c r="AP75" s="167"/>
      <c r="AQ75" s="167"/>
      <c r="AR75" s="167"/>
      <c r="AS75" s="167"/>
      <c r="AT75" s="167"/>
      <c r="AU75" s="167"/>
      <c r="AV75" s="167"/>
      <c r="AW75" s="167"/>
      <c r="AX75" s="167"/>
      <c r="AY75" s="167"/>
      <c r="AZ75" s="167"/>
      <c r="BA75" s="167"/>
      <c r="BB75" s="167"/>
      <c r="BC75" s="167"/>
      <c r="BD75" s="210"/>
    </row>
    <row r="76" spans="1:56" x14ac:dyDescent="0.15">
      <c r="A76" s="246"/>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x14ac:dyDescent="0.15">
      <c r="A77" s="246"/>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x14ac:dyDescent="0.15">
      <c r="A78" s="246"/>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x14ac:dyDescent="0.15">
      <c r="A79" s="246"/>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80" spans="1:56" x14ac:dyDescent="0.15">
      <c r="A80" s="246"/>
      <c r="C80" s="210"/>
      <c r="D80" s="210"/>
      <c r="E80" s="210"/>
      <c r="F80" s="167"/>
      <c r="G80" s="210"/>
      <c r="H80" s="210"/>
      <c r="I80" s="210"/>
      <c r="J80" s="210"/>
      <c r="K80" s="210"/>
      <c r="L80" s="210"/>
      <c r="M80" s="210"/>
      <c r="N80" s="210"/>
      <c r="O80" s="210"/>
      <c r="P80" s="210"/>
      <c r="Q80" s="210"/>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167"/>
      <c r="AQ80" s="167"/>
      <c r="AR80" s="167"/>
      <c r="AS80" s="167"/>
      <c r="AT80" s="167"/>
      <c r="AU80" s="167"/>
      <c r="AV80" s="167"/>
      <c r="AW80" s="167"/>
      <c r="AX80" s="167"/>
      <c r="AY80" s="167"/>
      <c r="AZ80" s="167"/>
      <c r="BA80" s="167"/>
      <c r="BB80" s="167"/>
      <c r="BC80" s="167"/>
      <c r="BD80" s="210"/>
    </row>
    <row r="81" spans="3:56" x14ac:dyDescent="0.15">
      <c r="C81" s="210"/>
      <c r="D81" s="210"/>
      <c r="E81" s="210"/>
      <c r="F81" s="167"/>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167"/>
      <c r="AQ81" s="167"/>
      <c r="AR81" s="167"/>
      <c r="AS81" s="167"/>
      <c r="AT81" s="167"/>
      <c r="AU81" s="167"/>
      <c r="AV81" s="167"/>
      <c r="AW81" s="167"/>
      <c r="AX81" s="167"/>
      <c r="AY81" s="167"/>
      <c r="AZ81" s="167"/>
      <c r="BA81" s="167"/>
      <c r="BB81" s="167"/>
      <c r="BC81" s="167"/>
      <c r="BD81" s="210"/>
    </row>
    <row r="122" spans="7:7" x14ac:dyDescent="0.15">
      <c r="G122" s="172" t="s">
        <v>79</v>
      </c>
    </row>
  </sheetData>
  <mergeCells count="325">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9:Y75"/>
    <mergeCell ref="AA69:AC75"/>
    <mergeCell ref="AE69:AG75"/>
    <mergeCell ref="AI69:AK75"/>
    <mergeCell ref="AM69:AO75"/>
    <mergeCell ref="B70:B75"/>
    <mergeCell ref="A61:A80"/>
    <mergeCell ref="C69:E75"/>
    <mergeCell ref="G69:I75"/>
    <mergeCell ref="K69:M75"/>
    <mergeCell ref="O69:Q75"/>
    <mergeCell ref="S69:U75"/>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baseColWidth="10" defaultColWidth="8.6640625" defaultRowHeight="1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baseColWidth="10" defaultColWidth="12.33203125" defaultRowHeight="12" outlineLevelRow="1" x14ac:dyDescent="0.2"/>
  <cols>
    <col min="1" max="1" width="50.6640625" style="103" customWidth="1"/>
    <col min="2" max="8" width="17.5" style="103" customWidth="1"/>
    <col min="9" max="9" width="17.5" style="131" customWidth="1"/>
    <col min="10" max="10" width="17.5" style="103" customWidth="1"/>
    <col min="11" max="11" width="17.5" style="131" customWidth="1"/>
    <col min="12" max="19" width="17.5" style="103" customWidth="1"/>
    <col min="20" max="24" width="12.1640625" style="103" customWidth="1"/>
    <col min="25" max="25" width="5.6640625" style="103" customWidth="1"/>
    <col min="26" max="26" width="10.1640625" style="103" customWidth="1"/>
    <col min="27" max="27" width="17.6640625" style="119" customWidth="1"/>
    <col min="28" max="28" width="51.1640625" style="119" customWidth="1"/>
    <col min="29" max="29" width="34.33203125" style="119" customWidth="1"/>
    <col min="30" max="30" width="37.5" style="119" customWidth="1"/>
    <col min="31" max="31" width="19.5" style="119" customWidth="1"/>
    <col min="32" max="32" width="48.33203125" style="119" customWidth="1"/>
    <col min="33" max="34" width="12.33203125" style="103" customWidth="1"/>
    <col min="35" max="44" width="1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5" style="103" customWidth="1"/>
    <col min="55" max="55" width="33.33203125" style="103" customWidth="1"/>
    <col min="56" max="56" width="30.5" style="103" customWidth="1"/>
    <col min="57" max="57" width="40.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5" style="103" customWidth="1"/>
    <col min="67" max="67" width="12.33203125" style="103" customWidth="1"/>
    <col min="68" max="16384" width="12.33203125" style="103"/>
  </cols>
  <sheetData>
    <row r="1" spans="1:66" ht="13" x14ac:dyDescent="0.2">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ht="13" outlineLevel="1" x14ac:dyDescent="0.2">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x14ac:dyDescent="0.2">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x14ac:dyDescent="0.2">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x14ac:dyDescent="0.2">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2" outlineLevel="1" x14ac:dyDescent="0.2">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6" outlineLevel="1" x14ac:dyDescent="0.2">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6" outlineLevel="1" x14ac:dyDescent="0.2">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x14ac:dyDescent="0.2">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5" outlineLevel="1" x14ac:dyDescent="0.2">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5" outlineLevel="1" x14ac:dyDescent="0.2">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9" outlineLevel="1" x14ac:dyDescent="0.2">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52" outlineLevel="1" x14ac:dyDescent="0.2">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13" outlineLevel="1" x14ac:dyDescent="0.2">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6" outlineLevel="1" x14ac:dyDescent="0.2">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26" outlineLevel="1" x14ac:dyDescent="0.2">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9" outlineLevel="1" x14ac:dyDescent="0.2">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9" outlineLevel="1" x14ac:dyDescent="0.2">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x14ac:dyDescent="0.2">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x14ac:dyDescent="0.2">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x14ac:dyDescent="0.2">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 customHeight="1" outlineLevel="1" x14ac:dyDescent="0.2">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4" outlineLevel="1" x14ac:dyDescent="0.2">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3" outlineLevel="1" x14ac:dyDescent="0.2">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3" outlineLevel="1" x14ac:dyDescent="0.2">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3" outlineLevel="1" x14ac:dyDescent="0.2">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3" outlineLevel="1" x14ac:dyDescent="0.2">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3" outlineLevel="1" x14ac:dyDescent="0.2">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3" outlineLevel="1" x14ac:dyDescent="0.2">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3" outlineLevel="1" x14ac:dyDescent="0.2">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3" outlineLevel="1" x14ac:dyDescent="0.2">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3" outlineLevel="1" x14ac:dyDescent="0.2">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3" outlineLevel="1" x14ac:dyDescent="0.2">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3" outlineLevel="1" x14ac:dyDescent="0.2">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3" outlineLevel="1" x14ac:dyDescent="0.2">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3" outlineLevel="1" x14ac:dyDescent="0.2">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3" outlineLevel="1" x14ac:dyDescent="0.2">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3" outlineLevel="1" x14ac:dyDescent="0.2">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3" outlineLevel="1" x14ac:dyDescent="0.2">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3" outlineLevel="1" x14ac:dyDescent="0.2">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3" outlineLevel="1" x14ac:dyDescent="0.2">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3" outlineLevel="1" x14ac:dyDescent="0.2">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3" outlineLevel="1" x14ac:dyDescent="0.2">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3" outlineLevel="1" x14ac:dyDescent="0.2">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3" outlineLevel="1" x14ac:dyDescent="0.2">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3" outlineLevel="1" x14ac:dyDescent="0.2">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3" outlineLevel="1" x14ac:dyDescent="0.2">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3" outlineLevel="1" x14ac:dyDescent="0.2">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3" outlineLevel="1" x14ac:dyDescent="0.2">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3" outlineLevel="1" x14ac:dyDescent="0.2">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x14ac:dyDescent="0.2">
      <c r="I51" s="103"/>
      <c r="K51" s="103"/>
    </row>
    <row r="52" spans="1:66" x14ac:dyDescent="0.2">
      <c r="I52" s="103"/>
      <c r="K52" s="103"/>
    </row>
    <row r="53" spans="1:66" ht="13" x14ac:dyDescent="0.2">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9" outlineLevel="1" x14ac:dyDescent="0.2">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8" outlineLevel="1" x14ac:dyDescent="0.2">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4" outlineLevel="1" x14ac:dyDescent="0.2">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8" outlineLevel="1" x14ac:dyDescent="0.2">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2" outlineLevel="1" x14ac:dyDescent="0.2">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5" outlineLevel="1" x14ac:dyDescent="0.2">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9" outlineLevel="1" x14ac:dyDescent="0.2">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52" outlineLevel="1" x14ac:dyDescent="0.2">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6" outlineLevel="1" x14ac:dyDescent="0.2">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52" outlineLevel="1" x14ac:dyDescent="0.2">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9" outlineLevel="1" x14ac:dyDescent="0.2">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9" outlineLevel="1" x14ac:dyDescent="0.2">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9" outlineLevel="1" x14ac:dyDescent="0.2">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9" outlineLevel="1" x14ac:dyDescent="0.2">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9" outlineLevel="1" x14ac:dyDescent="0.2">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9" outlineLevel="1" x14ac:dyDescent="0.2">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6" outlineLevel="1" x14ac:dyDescent="0.2">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52" outlineLevel="1" x14ac:dyDescent="0.2">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13" outlineLevel="1" x14ac:dyDescent="0.2">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6" outlineLevel="1" x14ac:dyDescent="0.2">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26" outlineLevel="1" x14ac:dyDescent="0.2">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9" outlineLevel="1" x14ac:dyDescent="0.2">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3" outlineLevel="1" x14ac:dyDescent="0.2">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3" outlineLevel="1" x14ac:dyDescent="0.2">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3" outlineLevel="1" x14ac:dyDescent="0.2">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3" outlineLevel="1" x14ac:dyDescent="0.2">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3" outlineLevel="1" x14ac:dyDescent="0.2">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3" outlineLevel="1" x14ac:dyDescent="0.2">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3" outlineLevel="1" x14ac:dyDescent="0.2">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3" outlineLevel="1" x14ac:dyDescent="0.2">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3" outlineLevel="1" x14ac:dyDescent="0.2">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3" outlineLevel="1" x14ac:dyDescent="0.2">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3" outlineLevel="1" x14ac:dyDescent="0.2">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3" outlineLevel="1" x14ac:dyDescent="0.2">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3" outlineLevel="1" x14ac:dyDescent="0.2">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26" outlineLevel="1" x14ac:dyDescent="0.2">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6" outlineLevel="1" x14ac:dyDescent="0.2">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9" outlineLevel="1" x14ac:dyDescent="0.2">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6" outlineLevel="1" x14ac:dyDescent="0.2">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6" outlineLevel="1" x14ac:dyDescent="0.2">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9" outlineLevel="1" x14ac:dyDescent="0.2">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6" outlineLevel="1" x14ac:dyDescent="0.2">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2" outlineLevel="1" x14ac:dyDescent="0.2">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6" outlineLevel="1" x14ac:dyDescent="0.2">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9" outlineLevel="1" x14ac:dyDescent="0.2">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9" outlineLevel="1" x14ac:dyDescent="0.2">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3" outlineLevel="1" x14ac:dyDescent="0.2">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3" outlineLevel="1" x14ac:dyDescent="0.2">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3" outlineLevel="1" x14ac:dyDescent="0.2">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x14ac:dyDescent="0.2">
      <c r="AX104" s="103" t="s">
        <v>137</v>
      </c>
    </row>
    <row r="107" spans="1:66" ht="13" x14ac:dyDescent="0.2">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ht="13" outlineLevel="1" x14ac:dyDescent="0.2">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6" outlineLevel="1" x14ac:dyDescent="0.2">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6" outlineLevel="1" x14ac:dyDescent="0.2">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6" outlineLevel="1" x14ac:dyDescent="0.2">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52" outlineLevel="1" x14ac:dyDescent="0.2">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9" outlineLevel="1" x14ac:dyDescent="0.2">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9" outlineLevel="1" x14ac:dyDescent="0.2">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9" outlineLevel="1" x14ac:dyDescent="0.2">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9" outlineLevel="1" x14ac:dyDescent="0.2">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52" outlineLevel="1" x14ac:dyDescent="0.2">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6" outlineLevel="1" x14ac:dyDescent="0.2">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26" outlineLevel="1" x14ac:dyDescent="0.2">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9" outlineLevel="1" x14ac:dyDescent="0.2">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9" outlineLevel="1" x14ac:dyDescent="0.2">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 outlineLevel="1" x14ac:dyDescent="0.2">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9" outlineLevel="1" x14ac:dyDescent="0.2">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9" outlineLevel="1" x14ac:dyDescent="0.2">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9" outlineLevel="1" x14ac:dyDescent="0.2">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9" outlineLevel="1" x14ac:dyDescent="0.2">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9" outlineLevel="1" x14ac:dyDescent="0.2">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9" outlineLevel="1" x14ac:dyDescent="0.2">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2" outlineLevel="1" x14ac:dyDescent="0.2">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x14ac:dyDescent="0.2">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x14ac:dyDescent="0.2">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x14ac:dyDescent="0.2">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x14ac:dyDescent="0.2">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x14ac:dyDescent="0.2">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x14ac:dyDescent="0.2">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x14ac:dyDescent="0.2">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x14ac:dyDescent="0.2">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x14ac:dyDescent="0.2">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x14ac:dyDescent="0.2">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x14ac:dyDescent="0.2">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x14ac:dyDescent="0.2">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x14ac:dyDescent="0.2">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x14ac:dyDescent="0.2">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x14ac:dyDescent="0.2">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x14ac:dyDescent="0.2">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x14ac:dyDescent="0.2">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x14ac:dyDescent="0.2">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x14ac:dyDescent="0.2">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x14ac:dyDescent="0.2">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x14ac:dyDescent="0.2">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x14ac:dyDescent="0.2">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x14ac:dyDescent="0.2">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x14ac:dyDescent="0.2">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x14ac:dyDescent="0.2">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x14ac:dyDescent="0.2">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x14ac:dyDescent="0.2">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x14ac:dyDescent="0.2">
      <c r="AX159" s="103" t="s">
        <v>139</v>
      </c>
    </row>
    <row r="162" spans="1:66" ht="13" x14ac:dyDescent="0.2">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ht="13" outlineLevel="1" x14ac:dyDescent="0.2">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6" outlineLevel="1" x14ac:dyDescent="0.2">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6" outlineLevel="1" x14ac:dyDescent="0.2">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6" outlineLevel="1" x14ac:dyDescent="0.2">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6" outlineLevel="1" x14ac:dyDescent="0.2">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6" outlineLevel="1" x14ac:dyDescent="0.2">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6" outlineLevel="1" x14ac:dyDescent="0.2">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52" outlineLevel="1" x14ac:dyDescent="0.2">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9" outlineLevel="1" x14ac:dyDescent="0.2">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9" outlineLevel="1" x14ac:dyDescent="0.2">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9" outlineLevel="1" x14ac:dyDescent="0.2">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6" outlineLevel="1" x14ac:dyDescent="0.2">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52" outlineLevel="1" x14ac:dyDescent="0.2">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6" outlineLevel="1" x14ac:dyDescent="0.2">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26" outlineLevel="1" x14ac:dyDescent="0.2">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9" outlineLevel="1" x14ac:dyDescent="0.2">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5" outlineLevel="1" x14ac:dyDescent="0.2">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5" outlineLevel="1" x14ac:dyDescent="0.2">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2" outlineLevel="1" x14ac:dyDescent="0.2">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2" outlineLevel="1" x14ac:dyDescent="0.2">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9" outlineLevel="1" x14ac:dyDescent="0.2">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5" outlineLevel="1" x14ac:dyDescent="0.2">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x14ac:dyDescent="0.2">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x14ac:dyDescent="0.2">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x14ac:dyDescent="0.2">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x14ac:dyDescent="0.2">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x14ac:dyDescent="0.2">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x14ac:dyDescent="0.2">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x14ac:dyDescent="0.2">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x14ac:dyDescent="0.2">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x14ac:dyDescent="0.2">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x14ac:dyDescent="0.2">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x14ac:dyDescent="0.2">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x14ac:dyDescent="0.2">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x14ac:dyDescent="0.2">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x14ac:dyDescent="0.2">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x14ac:dyDescent="0.2">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x14ac:dyDescent="0.2">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x14ac:dyDescent="0.2">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x14ac:dyDescent="0.2">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x14ac:dyDescent="0.2">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x14ac:dyDescent="0.2">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x14ac:dyDescent="0.2">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x14ac:dyDescent="0.2">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x14ac:dyDescent="0.2">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x14ac:dyDescent="0.2">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x14ac:dyDescent="0.2">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x14ac:dyDescent="0.2">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x14ac:dyDescent="0.2">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ht="13" x14ac:dyDescent="0.2">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ht="13" outlineLevel="1" x14ac:dyDescent="0.2">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6" outlineLevel="1" x14ac:dyDescent="0.2">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6" outlineLevel="1" x14ac:dyDescent="0.2">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6" outlineLevel="1" x14ac:dyDescent="0.2">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6" outlineLevel="1" x14ac:dyDescent="0.2">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9" outlineLevel="1" x14ac:dyDescent="0.2">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9" outlineLevel="1" x14ac:dyDescent="0.2">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9" outlineLevel="1" x14ac:dyDescent="0.2">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6" outlineLevel="1" x14ac:dyDescent="0.2">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26" outlineLevel="1" x14ac:dyDescent="0.2">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9" outlineLevel="1" x14ac:dyDescent="0.2">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9" outlineLevel="1" x14ac:dyDescent="0.2">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6" outlineLevel="1" x14ac:dyDescent="0.2">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26" outlineLevel="1" x14ac:dyDescent="0.2">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5" outlineLevel="1" x14ac:dyDescent="0.2">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9" outlineLevel="1" x14ac:dyDescent="0.2">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9" outlineLevel="1" x14ac:dyDescent="0.2">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6" outlineLevel="1" x14ac:dyDescent="0.2">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6" outlineLevel="1" x14ac:dyDescent="0.2">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9" outlineLevel="1" x14ac:dyDescent="0.2">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6" outlineLevel="1" x14ac:dyDescent="0.2">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3" outlineLevel="1" x14ac:dyDescent="0.2">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x14ac:dyDescent="0.2">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x14ac:dyDescent="0.2">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x14ac:dyDescent="0.2">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x14ac:dyDescent="0.2">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x14ac:dyDescent="0.2">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x14ac:dyDescent="0.2">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x14ac:dyDescent="0.2">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x14ac:dyDescent="0.2">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x14ac:dyDescent="0.2">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x14ac:dyDescent="0.2">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x14ac:dyDescent="0.2">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x14ac:dyDescent="0.2">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x14ac:dyDescent="0.2">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x14ac:dyDescent="0.2">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x14ac:dyDescent="0.2">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x14ac:dyDescent="0.2">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x14ac:dyDescent="0.2">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x14ac:dyDescent="0.2">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x14ac:dyDescent="0.2">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x14ac:dyDescent="0.2">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x14ac:dyDescent="0.2">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x14ac:dyDescent="0.2">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x14ac:dyDescent="0.2">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x14ac:dyDescent="0.2">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x14ac:dyDescent="0.2">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x14ac:dyDescent="0.2">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x14ac:dyDescent="0.2">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9" x14ac:dyDescent="0.2">
      <c r="AB269" s="119" t="s">
        <v>149</v>
      </c>
    </row>
    <row r="271" spans="1:66" ht="39" x14ac:dyDescent="0.2">
      <c r="AB271" s="119" t="s">
        <v>150</v>
      </c>
    </row>
    <row r="272" spans="1:66" ht="13" x14ac:dyDescent="0.2">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ht="13" x14ac:dyDescent="0.2">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6" x14ac:dyDescent="0.2">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9" x14ac:dyDescent="0.2">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9" x14ac:dyDescent="0.2">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9" x14ac:dyDescent="0.2">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6" x14ac:dyDescent="0.2">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6" x14ac:dyDescent="0.2">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26" x14ac:dyDescent="0.2">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9" x14ac:dyDescent="0.2">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5" x14ac:dyDescent="0.2">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5" x14ac:dyDescent="0.2">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9" x14ac:dyDescent="0.2">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6" x14ac:dyDescent="0.2">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5" x14ac:dyDescent="0.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5" x14ac:dyDescent="0.2">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6" x14ac:dyDescent="0.2">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26" x14ac:dyDescent="0.2">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26" x14ac:dyDescent="0.2">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5" x14ac:dyDescent="0.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26" x14ac:dyDescent="0.2">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9" x14ac:dyDescent="0.2">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26" x14ac:dyDescent="0.2">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x14ac:dyDescent="0.2">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x14ac:dyDescent="0.2">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x14ac:dyDescent="0.2">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x14ac:dyDescent="0.2">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x14ac:dyDescent="0.2">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x14ac:dyDescent="0.2">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x14ac:dyDescent="0.2">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x14ac:dyDescent="0.2">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x14ac:dyDescent="0.2">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x14ac:dyDescent="0.2">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x14ac:dyDescent="0.2">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x14ac:dyDescent="0.2">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x14ac:dyDescent="0.2">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3" x14ac:dyDescent="0.2">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3" x14ac:dyDescent="0.2">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3" x14ac:dyDescent="0.2">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3" x14ac:dyDescent="0.2">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3" x14ac:dyDescent="0.2">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3" x14ac:dyDescent="0.2">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3" x14ac:dyDescent="0.2">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3" x14ac:dyDescent="0.2">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3" x14ac:dyDescent="0.2">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3" x14ac:dyDescent="0.2">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3" x14ac:dyDescent="0.2">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3" x14ac:dyDescent="0.2">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3" x14ac:dyDescent="0.2">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3" x14ac:dyDescent="0.2">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x14ac:dyDescent="0.2">
      <c r="AX329" s="103" t="s">
        <v>153</v>
      </c>
    </row>
    <row r="334" spans="1:66" x14ac:dyDescent="0.2">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ht="13" x14ac:dyDescent="0.2">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6" x14ac:dyDescent="0.2">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6" x14ac:dyDescent="0.2">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6" x14ac:dyDescent="0.2">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9" x14ac:dyDescent="0.2">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9" x14ac:dyDescent="0.2">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9" x14ac:dyDescent="0.2">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26" x14ac:dyDescent="0.2">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9" x14ac:dyDescent="0.2">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9" x14ac:dyDescent="0.2">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6" x14ac:dyDescent="0.2">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26" x14ac:dyDescent="0.2">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26" x14ac:dyDescent="0.2">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52" x14ac:dyDescent="0.2">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52" x14ac:dyDescent="0.2">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9" x14ac:dyDescent="0.2">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52" x14ac:dyDescent="0.2">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3" x14ac:dyDescent="0.2">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3" x14ac:dyDescent="0.2">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3" x14ac:dyDescent="0.2">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3" x14ac:dyDescent="0.2">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3" x14ac:dyDescent="0.2">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x14ac:dyDescent="0.2">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x14ac:dyDescent="0.2">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x14ac:dyDescent="0.2">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x14ac:dyDescent="0.2">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x14ac:dyDescent="0.2">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x14ac:dyDescent="0.2">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x14ac:dyDescent="0.2">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x14ac:dyDescent="0.2">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x14ac:dyDescent="0.2">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x14ac:dyDescent="0.2">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x14ac:dyDescent="0.2">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x14ac:dyDescent="0.2">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x14ac:dyDescent="0.2">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3" x14ac:dyDescent="0.2">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3" x14ac:dyDescent="0.2">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3" x14ac:dyDescent="0.2">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3" x14ac:dyDescent="0.2">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3" x14ac:dyDescent="0.2">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3" x14ac:dyDescent="0.2">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3" x14ac:dyDescent="0.2">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3" x14ac:dyDescent="0.2">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3" x14ac:dyDescent="0.2">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3" x14ac:dyDescent="0.2">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3" x14ac:dyDescent="0.2">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3" x14ac:dyDescent="0.2">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3" x14ac:dyDescent="0.2">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3" x14ac:dyDescent="0.2">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x14ac:dyDescent="0.2">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x14ac:dyDescent="0.2">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x14ac:dyDescent="0.2">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x14ac:dyDescent="0.2">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x14ac:dyDescent="0.2">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x14ac:dyDescent="0.2">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x14ac:dyDescent="0.2">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x14ac:dyDescent="0.2">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x14ac:dyDescent="0.2">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x14ac:dyDescent="0.2">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x14ac:dyDescent="0.2">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x14ac:dyDescent="0.2">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x14ac:dyDescent="0.2">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x14ac:dyDescent="0.2">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x14ac:dyDescent="0.2">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x14ac:dyDescent="0.2">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x14ac:dyDescent="0.2">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x14ac:dyDescent="0.2">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x14ac:dyDescent="0.2">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x14ac:dyDescent="0.2">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x14ac:dyDescent="0.2">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x14ac:dyDescent="0.2">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x14ac:dyDescent="0.2">
      <c r="A1121" s="135"/>
      <c r="B1121" s="130"/>
      <c r="I1121" s="103"/>
      <c r="K1121" s="103"/>
      <c r="AA1121" s="120"/>
      <c r="AB1121" s="112"/>
    </row>
    <row r="1122" spans="1:28" x14ac:dyDescent="0.2">
      <c r="B1122" s="130"/>
      <c r="I1122" s="103"/>
      <c r="K1122" s="103"/>
      <c r="AB1122" s="112"/>
    </row>
    <row r="1123" spans="1:28" x14ac:dyDescent="0.2">
      <c r="I1123" s="103"/>
      <c r="K1123" s="103"/>
    </row>
    <row r="1124" spans="1:28" x14ac:dyDescent="0.2">
      <c r="I1124" s="103"/>
      <c r="K1124" s="103"/>
    </row>
    <row r="1125" spans="1:28" x14ac:dyDescent="0.2">
      <c r="I1125" s="103"/>
      <c r="K1125" s="103"/>
    </row>
    <row r="1126" spans="1:28" x14ac:dyDescent="0.2">
      <c r="I1126" s="103"/>
      <c r="K1126" s="103"/>
    </row>
    <row r="1127" spans="1:28" x14ac:dyDescent="0.2">
      <c r="I1127" s="103"/>
      <c r="K1127" s="103"/>
    </row>
    <row r="1128" spans="1:28" x14ac:dyDescent="0.2">
      <c r="I1128" s="103"/>
      <c r="K1128" s="103"/>
    </row>
    <row r="1129" spans="1:28" x14ac:dyDescent="0.2">
      <c r="I1129" s="103"/>
      <c r="K1129" s="103"/>
    </row>
    <row r="1130" spans="1:28" x14ac:dyDescent="0.2">
      <c r="I1130" s="103"/>
      <c r="K1130" s="103"/>
    </row>
    <row r="1131" spans="1:28" x14ac:dyDescent="0.2">
      <c r="I1131" s="103"/>
      <c r="K1131" s="103"/>
    </row>
    <row r="1132" spans="1:28" x14ac:dyDescent="0.2">
      <c r="A1132" s="135"/>
      <c r="I1132" s="103"/>
      <c r="K1132" s="103"/>
    </row>
    <row r="1133" spans="1:28" x14ac:dyDescent="0.2">
      <c r="A1133" s="135"/>
      <c r="I1133" s="103"/>
      <c r="K1133" s="103"/>
    </row>
    <row r="1134" spans="1:28" x14ac:dyDescent="0.2">
      <c r="A1134" s="135"/>
      <c r="I1134" s="103"/>
      <c r="K1134" s="103"/>
    </row>
    <row r="1135" spans="1:28" x14ac:dyDescent="0.2">
      <c r="A1135" s="135"/>
      <c r="I1135" s="103"/>
      <c r="K1135" s="103"/>
    </row>
    <row r="1136" spans="1:28" x14ac:dyDescent="0.2">
      <c r="A1136" s="135"/>
      <c r="I1136" s="103"/>
      <c r="K1136" s="103"/>
    </row>
    <row r="1137" spans="1:11" x14ac:dyDescent="0.2">
      <c r="A1137" s="135"/>
      <c r="I1137" s="103"/>
      <c r="K1137" s="103"/>
    </row>
    <row r="1138" spans="1:11" x14ac:dyDescent="0.2">
      <c r="A1138" s="135"/>
      <c r="I1138" s="103"/>
      <c r="K1138" s="103"/>
    </row>
    <row r="1139" spans="1:11" x14ac:dyDescent="0.2">
      <c r="A1139" s="135"/>
      <c r="I1139" s="103"/>
      <c r="K1139" s="103"/>
    </row>
    <row r="1140" spans="1:11" x14ac:dyDescent="0.2">
      <c r="A1140" s="135"/>
      <c r="I1140" s="103"/>
      <c r="K1140" s="103"/>
    </row>
    <row r="1141" spans="1:11" x14ac:dyDescent="0.2">
      <c r="A1141" s="135"/>
      <c r="I1141" s="103"/>
      <c r="K1141" s="103"/>
    </row>
    <row r="1142" spans="1:11" x14ac:dyDescent="0.2">
      <c r="A1142" s="135"/>
      <c r="I1142" s="103"/>
      <c r="K1142" s="103"/>
    </row>
    <row r="1143" spans="1:11" x14ac:dyDescent="0.2">
      <c r="A1143" s="135"/>
      <c r="I1143" s="103"/>
      <c r="K1143" s="103"/>
    </row>
    <row r="1144" spans="1:11" x14ac:dyDescent="0.2">
      <c r="A1144" s="135"/>
      <c r="I1144" s="103"/>
      <c r="K1144" s="103"/>
    </row>
    <row r="1145" spans="1:11" x14ac:dyDescent="0.2">
      <c r="A1145" s="135"/>
      <c r="I1145" s="103"/>
      <c r="K1145" s="103"/>
    </row>
    <row r="1146" spans="1:11" x14ac:dyDescent="0.2">
      <c r="A1146" s="135"/>
      <c r="I1146" s="103"/>
      <c r="K1146" s="103"/>
    </row>
    <row r="1147" spans="1:11" x14ac:dyDescent="0.2">
      <c r="A1147" s="135"/>
      <c r="I1147" s="103"/>
      <c r="K1147" s="103"/>
    </row>
    <row r="1148" spans="1:11" x14ac:dyDescent="0.2">
      <c r="A1148" s="135"/>
      <c r="I1148" s="103"/>
      <c r="K1148" s="103"/>
    </row>
    <row r="1149" spans="1:11" x14ac:dyDescent="0.2">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baseColWidth="10" defaultColWidth="9.1640625" defaultRowHeight="14" x14ac:dyDescent="0.2"/>
  <cols>
    <col min="1" max="9" width="12.5" style="4" customWidth="1"/>
    <col min="10" max="11" width="14" style="2" customWidth="1"/>
    <col min="12" max="13" width="24.33203125" style="1" customWidth="1"/>
    <col min="14" max="14" width="49.6640625" style="1" customWidth="1"/>
    <col min="15" max="15" width="22.1640625" style="4" customWidth="1"/>
    <col min="16" max="16" width="33.5" style="6" customWidth="1"/>
    <col min="17" max="17" width="63.6640625" style="4" customWidth="1"/>
    <col min="18" max="18" width="55.6640625" style="1" customWidth="1"/>
    <col min="19" max="19" width="17.5" style="4" customWidth="1"/>
    <col min="20" max="22" width="17.5" style="1" customWidth="1"/>
    <col min="23" max="24" width="17.5" style="4" customWidth="1"/>
    <col min="25" max="25" width="17.5" style="1" customWidth="1"/>
    <col min="26" max="16384" width="9.1640625" style="1"/>
  </cols>
  <sheetData>
    <row r="2" spans="1:25" x14ac:dyDescent="0.2">
      <c r="A2" s="51" t="s">
        <v>154</v>
      </c>
      <c r="B2" s="51"/>
      <c r="C2" s="51"/>
      <c r="D2" s="51"/>
      <c r="E2" s="51"/>
      <c r="F2" s="51"/>
      <c r="G2" s="51"/>
      <c r="H2" s="51"/>
      <c r="I2" s="51"/>
    </row>
    <row r="3" spans="1:25" ht="24" x14ac:dyDescent="0.2">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96" x14ac:dyDescent="0.2">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2" x14ac:dyDescent="0.2">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96" x14ac:dyDescent="0.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40" x14ac:dyDescent="0.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240" x14ac:dyDescent="0.2">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44" x14ac:dyDescent="0.2">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x14ac:dyDescent="0.2">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32" x14ac:dyDescent="0.2">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20" x14ac:dyDescent="0.2">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48" x14ac:dyDescent="0.2">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72" x14ac:dyDescent="0.2">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20" x14ac:dyDescent="0.2">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51" x14ac:dyDescent="0.2">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28" x14ac:dyDescent="0.2">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84" x14ac:dyDescent="0.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339" x14ac:dyDescent="0.2">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383" x14ac:dyDescent="0.2">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56" x14ac:dyDescent="0.2">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192" x14ac:dyDescent="0.2">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192" x14ac:dyDescent="0.2">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180" x14ac:dyDescent="0.2">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44" x14ac:dyDescent="0.2">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44" x14ac:dyDescent="0.2">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6" x14ac:dyDescent="0.2">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96" x14ac:dyDescent="0.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04" x14ac:dyDescent="0.2">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96" x14ac:dyDescent="0.2">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08" x14ac:dyDescent="0.2">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84" x14ac:dyDescent="0.2">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2" x14ac:dyDescent="0.2">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04" x14ac:dyDescent="0.2">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192" x14ac:dyDescent="0.2">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262" x14ac:dyDescent="0.2">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262" x14ac:dyDescent="0.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0" x14ac:dyDescent="0.2">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192" x14ac:dyDescent="0.2">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96" x14ac:dyDescent="0.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36" x14ac:dyDescent="0.2">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6" x14ac:dyDescent="0.2">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72" x14ac:dyDescent="0.2">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36" x14ac:dyDescent="0.2">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44" x14ac:dyDescent="0.2">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24" x14ac:dyDescent="0.2">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2" x14ac:dyDescent="0.2">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48" x14ac:dyDescent="0.2">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2" x14ac:dyDescent="0.2">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48" x14ac:dyDescent="0.2">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48" x14ac:dyDescent="0.2">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48" x14ac:dyDescent="0.2">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72" x14ac:dyDescent="0.2">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72" x14ac:dyDescent="0.2">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20" x14ac:dyDescent="0.2">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2" x14ac:dyDescent="0.2">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60" x14ac:dyDescent="0.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6" x14ac:dyDescent="0.2">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45" x14ac:dyDescent="0.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0" x14ac:dyDescent="0.2">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96" x14ac:dyDescent="0.2">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5" x14ac:dyDescent="0.2">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48" x14ac:dyDescent="0.2">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48" x14ac:dyDescent="0.2">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0" x14ac:dyDescent="0.2">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0" x14ac:dyDescent="0.2">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0" x14ac:dyDescent="0.2">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0" x14ac:dyDescent="0.2">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48" x14ac:dyDescent="0.2">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6" x14ac:dyDescent="0.2">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44" x14ac:dyDescent="0.2">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0" x14ac:dyDescent="0.2">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 x14ac:dyDescent="0.2">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08" x14ac:dyDescent="0.2">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0" x14ac:dyDescent="0.2">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2" x14ac:dyDescent="0.2">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84" x14ac:dyDescent="0.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84" x14ac:dyDescent="0.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2" x14ac:dyDescent="0.2">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2" x14ac:dyDescent="0.2">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0" x14ac:dyDescent="0.2">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48" x14ac:dyDescent="0.2">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4" x14ac:dyDescent="0.2">
      <c r="J83" s="4" t="s">
        <v>569</v>
      </c>
      <c r="K83" s="4"/>
      <c r="L83" s="4"/>
      <c r="M83" s="4" t="s">
        <v>235</v>
      </c>
      <c r="N83" s="4" t="str">
        <f>Background!S31</f>
        <v>3.1 By 2030, reduce the global maternal mortality ratio to less than 70 per 100,000 live births</v>
      </c>
      <c r="P83" s="6" t="str">
        <f>Background!T31</f>
        <v>3.1.1 Maternal mortality ratio</v>
      </c>
    </row>
    <row r="84" spans="10:16" ht="30" x14ac:dyDescent="0.2">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48" x14ac:dyDescent="0.2">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48" x14ac:dyDescent="0.2">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45" x14ac:dyDescent="0.2">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6" x14ac:dyDescent="0.2">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6" x14ac:dyDescent="0.2">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6" x14ac:dyDescent="0.2">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6" x14ac:dyDescent="0.2">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5" x14ac:dyDescent="0.2">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6" x14ac:dyDescent="0.2">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0" x14ac:dyDescent="0.2">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5" x14ac:dyDescent="0.2">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4" x14ac:dyDescent="0.2">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48" x14ac:dyDescent="0.2">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8" x14ac:dyDescent="0.2">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48" x14ac:dyDescent="0.2">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48" x14ac:dyDescent="0.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6" x14ac:dyDescent="0.2">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0" x14ac:dyDescent="0.2">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6" x14ac:dyDescent="0.2">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5" x14ac:dyDescent="0.2">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08" x14ac:dyDescent="0.2">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08" x14ac:dyDescent="0.2">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08" x14ac:dyDescent="0.2">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48" x14ac:dyDescent="0.2">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6" x14ac:dyDescent="0.2">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6" x14ac:dyDescent="0.2">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 x14ac:dyDescent="0.2">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45" x14ac:dyDescent="0.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5" x14ac:dyDescent="0.2">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45" x14ac:dyDescent="0.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45" x14ac:dyDescent="0.2">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0" x14ac:dyDescent="0.2">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0" x14ac:dyDescent="0.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5" x14ac:dyDescent="0.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0" x14ac:dyDescent="0.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84" x14ac:dyDescent="0.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5" x14ac:dyDescent="0.2">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45" x14ac:dyDescent="0.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0" x14ac:dyDescent="0.2">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 x14ac:dyDescent="0.2">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5" x14ac:dyDescent="0.2">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5" x14ac:dyDescent="0.2">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72" x14ac:dyDescent="0.2">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6" x14ac:dyDescent="0.2">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8" x14ac:dyDescent="0.2">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60" x14ac:dyDescent="0.2">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 x14ac:dyDescent="0.2">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 x14ac:dyDescent="0.2">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0" x14ac:dyDescent="0.2">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6" x14ac:dyDescent="0.2">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45" x14ac:dyDescent="0.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95" x14ac:dyDescent="0.2">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168" x14ac:dyDescent="0.2">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0" x14ac:dyDescent="0.2">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0" x14ac:dyDescent="0.1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48" x14ac:dyDescent="0.2">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48" x14ac:dyDescent="0.2">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6" x14ac:dyDescent="0.2">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5" x14ac:dyDescent="0.2">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0" x14ac:dyDescent="0.2">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0" x14ac:dyDescent="0.2">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75" x14ac:dyDescent="0.2">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72" x14ac:dyDescent="0.2">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372" x14ac:dyDescent="0.2">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48" x14ac:dyDescent="0.2">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30" x14ac:dyDescent="0.2">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0" x14ac:dyDescent="0.2">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0" x14ac:dyDescent="0.2">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6" x14ac:dyDescent="0.2">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6" x14ac:dyDescent="0.2">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0" x14ac:dyDescent="0.2">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2" x14ac:dyDescent="0.2">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2" x14ac:dyDescent="0.2">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96" x14ac:dyDescent="0.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36" x14ac:dyDescent="0.2">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0" x14ac:dyDescent="0.2">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0" x14ac:dyDescent="0.2">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6" x14ac:dyDescent="0.2">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 x14ac:dyDescent="0.2">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6" x14ac:dyDescent="0.2">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6" x14ac:dyDescent="0.2">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60" x14ac:dyDescent="0.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60" x14ac:dyDescent="0.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48" x14ac:dyDescent="0.2">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0" x14ac:dyDescent="0.2">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48" x14ac:dyDescent="0.2">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48" x14ac:dyDescent="0.2">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48" x14ac:dyDescent="0.2">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48" x14ac:dyDescent="0.2">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48" x14ac:dyDescent="0.2">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48" x14ac:dyDescent="0.2">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0" x14ac:dyDescent="0.2">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2" x14ac:dyDescent="0.2">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2" x14ac:dyDescent="0.2">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0" x14ac:dyDescent="0.2">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48" x14ac:dyDescent="0.2">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36" x14ac:dyDescent="0.2">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60" x14ac:dyDescent="0.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45" x14ac:dyDescent="0.2">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5" x14ac:dyDescent="0.2">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0" x14ac:dyDescent="0.2">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6" x14ac:dyDescent="0.2">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48" x14ac:dyDescent="0.2">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45" x14ac:dyDescent="0.2">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45" x14ac:dyDescent="0.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45" x14ac:dyDescent="0.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60" x14ac:dyDescent="0.2">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6" x14ac:dyDescent="0.2">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5" x14ac:dyDescent="0.2">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0" x14ac:dyDescent="0.2">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6" x14ac:dyDescent="0.2">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60" x14ac:dyDescent="0.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50" x14ac:dyDescent="0.2">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0" x14ac:dyDescent="0.2">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0" x14ac:dyDescent="0.2">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45" x14ac:dyDescent="0.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45" x14ac:dyDescent="0.2">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45" x14ac:dyDescent="0.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60" x14ac:dyDescent="0.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0" x14ac:dyDescent="0.2">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4" x14ac:dyDescent="0.2">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4" x14ac:dyDescent="0.2">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 x14ac:dyDescent="0.2">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0" x14ac:dyDescent="0.2">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0" x14ac:dyDescent="0.2">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45" x14ac:dyDescent="0.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6" x14ac:dyDescent="0.2">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0" x14ac:dyDescent="0.2">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60" x14ac:dyDescent="0.2">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0" x14ac:dyDescent="0.2">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36" x14ac:dyDescent="0.2">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5" x14ac:dyDescent="0.2">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0" x14ac:dyDescent="0.2">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5" x14ac:dyDescent="0.2">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45" x14ac:dyDescent="0.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96" x14ac:dyDescent="0.2">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45" x14ac:dyDescent="0.2">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0" x14ac:dyDescent="0.2">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0" x14ac:dyDescent="0.2">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80" x14ac:dyDescent="0.2">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4" x14ac:dyDescent="0.2">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5" x14ac:dyDescent="0.2">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84" x14ac:dyDescent="0.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5" x14ac:dyDescent="0.2">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6" x14ac:dyDescent="0.2">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48" x14ac:dyDescent="0.2">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5" x14ac:dyDescent="0.2">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6" x14ac:dyDescent="0.2">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84" x14ac:dyDescent="0.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48" x14ac:dyDescent="0.2">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96" x14ac:dyDescent="0.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0" x14ac:dyDescent="0.2">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0" x14ac:dyDescent="0.2">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48" x14ac:dyDescent="0.2">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48" x14ac:dyDescent="0.2">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48" x14ac:dyDescent="0.2">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36" x14ac:dyDescent="0.2">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36" x14ac:dyDescent="0.2">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36" x14ac:dyDescent="0.2">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36" x14ac:dyDescent="0.2">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60" x14ac:dyDescent="0.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6" x14ac:dyDescent="0.2">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60" x14ac:dyDescent="0.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0" x14ac:dyDescent="0.2">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45" x14ac:dyDescent="0.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48" x14ac:dyDescent="0.2">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36" x14ac:dyDescent="0.2">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5" x14ac:dyDescent="0.2">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0" x14ac:dyDescent="0.2">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45" x14ac:dyDescent="0.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0" x14ac:dyDescent="0.2">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0" x14ac:dyDescent="0.2">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5" x14ac:dyDescent="0.2">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5" x14ac:dyDescent="0.2">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5" x14ac:dyDescent="0.2">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0" x14ac:dyDescent="0.2">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0" x14ac:dyDescent="0.2">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6" x14ac:dyDescent="0.2">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0" x14ac:dyDescent="0.2">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5" x14ac:dyDescent="0.2">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5" x14ac:dyDescent="0.2">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45" x14ac:dyDescent="0.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0" x14ac:dyDescent="0.2">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75" x14ac:dyDescent="0.2">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45" x14ac:dyDescent="0.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5" x14ac:dyDescent="0.2">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5" x14ac:dyDescent="0.2">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5" x14ac:dyDescent="0.2">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60" x14ac:dyDescent="0.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48" x14ac:dyDescent="0.2">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5" x14ac:dyDescent="0.2">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36" x14ac:dyDescent="0.2">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36" x14ac:dyDescent="0.2">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96" x14ac:dyDescent="0.2">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60" x14ac:dyDescent="0.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0" x14ac:dyDescent="0.2">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0" x14ac:dyDescent="0.2">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5" x14ac:dyDescent="0.2">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72" x14ac:dyDescent="0.2">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0" x14ac:dyDescent="0.2">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0" x14ac:dyDescent="0.2">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0" x14ac:dyDescent="0.2">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48" x14ac:dyDescent="0.2">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6" x14ac:dyDescent="0.2">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72" x14ac:dyDescent="0.2">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4" x14ac:dyDescent="0.2">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45" x14ac:dyDescent="0.2">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45" x14ac:dyDescent="0.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5" x14ac:dyDescent="0.2">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45" x14ac:dyDescent="0.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75" x14ac:dyDescent="0.2">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72" x14ac:dyDescent="0.2">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72" x14ac:dyDescent="0.2">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44" x14ac:dyDescent="0.2">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4" x14ac:dyDescent="0.2">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96" x14ac:dyDescent="0.2">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20" x14ac:dyDescent="0.2">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317" x14ac:dyDescent="0.2">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192" x14ac:dyDescent="0.2">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156" x14ac:dyDescent="0.2">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157" thickBot="1" x14ac:dyDescent="0.25">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24" thickBot="1" x14ac:dyDescent="0.25">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2" t="s">
        <v>1366</v>
      </c>
      <c r="V306" s="1" t="s">
        <v>223</v>
      </c>
      <c r="W306" s="4" t="s">
        <v>185</v>
      </c>
      <c r="X306" s="4" t="s">
        <v>185</v>
      </c>
      <c r="Y306" s="1" t="s">
        <v>185</v>
      </c>
    </row>
    <row r="307" spans="1:25" ht="324" thickBot="1" x14ac:dyDescent="0.25">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2" t="s">
        <v>1372</v>
      </c>
      <c r="V307" s="1" t="s">
        <v>223</v>
      </c>
      <c r="W307" s="4" t="s">
        <v>185</v>
      </c>
      <c r="X307" s="4" t="s">
        <v>185</v>
      </c>
      <c r="Y307" s="1" t="s">
        <v>185</v>
      </c>
    </row>
    <row r="308" spans="1:25" ht="341" thickBot="1" x14ac:dyDescent="0.25">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2" t="s">
        <v>1378</v>
      </c>
      <c r="V308" s="1" t="s">
        <v>223</v>
      </c>
      <c r="W308" s="4" t="s">
        <v>185</v>
      </c>
      <c r="X308" s="4" t="s">
        <v>185</v>
      </c>
      <c r="Y308" s="1" t="s">
        <v>185</v>
      </c>
    </row>
    <row r="309" spans="1:25" x14ac:dyDescent="0.2">
      <c r="J309" s="4"/>
      <c r="K309" s="4"/>
    </row>
    <row r="310" spans="1:25" x14ac:dyDescent="0.2">
      <c r="J310" s="4"/>
      <c r="K310" s="4"/>
    </row>
    <row r="311" spans="1:25" x14ac:dyDescent="0.2">
      <c r="J311" s="4"/>
      <c r="K311" s="4"/>
    </row>
    <row r="312" spans="1:25" x14ac:dyDescent="0.2">
      <c r="J312" s="4"/>
      <c r="K312" s="4"/>
    </row>
    <row r="313" spans="1:25" x14ac:dyDescent="0.2">
      <c r="J313" s="4"/>
      <c r="K313" s="4"/>
    </row>
    <row r="314" spans="1:25" x14ac:dyDescent="0.2">
      <c r="J314" s="4"/>
      <c r="K314" s="4"/>
    </row>
    <row r="315" spans="1:25" x14ac:dyDescent="0.2">
      <c r="J315" s="4"/>
      <c r="K315" s="4"/>
    </row>
    <row r="316" spans="1:25" x14ac:dyDescent="0.2">
      <c r="J316" s="4"/>
      <c r="K316" s="4"/>
    </row>
    <row r="317" spans="1:25" x14ac:dyDescent="0.2">
      <c r="J317" s="4"/>
      <c r="K317" s="4"/>
    </row>
    <row r="318" spans="1:25" x14ac:dyDescent="0.2">
      <c r="J318" s="4"/>
      <c r="K318" s="4"/>
    </row>
    <row r="319" spans="1:25" x14ac:dyDescent="0.2">
      <c r="J319" s="4"/>
      <c r="K319" s="4"/>
    </row>
    <row r="320" spans="1:25" x14ac:dyDescent="0.2">
      <c r="J320" s="4"/>
      <c r="K320" s="4"/>
    </row>
    <row r="321" spans="10:11" x14ac:dyDescent="0.2">
      <c r="J321" s="4"/>
      <c r="K321" s="4"/>
    </row>
    <row r="322" spans="10:11" x14ac:dyDescent="0.2">
      <c r="J322" s="4"/>
      <c r="K322" s="4"/>
    </row>
    <row r="323" spans="10:11" x14ac:dyDescent="0.2">
      <c r="J323" s="4"/>
      <c r="K323" s="4"/>
    </row>
    <row r="324" spans="10:11" x14ac:dyDescent="0.2">
      <c r="J324" s="4"/>
      <c r="K324" s="4"/>
    </row>
    <row r="325" spans="10:11" x14ac:dyDescent="0.2">
      <c r="J325" s="4"/>
      <c r="K325" s="4"/>
    </row>
    <row r="326" spans="10:11" x14ac:dyDescent="0.2">
      <c r="J326" s="4"/>
      <c r="K326" s="4"/>
    </row>
    <row r="327" spans="10:11" x14ac:dyDescent="0.2">
      <c r="J327" s="4"/>
      <c r="K327" s="4"/>
    </row>
    <row r="328" spans="10:11" x14ac:dyDescent="0.2">
      <c r="J328" s="4"/>
      <c r="K328" s="4"/>
    </row>
    <row r="329" spans="10:11" x14ac:dyDescent="0.2">
      <c r="J329" s="4"/>
      <c r="K329" s="4"/>
    </row>
    <row r="330" spans="10:11" x14ac:dyDescent="0.2">
      <c r="J330" s="4"/>
      <c r="K330" s="4"/>
    </row>
    <row r="331" spans="10:11" x14ac:dyDescent="0.2">
      <c r="J331" s="4"/>
      <c r="K331" s="4"/>
    </row>
    <row r="332" spans="10:11" x14ac:dyDescent="0.2">
      <c r="J332" s="4"/>
      <c r="K332" s="4"/>
    </row>
    <row r="333" spans="10:11" x14ac:dyDescent="0.2">
      <c r="J333" s="4"/>
      <c r="K333" s="4"/>
    </row>
    <row r="334" spans="10:11" x14ac:dyDescent="0.2">
      <c r="J334" s="4"/>
      <c r="K334" s="4"/>
    </row>
    <row r="335" spans="10:11" x14ac:dyDescent="0.2">
      <c r="J335" s="4"/>
      <c r="K335" s="4"/>
    </row>
    <row r="336" spans="10:11" x14ac:dyDescent="0.2">
      <c r="J336" s="4"/>
      <c r="K336" s="4"/>
    </row>
    <row r="337" spans="10:11" x14ac:dyDescent="0.2">
      <c r="J337" s="4"/>
      <c r="K337" s="4"/>
    </row>
    <row r="338" spans="10:11" x14ac:dyDescent="0.2">
      <c r="J338" s="4"/>
      <c r="K338" s="4"/>
    </row>
    <row r="339" spans="10:11" x14ac:dyDescent="0.2">
      <c r="J339" s="4"/>
      <c r="K339" s="4"/>
    </row>
    <row r="340" spans="10:11" x14ac:dyDescent="0.2">
      <c r="J340" s="4"/>
      <c r="K340" s="4"/>
    </row>
    <row r="341" spans="10:11" x14ac:dyDescent="0.2">
      <c r="J341" s="4"/>
      <c r="K341" s="4"/>
    </row>
    <row r="342" spans="10:11" x14ac:dyDescent="0.2">
      <c r="J342" s="4"/>
      <c r="K342" s="4"/>
    </row>
    <row r="343" spans="10:11" x14ac:dyDescent="0.2">
      <c r="J343" s="4"/>
      <c r="K343" s="4"/>
    </row>
    <row r="344" spans="10:11" x14ac:dyDescent="0.2">
      <c r="J344" s="4"/>
      <c r="K344" s="4"/>
    </row>
    <row r="345" spans="10:11" x14ac:dyDescent="0.2">
      <c r="J345" s="4"/>
      <c r="K345" s="4"/>
    </row>
    <row r="346" spans="10:11" x14ac:dyDescent="0.2">
      <c r="J346" s="4"/>
      <c r="K346" s="4"/>
    </row>
    <row r="347" spans="10:11" x14ac:dyDescent="0.2">
      <c r="J347" s="4"/>
      <c r="K347" s="4"/>
    </row>
    <row r="348" spans="10:11" x14ac:dyDescent="0.2">
      <c r="J348" s="4"/>
      <c r="K348" s="4"/>
    </row>
    <row r="349" spans="10:11" x14ac:dyDescent="0.2">
      <c r="J349" s="4"/>
      <c r="K349" s="4"/>
    </row>
    <row r="350" spans="10:11" x14ac:dyDescent="0.2">
      <c r="J350" s="4"/>
      <c r="K350" s="4"/>
    </row>
    <row r="351" spans="10:11" x14ac:dyDescent="0.2">
      <c r="J351" s="4"/>
      <c r="K351" s="4"/>
    </row>
    <row r="352" spans="10:11" x14ac:dyDescent="0.2">
      <c r="J352" s="4"/>
      <c r="K352" s="4"/>
    </row>
    <row r="353" spans="10:11" x14ac:dyDescent="0.2">
      <c r="J353" s="4"/>
      <c r="K353" s="4"/>
    </row>
    <row r="354" spans="10:11" x14ac:dyDescent="0.2">
      <c r="J354" s="4"/>
      <c r="K354" s="4"/>
    </row>
    <row r="355" spans="10:11" x14ac:dyDescent="0.2">
      <c r="J355" s="4"/>
      <c r="K355" s="4"/>
    </row>
    <row r="356" spans="10:11" x14ac:dyDescent="0.2">
      <c r="J356" s="4"/>
      <c r="K356" s="4"/>
    </row>
    <row r="357" spans="10:11" x14ac:dyDescent="0.2">
      <c r="J357" s="4"/>
      <c r="K357" s="4"/>
    </row>
    <row r="358" spans="10:11" x14ac:dyDescent="0.2">
      <c r="J358" s="4"/>
      <c r="K358" s="4"/>
    </row>
    <row r="359" spans="10:11" x14ac:dyDescent="0.2">
      <c r="J359" s="4"/>
      <c r="K359" s="4"/>
    </row>
    <row r="360" spans="10:11" x14ac:dyDescent="0.2">
      <c r="J360" s="4"/>
      <c r="K360" s="4"/>
    </row>
    <row r="361" spans="10:11" x14ac:dyDescent="0.2">
      <c r="J361" s="4"/>
      <c r="K361" s="4"/>
    </row>
    <row r="362" spans="10:11" x14ac:dyDescent="0.2">
      <c r="J362" s="4"/>
      <c r="K362" s="4"/>
    </row>
    <row r="363" spans="10:11" x14ac:dyDescent="0.2">
      <c r="J363" s="4"/>
      <c r="K363" s="4"/>
    </row>
    <row r="364" spans="10:11" x14ac:dyDescent="0.2">
      <c r="J364" s="4"/>
      <c r="K364" s="4"/>
    </row>
    <row r="365" spans="10:11" x14ac:dyDescent="0.2">
      <c r="J365" s="4"/>
      <c r="K365" s="4"/>
    </row>
    <row r="366" spans="10:11" x14ac:dyDescent="0.2">
      <c r="J366" s="4"/>
      <c r="K366" s="4"/>
    </row>
    <row r="367" spans="10:11" x14ac:dyDescent="0.2">
      <c r="J367" s="4"/>
      <c r="K367" s="4"/>
    </row>
    <row r="368" spans="10:11" x14ac:dyDescent="0.2">
      <c r="J368" s="4"/>
      <c r="K368" s="4"/>
    </row>
    <row r="369" spans="10:11" x14ac:dyDescent="0.2">
      <c r="J369" s="4"/>
      <c r="K369" s="4"/>
    </row>
    <row r="370" spans="10:11" x14ac:dyDescent="0.2">
      <c r="J370" s="4"/>
      <c r="K370" s="4"/>
    </row>
    <row r="371" spans="10:11" x14ac:dyDescent="0.2">
      <c r="J371" s="4"/>
      <c r="K371" s="4"/>
    </row>
    <row r="372" spans="10:11" x14ac:dyDescent="0.2">
      <c r="J372" s="4"/>
      <c r="K372" s="4"/>
    </row>
    <row r="373" spans="10:11" x14ac:dyDescent="0.2">
      <c r="J373" s="4"/>
      <c r="K373" s="4"/>
    </row>
    <row r="374" spans="10:11" x14ac:dyDescent="0.2">
      <c r="J374" s="4"/>
      <c r="K374" s="4"/>
    </row>
    <row r="375" spans="10:11" x14ac:dyDescent="0.2">
      <c r="J375" s="4"/>
      <c r="K375" s="4"/>
    </row>
    <row r="376" spans="10:11" x14ac:dyDescent="0.2">
      <c r="J376" s="4"/>
      <c r="K376" s="4"/>
    </row>
    <row r="377" spans="10:11" x14ac:dyDescent="0.2">
      <c r="J377" s="4"/>
      <c r="K377" s="4"/>
    </row>
    <row r="378" spans="10:11" x14ac:dyDescent="0.2">
      <c r="J378" s="4"/>
      <c r="K378" s="4"/>
    </row>
    <row r="379" spans="10:11" x14ac:dyDescent="0.2">
      <c r="J379" s="4"/>
      <c r="K379" s="4"/>
    </row>
    <row r="380" spans="10:11" x14ac:dyDescent="0.2">
      <c r="J380" s="4"/>
      <c r="K380" s="4"/>
    </row>
    <row r="381" spans="10:11" x14ac:dyDescent="0.2">
      <c r="J381" s="4"/>
      <c r="K381" s="4"/>
    </row>
    <row r="382" spans="10:11" x14ac:dyDescent="0.2">
      <c r="J382" s="4"/>
      <c r="K382" s="4"/>
    </row>
    <row r="383" spans="10:11" x14ac:dyDescent="0.2">
      <c r="J383" s="4"/>
      <c r="K383" s="4"/>
    </row>
    <row r="384" spans="10:11" x14ac:dyDescent="0.2">
      <c r="J384" s="4"/>
      <c r="K384" s="4"/>
    </row>
    <row r="385" spans="10:11" x14ac:dyDescent="0.2">
      <c r="J385" s="4"/>
      <c r="K385" s="4"/>
    </row>
    <row r="386" spans="10:11" x14ac:dyDescent="0.2">
      <c r="J386" s="4"/>
      <c r="K386" s="4"/>
    </row>
    <row r="387" spans="10:11" x14ac:dyDescent="0.2">
      <c r="J387" s="4"/>
      <c r="K387" s="4"/>
    </row>
    <row r="388" spans="10:11" x14ac:dyDescent="0.2">
      <c r="J388" s="4"/>
      <c r="K388" s="4"/>
    </row>
    <row r="389" spans="10:11" x14ac:dyDescent="0.2">
      <c r="J389" s="4"/>
      <c r="K389" s="4"/>
    </row>
    <row r="390" spans="10:11" x14ac:dyDescent="0.2">
      <c r="J390" s="4"/>
      <c r="K390" s="4"/>
    </row>
    <row r="391" spans="10:11" x14ac:dyDescent="0.2">
      <c r="J391" s="4"/>
      <c r="K391" s="4"/>
    </row>
    <row r="392" spans="10:11" x14ac:dyDescent="0.2">
      <c r="J392" s="4"/>
      <c r="K392" s="4"/>
    </row>
    <row r="393" spans="10:11" x14ac:dyDescent="0.2">
      <c r="J393" s="4"/>
      <c r="K393" s="4"/>
    </row>
    <row r="394" spans="10:11" x14ac:dyDescent="0.2">
      <c r="J394" s="4"/>
      <c r="K394" s="4"/>
    </row>
    <row r="395" spans="10:11" x14ac:dyDescent="0.2">
      <c r="J395" s="4"/>
      <c r="K395" s="4"/>
    </row>
    <row r="396" spans="10:11" x14ac:dyDescent="0.2">
      <c r="J396" s="4"/>
      <c r="K396" s="4"/>
    </row>
    <row r="397" spans="10:11" x14ac:dyDescent="0.2">
      <c r="J397" s="4"/>
      <c r="K397" s="4"/>
    </row>
    <row r="398" spans="10:11" x14ac:dyDescent="0.2">
      <c r="J398" s="4"/>
      <c r="K398" s="4"/>
    </row>
    <row r="399" spans="10:11" x14ac:dyDescent="0.2">
      <c r="J399" s="4"/>
      <c r="K399" s="4"/>
    </row>
    <row r="400" spans="10:11" x14ac:dyDescent="0.2">
      <c r="J400" s="4"/>
      <c r="K400" s="4"/>
    </row>
    <row r="401" spans="10:11" x14ac:dyDescent="0.2">
      <c r="J401" s="4"/>
      <c r="K401" s="4"/>
    </row>
    <row r="402" spans="10:11" x14ac:dyDescent="0.2">
      <c r="J402" s="4"/>
      <c r="K402" s="4"/>
    </row>
    <row r="403" spans="10:11" x14ac:dyDescent="0.2">
      <c r="J403" s="4"/>
      <c r="K403" s="4"/>
    </row>
    <row r="404" spans="10:11" x14ac:dyDescent="0.2">
      <c r="J404" s="4"/>
      <c r="K404" s="4"/>
    </row>
    <row r="405" spans="10:11" x14ac:dyDescent="0.2">
      <c r="J405" s="4"/>
      <c r="K405" s="4"/>
    </row>
    <row r="406" spans="10:11" x14ac:dyDescent="0.2">
      <c r="J406" s="4"/>
      <c r="K406" s="4"/>
    </row>
    <row r="407" spans="10:11" x14ac:dyDescent="0.2">
      <c r="J407" s="4"/>
      <c r="K407" s="4"/>
    </row>
    <row r="408" spans="10:11" x14ac:dyDescent="0.2">
      <c r="J408" s="4"/>
      <c r="K408" s="4"/>
    </row>
    <row r="409" spans="10:11" x14ac:dyDescent="0.2">
      <c r="J409" s="4"/>
      <c r="K409" s="4"/>
    </row>
    <row r="410" spans="10:11" x14ac:dyDescent="0.2">
      <c r="J410" s="4"/>
      <c r="K410" s="4"/>
    </row>
    <row r="411" spans="10:11" x14ac:dyDescent="0.2">
      <c r="J411" s="4"/>
      <c r="K411" s="4"/>
    </row>
    <row r="412" spans="10:11" x14ac:dyDescent="0.2">
      <c r="J412" s="4"/>
      <c r="K412" s="4"/>
    </row>
    <row r="413" spans="10:11" x14ac:dyDescent="0.2">
      <c r="J413" s="4"/>
      <c r="K413" s="4"/>
    </row>
    <row r="414" spans="10:11" x14ac:dyDescent="0.2">
      <c r="J414" s="4"/>
      <c r="K414" s="4"/>
    </row>
    <row r="415" spans="10:11" x14ac:dyDescent="0.2">
      <c r="J415" s="4"/>
      <c r="K415" s="4"/>
    </row>
    <row r="416" spans="10:11" x14ac:dyDescent="0.2">
      <c r="J416" s="4"/>
      <c r="K416" s="4"/>
    </row>
    <row r="417" spans="10:11" x14ac:dyDescent="0.2">
      <c r="J417" s="4"/>
      <c r="K417" s="4"/>
    </row>
    <row r="418" spans="10:11" x14ac:dyDescent="0.2">
      <c r="J418" s="4"/>
      <c r="K418" s="4"/>
    </row>
    <row r="419" spans="10:11" x14ac:dyDescent="0.2">
      <c r="J419" s="4"/>
      <c r="K419" s="4"/>
    </row>
    <row r="420" spans="10:11" x14ac:dyDescent="0.2">
      <c r="J420" s="4"/>
      <c r="K420" s="4"/>
    </row>
    <row r="421" spans="10:11" x14ac:dyDescent="0.2">
      <c r="J421" s="4"/>
      <c r="K421" s="4"/>
    </row>
    <row r="422" spans="10:11" x14ac:dyDescent="0.2">
      <c r="J422" s="4"/>
      <c r="K422" s="4"/>
    </row>
    <row r="423" spans="10:11" x14ac:dyDescent="0.2">
      <c r="J423" s="4"/>
      <c r="K423" s="4"/>
    </row>
    <row r="424" spans="10:11" x14ac:dyDescent="0.2">
      <c r="J424" s="4"/>
      <c r="K424" s="4"/>
    </row>
    <row r="425" spans="10:11" x14ac:dyDescent="0.2">
      <c r="J425" s="4"/>
      <c r="K425" s="4"/>
    </row>
    <row r="426" spans="10:11" x14ac:dyDescent="0.2">
      <c r="J426" s="4"/>
      <c r="K426" s="4"/>
    </row>
    <row r="427" spans="10:11" x14ac:dyDescent="0.2">
      <c r="J427" s="4"/>
      <c r="K427" s="4"/>
    </row>
    <row r="428" spans="10:11" x14ac:dyDescent="0.2">
      <c r="J428" s="4"/>
      <c r="K428" s="4"/>
    </row>
    <row r="429" spans="10:11" x14ac:dyDescent="0.2">
      <c r="J429" s="4"/>
      <c r="K429" s="4"/>
    </row>
    <row r="430" spans="10:11" x14ac:dyDescent="0.2">
      <c r="J430" s="4"/>
      <c r="K430" s="4"/>
    </row>
    <row r="431" spans="10:11" x14ac:dyDescent="0.2">
      <c r="J431" s="4"/>
      <c r="K431" s="4"/>
    </row>
    <row r="432" spans="10:11" x14ac:dyDescent="0.2">
      <c r="J432" s="4"/>
      <c r="K432" s="4"/>
    </row>
    <row r="433" spans="10:11" x14ac:dyDescent="0.2">
      <c r="J433" s="4"/>
      <c r="K433" s="4"/>
    </row>
    <row r="434" spans="10:11" x14ac:dyDescent="0.2">
      <c r="J434" s="4"/>
      <c r="K434" s="4"/>
    </row>
    <row r="435" spans="10:11" x14ac:dyDescent="0.2">
      <c r="J435" s="4"/>
      <c r="K435" s="4"/>
    </row>
    <row r="436" spans="10:11" x14ac:dyDescent="0.2">
      <c r="J436" s="4"/>
      <c r="K436" s="4"/>
    </row>
    <row r="437" spans="10:11" x14ac:dyDescent="0.2">
      <c r="J437" s="4"/>
      <c r="K437" s="4"/>
    </row>
    <row r="438" spans="10:11" x14ac:dyDescent="0.2">
      <c r="J438" s="4"/>
      <c r="K438" s="4"/>
    </row>
    <row r="439" spans="10:11" x14ac:dyDescent="0.2">
      <c r="J439" s="4"/>
      <c r="K439" s="4"/>
    </row>
    <row r="440" spans="10:11" x14ac:dyDescent="0.2">
      <c r="J440" s="4"/>
      <c r="K440" s="4"/>
    </row>
    <row r="441" spans="10:11" x14ac:dyDescent="0.2">
      <c r="J441" s="4"/>
      <c r="K441" s="4"/>
    </row>
    <row r="442" spans="10:11" x14ac:dyDescent="0.2">
      <c r="J442" s="4"/>
      <c r="K442" s="4"/>
    </row>
    <row r="443" spans="10:11" x14ac:dyDescent="0.2">
      <c r="J443" s="4"/>
      <c r="K443" s="4"/>
    </row>
    <row r="444" spans="10:11" x14ac:dyDescent="0.2">
      <c r="J444" s="4"/>
      <c r="K444" s="4"/>
    </row>
    <row r="445" spans="10:11" x14ac:dyDescent="0.2">
      <c r="J445" s="4"/>
      <c r="K445" s="4"/>
    </row>
    <row r="446" spans="10:11" x14ac:dyDescent="0.2">
      <c r="J446" s="4"/>
      <c r="K446" s="4"/>
    </row>
    <row r="447" spans="10:11" x14ac:dyDescent="0.2">
      <c r="J447" s="4"/>
      <c r="K447" s="4"/>
    </row>
    <row r="448" spans="10:11" x14ac:dyDescent="0.2">
      <c r="J448" s="4"/>
      <c r="K448" s="4"/>
    </row>
    <row r="449" spans="10:11" x14ac:dyDescent="0.2">
      <c r="J449" s="4"/>
      <c r="K449" s="4"/>
    </row>
    <row r="450" spans="10:11" x14ac:dyDescent="0.2">
      <c r="J450" s="4"/>
      <c r="K450" s="4"/>
    </row>
    <row r="451" spans="10:11" x14ac:dyDescent="0.2">
      <c r="J451" s="4"/>
      <c r="K451" s="4"/>
    </row>
    <row r="452" spans="10:11" x14ac:dyDescent="0.2">
      <c r="J452" s="4"/>
      <c r="K452" s="4"/>
    </row>
    <row r="453" spans="10:11" x14ac:dyDescent="0.2">
      <c r="J453" s="4"/>
      <c r="K453" s="4"/>
    </row>
    <row r="454" spans="10:11" x14ac:dyDescent="0.2">
      <c r="J454" s="4"/>
      <c r="K454" s="4"/>
    </row>
    <row r="455" spans="10:11" x14ac:dyDescent="0.2">
      <c r="J455" s="4"/>
      <c r="K455" s="4"/>
    </row>
    <row r="456" spans="10:11" x14ac:dyDescent="0.2">
      <c r="J456" s="4"/>
      <c r="K456" s="4"/>
    </row>
    <row r="457" spans="10:11" x14ac:dyDescent="0.2">
      <c r="J457" s="4"/>
      <c r="K457" s="4"/>
    </row>
    <row r="458" spans="10:11" x14ac:dyDescent="0.2">
      <c r="J458" s="4"/>
      <c r="K458" s="4"/>
    </row>
    <row r="459" spans="10:11" x14ac:dyDescent="0.2">
      <c r="J459" s="4"/>
      <c r="K459" s="4"/>
    </row>
    <row r="460" spans="10:11" x14ac:dyDescent="0.2">
      <c r="J460" s="4"/>
      <c r="K460" s="4"/>
    </row>
    <row r="461" spans="10:11" x14ac:dyDescent="0.2">
      <c r="J461" s="4"/>
      <c r="K461" s="4"/>
    </row>
    <row r="462" spans="10:11" x14ac:dyDescent="0.2">
      <c r="J462" s="4"/>
      <c r="K462" s="4"/>
    </row>
    <row r="463" spans="10:11" x14ac:dyDescent="0.2">
      <c r="J463" s="4"/>
      <c r="K463" s="4"/>
    </row>
    <row r="464" spans="10:11" x14ac:dyDescent="0.2">
      <c r="J464" s="4"/>
      <c r="K464" s="4"/>
    </row>
    <row r="465" spans="10:11" x14ac:dyDescent="0.2">
      <c r="J465" s="4"/>
      <c r="K465" s="4"/>
    </row>
    <row r="466" spans="10:11" x14ac:dyDescent="0.2">
      <c r="J466" s="4"/>
      <c r="K466" s="4"/>
    </row>
    <row r="467" spans="10:11" x14ac:dyDescent="0.2">
      <c r="J467" s="4"/>
      <c r="K467" s="4"/>
    </row>
    <row r="468" spans="10:11" x14ac:dyDescent="0.2">
      <c r="J468" s="4"/>
      <c r="K468" s="4"/>
    </row>
    <row r="469" spans="10:11" x14ac:dyDescent="0.2">
      <c r="J469" s="4"/>
      <c r="K469" s="4"/>
    </row>
    <row r="470" spans="10:11" x14ac:dyDescent="0.2">
      <c r="J470" s="4"/>
      <c r="K470" s="4"/>
    </row>
    <row r="471" spans="10:11" x14ac:dyDescent="0.2">
      <c r="J471" s="4"/>
      <c r="K471" s="4"/>
    </row>
    <row r="472" spans="10:11" x14ac:dyDescent="0.2">
      <c r="J472" s="4"/>
      <c r="K472" s="4"/>
    </row>
    <row r="473" spans="10:11" x14ac:dyDescent="0.2">
      <c r="J473" s="4"/>
      <c r="K473" s="4"/>
    </row>
    <row r="474" spans="10:11" x14ac:dyDescent="0.2">
      <c r="J474" s="4"/>
      <c r="K474" s="4"/>
    </row>
    <row r="475" spans="10:11" x14ac:dyDescent="0.2">
      <c r="J475" s="4"/>
      <c r="K475" s="4"/>
    </row>
    <row r="476" spans="10:11" x14ac:dyDescent="0.2">
      <c r="J476" s="4"/>
      <c r="K476" s="4"/>
    </row>
    <row r="477" spans="10:11" x14ac:dyDescent="0.2">
      <c r="J477" s="4"/>
      <c r="K477" s="4"/>
    </row>
    <row r="478" spans="10:11" x14ac:dyDescent="0.2">
      <c r="J478" s="4"/>
      <c r="K478" s="4"/>
    </row>
    <row r="479" spans="10:11" x14ac:dyDescent="0.2">
      <c r="J479" s="4"/>
      <c r="K479" s="4"/>
    </row>
    <row r="480" spans="10:11" x14ac:dyDescent="0.2">
      <c r="J480" s="4"/>
      <c r="K480" s="4"/>
    </row>
    <row r="481" spans="10:11" x14ac:dyDescent="0.2">
      <c r="J481" s="4"/>
      <c r="K481" s="4"/>
    </row>
    <row r="482" spans="10:11" x14ac:dyDescent="0.2">
      <c r="J482" s="4"/>
      <c r="K482" s="4"/>
    </row>
    <row r="483" spans="10:11" x14ac:dyDescent="0.2">
      <c r="J483" s="4"/>
      <c r="K483" s="4"/>
    </row>
    <row r="484" spans="10:11" x14ac:dyDescent="0.2">
      <c r="J484" s="4"/>
      <c r="K484" s="4"/>
    </row>
    <row r="485" spans="10:11" x14ac:dyDescent="0.2">
      <c r="J485" s="4"/>
      <c r="K485" s="4"/>
    </row>
    <row r="486" spans="10:11" x14ac:dyDescent="0.2">
      <c r="J486" s="4"/>
      <c r="K486" s="4"/>
    </row>
    <row r="487" spans="10:11" x14ac:dyDescent="0.2">
      <c r="J487" s="4"/>
      <c r="K487" s="4"/>
    </row>
    <row r="488" spans="10:11" x14ac:dyDescent="0.2">
      <c r="J488" s="4"/>
      <c r="K488" s="4"/>
    </row>
    <row r="489" spans="10:11" x14ac:dyDescent="0.2">
      <c r="J489" s="4"/>
      <c r="K489" s="4"/>
    </row>
    <row r="490" spans="10:11" x14ac:dyDescent="0.2">
      <c r="J490" s="4"/>
      <c r="K490" s="4"/>
    </row>
    <row r="491" spans="10:11" x14ac:dyDescent="0.2">
      <c r="J491" s="4"/>
      <c r="K491" s="4"/>
    </row>
    <row r="492" spans="10:11" x14ac:dyDescent="0.2">
      <c r="J492" s="4"/>
      <c r="K492" s="4"/>
    </row>
    <row r="493" spans="10:11" x14ac:dyDescent="0.2">
      <c r="J493" s="4"/>
      <c r="K493" s="4"/>
    </row>
    <row r="494" spans="10:11" x14ac:dyDescent="0.2">
      <c r="J494" s="4"/>
      <c r="K494" s="4"/>
    </row>
    <row r="495" spans="10:11" x14ac:dyDescent="0.2">
      <c r="J495" s="4"/>
      <c r="K495" s="4"/>
    </row>
    <row r="496" spans="10:11" x14ac:dyDescent="0.2">
      <c r="J496" s="4"/>
      <c r="K496" s="4"/>
    </row>
    <row r="497" spans="10:11" x14ac:dyDescent="0.2">
      <c r="J497" s="4"/>
      <c r="K497" s="4"/>
    </row>
    <row r="498" spans="10:11" x14ac:dyDescent="0.2">
      <c r="J498" s="4"/>
      <c r="K498" s="4"/>
    </row>
    <row r="499" spans="10:11" x14ac:dyDescent="0.2">
      <c r="J499" s="4"/>
      <c r="K499" s="4"/>
    </row>
    <row r="500" spans="10:11" x14ac:dyDescent="0.2">
      <c r="J500" s="4"/>
      <c r="K500" s="4"/>
    </row>
    <row r="501" spans="10:11" x14ac:dyDescent="0.2">
      <c r="J501" s="4"/>
      <c r="K501" s="4"/>
    </row>
    <row r="502" spans="10:11" x14ac:dyDescent="0.2">
      <c r="J502" s="4"/>
      <c r="K502" s="4"/>
    </row>
    <row r="503" spans="10:11" x14ac:dyDescent="0.2">
      <c r="J503" s="4"/>
      <c r="K503" s="4"/>
    </row>
    <row r="504" spans="10:11" x14ac:dyDescent="0.2">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baseColWidth="10" defaultColWidth="9.1640625" defaultRowHeight="11" x14ac:dyDescent="0.15"/>
  <cols>
    <col min="1" max="1" width="5.6640625" style="8" customWidth="1"/>
    <col min="2" max="2" width="54.5" style="46" customWidth="1"/>
    <col min="3" max="3" width="32.5" style="8" customWidth="1"/>
    <col min="4" max="4" width="36.33203125" style="8" customWidth="1"/>
    <col min="5" max="16384" width="9.1640625" style="8"/>
  </cols>
  <sheetData>
    <row r="2" spans="1:4" x14ac:dyDescent="0.15">
      <c r="A2" s="8" t="s">
        <v>851</v>
      </c>
      <c r="B2" s="47"/>
    </row>
    <row r="3" spans="1:4" x14ac:dyDescent="0.15">
      <c r="C3" s="8" t="s">
        <v>852</v>
      </c>
      <c r="D3" s="8" t="s">
        <v>853</v>
      </c>
    </row>
    <row r="4" spans="1:4" ht="12" x14ac:dyDescent="0.15">
      <c r="B4" s="44" t="s">
        <v>854</v>
      </c>
    </row>
    <row r="5" spans="1:4" x14ac:dyDescent="0.15">
      <c r="B5" s="43"/>
    </row>
    <row r="6" spans="1:4" ht="60" x14ac:dyDescent="0.15">
      <c r="B6" s="44" t="s">
        <v>855</v>
      </c>
      <c r="C6" s="292" t="s">
        <v>856</v>
      </c>
      <c r="D6" s="292" t="s">
        <v>857</v>
      </c>
    </row>
    <row r="7" spans="1:4" ht="36" x14ac:dyDescent="0.15">
      <c r="A7" s="45" t="s">
        <v>858</v>
      </c>
      <c r="B7" s="44" t="s">
        <v>859</v>
      </c>
      <c r="C7" s="292"/>
      <c r="D7" s="292"/>
    </row>
    <row r="8" spans="1:4" ht="36" x14ac:dyDescent="0.15">
      <c r="B8" s="44" t="s">
        <v>860</v>
      </c>
      <c r="C8" s="292"/>
      <c r="D8" s="292"/>
    </row>
    <row r="9" spans="1:4" ht="36" x14ac:dyDescent="0.15">
      <c r="B9" s="44" t="s">
        <v>861</v>
      </c>
      <c r="C9" s="292"/>
      <c r="D9" s="292"/>
    </row>
    <row r="10" spans="1:4" ht="38.25" customHeight="1" x14ac:dyDescent="0.15">
      <c r="B10" s="44" t="s">
        <v>862</v>
      </c>
      <c r="C10" s="1" t="s">
        <v>863</v>
      </c>
      <c r="D10" s="292"/>
    </row>
    <row r="12" spans="1:4" ht="12" x14ac:dyDescent="0.15">
      <c r="B12" s="44" t="s">
        <v>864</v>
      </c>
      <c r="D12" s="48"/>
    </row>
    <row r="13" spans="1:4" ht="36" x14ac:dyDescent="0.15">
      <c r="B13" s="44" t="s">
        <v>865</v>
      </c>
      <c r="C13" s="292" t="s">
        <v>866</v>
      </c>
      <c r="D13" s="293" t="s">
        <v>867</v>
      </c>
    </row>
    <row r="14" spans="1:4" ht="36" x14ac:dyDescent="0.15">
      <c r="B14" s="44" t="s">
        <v>868</v>
      </c>
      <c r="C14" s="292"/>
      <c r="D14" s="293"/>
    </row>
    <row r="15" spans="1:4" ht="36" x14ac:dyDescent="0.15">
      <c r="B15" s="44" t="s">
        <v>869</v>
      </c>
      <c r="C15" s="292"/>
      <c r="D15" s="293"/>
    </row>
    <row r="16" spans="1:4" ht="36" x14ac:dyDescent="0.15">
      <c r="B16" s="44" t="s">
        <v>870</v>
      </c>
      <c r="C16" s="292"/>
      <c r="D16" s="293"/>
    </row>
    <row r="17" spans="2:4" x14ac:dyDescent="0.15">
      <c r="B17" s="44"/>
      <c r="D17" s="48"/>
    </row>
    <row r="18" spans="2:4" ht="12" x14ac:dyDescent="0.15">
      <c r="B18" s="44" t="s">
        <v>871</v>
      </c>
      <c r="D18" s="48"/>
    </row>
    <row r="19" spans="2:4" ht="36" x14ac:dyDescent="0.15">
      <c r="B19" s="44" t="s">
        <v>872</v>
      </c>
      <c r="D19" s="293" t="s">
        <v>867</v>
      </c>
    </row>
    <row r="20" spans="2:4" ht="36" x14ac:dyDescent="0.15">
      <c r="B20" s="44" t="s">
        <v>873</v>
      </c>
      <c r="C20" s="46" t="s">
        <v>874</v>
      </c>
      <c r="D20" s="293"/>
    </row>
    <row r="21" spans="2:4" ht="48" x14ac:dyDescent="0.15">
      <c r="B21" s="44" t="s">
        <v>875</v>
      </c>
      <c r="C21" s="46" t="s">
        <v>876</v>
      </c>
      <c r="D21" s="293"/>
    </row>
    <row r="22" spans="2:4" ht="36" x14ac:dyDescent="0.15">
      <c r="B22" s="44" t="s">
        <v>877</v>
      </c>
      <c r="C22" s="46" t="s">
        <v>878</v>
      </c>
      <c r="D22" s="293"/>
    </row>
    <row r="23" spans="2:4" x14ac:dyDescent="0.15">
      <c r="B23" s="43"/>
      <c r="D23" s="48"/>
    </row>
    <row r="24" spans="2:4" ht="12" x14ac:dyDescent="0.15">
      <c r="B24" s="44" t="s">
        <v>879</v>
      </c>
      <c r="D24" s="48"/>
    </row>
    <row r="25" spans="2:4" ht="51" customHeight="1" x14ac:dyDescent="0.15">
      <c r="B25" s="44" t="s">
        <v>880</v>
      </c>
      <c r="C25" s="291" t="s">
        <v>881</v>
      </c>
      <c r="D25" s="291" t="s">
        <v>882</v>
      </c>
    </row>
    <row r="26" spans="2:4" ht="36" x14ac:dyDescent="0.15">
      <c r="B26" s="44" t="s">
        <v>883</v>
      </c>
      <c r="C26" s="291"/>
      <c r="D26" s="291"/>
    </row>
    <row r="27" spans="2:4" ht="36" x14ac:dyDescent="0.15">
      <c r="B27" s="44" t="s">
        <v>884</v>
      </c>
      <c r="C27" s="291"/>
      <c r="D27" s="291"/>
    </row>
    <row r="28" spans="2:4" ht="36" x14ac:dyDescent="0.15">
      <c r="B28" s="44" t="s">
        <v>885</v>
      </c>
      <c r="C28" s="291"/>
      <c r="D28" s="291"/>
    </row>
    <row r="29" spans="2:4" ht="36" x14ac:dyDescent="0.15">
      <c r="B29" s="44" t="s">
        <v>886</v>
      </c>
      <c r="C29" s="291"/>
      <c r="D29" s="291"/>
    </row>
    <row r="30" spans="2:4" ht="36" x14ac:dyDescent="0.15">
      <c r="B30" s="44" t="s">
        <v>887</v>
      </c>
      <c r="C30" s="291"/>
      <c r="D30" s="291"/>
    </row>
    <row r="31" spans="2:4" x14ac:dyDescent="0.15">
      <c r="B31" s="44"/>
    </row>
    <row r="34" spans="2:2" x14ac:dyDescent="0.15">
      <c r="B34" s="44"/>
    </row>
    <row r="35" spans="2:2" x14ac:dyDescent="0.15">
      <c r="B35" s="44"/>
    </row>
    <row r="41" spans="2:2" x14ac:dyDescent="0.15">
      <c r="B41" s="44"/>
    </row>
    <row r="43" spans="2:2" x14ac:dyDescent="0.15">
      <c r="B43" s="44"/>
    </row>
    <row r="45" spans="2:2" x14ac:dyDescent="0.15">
      <c r="B45" s="44"/>
    </row>
    <row r="47" spans="2:2" x14ac:dyDescent="0.15">
      <c r="B47" s="44"/>
    </row>
    <row r="48" spans="2:2" x14ac:dyDescent="0.15">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baseColWidth="10" defaultColWidth="8.6640625" defaultRowHeight="15" x14ac:dyDescent="0.2"/>
  <cols>
    <col min="1" max="1" width="27.5" customWidth="1"/>
  </cols>
  <sheetData>
    <row r="3" spans="1:1" x14ac:dyDescent="0.2">
      <c r="A3" t="s">
        <v>888</v>
      </c>
    </row>
    <row r="6" spans="1:1" x14ac:dyDescent="0.2">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baseColWidth="10" defaultColWidth="9.1640625" defaultRowHeight="11" x14ac:dyDescent="0.15"/>
  <cols>
    <col min="1" max="1" width="15" style="58" customWidth="1"/>
    <col min="2" max="9" width="17.6640625" style="8" customWidth="1"/>
    <col min="10" max="10" width="1.6640625" style="14" customWidth="1"/>
    <col min="11" max="11" width="1.5" style="14" customWidth="1"/>
    <col min="12" max="12" width="47.1640625" style="8" customWidth="1"/>
    <col min="13" max="13" width="2.1640625" style="8" customWidth="1"/>
    <col min="14" max="14" width="48" style="8" customWidth="1"/>
    <col min="15" max="15" width="2.1640625" style="8" customWidth="1"/>
    <col min="16" max="16" width="24.1640625" style="8" customWidth="1"/>
    <col min="17" max="17" width="3.5" style="8" customWidth="1"/>
    <col min="18" max="18" width="15.5" style="8" customWidth="1"/>
    <col min="19" max="19" width="43.5" style="8" customWidth="1"/>
    <col min="20" max="20" width="70.33203125" style="8" customWidth="1"/>
    <col min="21" max="24" width="19.6640625" style="14" customWidth="1"/>
    <col min="25" max="62" width="9.1640625" style="14"/>
    <col min="63" max="16384" width="9.1640625" style="8"/>
  </cols>
  <sheetData>
    <row r="1" spans="1:54" x14ac:dyDescent="0.15">
      <c r="B1" s="7"/>
      <c r="C1" s="7"/>
      <c r="D1" s="7"/>
      <c r="E1" s="7"/>
      <c r="F1" s="7"/>
      <c r="G1" s="7"/>
      <c r="H1" s="7"/>
      <c r="I1" s="7"/>
      <c r="L1" s="14"/>
      <c r="M1" s="14"/>
      <c r="N1" s="14"/>
      <c r="O1" s="14"/>
      <c r="P1" s="14"/>
      <c r="Q1" s="14"/>
      <c r="R1" s="14"/>
      <c r="S1" s="14"/>
      <c r="T1" s="14"/>
    </row>
    <row r="2" spans="1:54" x14ac:dyDescent="0.15">
      <c r="B2" s="7" t="s">
        <v>890</v>
      </c>
      <c r="C2" s="7" t="s">
        <v>891</v>
      </c>
      <c r="D2" s="7"/>
      <c r="E2" s="7"/>
      <c r="F2" s="7"/>
      <c r="G2" s="7"/>
      <c r="H2" s="7"/>
      <c r="I2" s="7"/>
      <c r="L2" s="14"/>
      <c r="M2" s="14"/>
      <c r="N2" s="14"/>
      <c r="O2" s="14"/>
      <c r="P2" s="14"/>
      <c r="Q2" s="14"/>
      <c r="R2" s="14"/>
      <c r="S2" s="14"/>
      <c r="T2" s="14"/>
    </row>
    <row r="3" spans="1:54" ht="15" x14ac:dyDescent="0.2">
      <c r="B3" s="7"/>
      <c r="C3" s="7"/>
      <c r="D3" s="7"/>
      <c r="E3" s="7"/>
      <c r="F3" s="7"/>
      <c r="G3" s="7"/>
      <c r="H3" s="7"/>
      <c r="I3" s="7"/>
      <c r="L3" s="14"/>
      <c r="M3" s="14"/>
      <c r="N3" s="14"/>
      <c r="O3" s="14"/>
      <c r="P3" s="14"/>
      <c r="Q3" s="14"/>
      <c r="R3" s="69" t="s">
        <v>892</v>
      </c>
      <c r="S3" s="69"/>
      <c r="T3" s="69" t="s">
        <v>893</v>
      </c>
      <c r="U3" s="66" t="s">
        <v>894</v>
      </c>
      <c r="BB3" s="14" t="s">
        <v>895</v>
      </c>
    </row>
    <row r="4" spans="1:54" ht="12" x14ac:dyDescent="0.1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ht="15" x14ac:dyDescent="0.25">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ht="15" x14ac:dyDescent="0.25">
      <c r="B6" s="60" t="s">
        <v>909</v>
      </c>
      <c r="C6" s="60" t="s">
        <v>910</v>
      </c>
      <c r="D6" s="60"/>
      <c r="E6" s="60"/>
      <c r="F6" s="60" t="s">
        <v>911</v>
      </c>
      <c r="G6" s="60"/>
      <c r="H6" s="60"/>
      <c r="I6" s="60"/>
      <c r="L6" s="67"/>
      <c r="P6" s="68" t="s">
        <v>20</v>
      </c>
      <c r="Q6" s="1"/>
      <c r="R6" s="74" t="s">
        <v>117</v>
      </c>
      <c r="S6" s="79" t="s">
        <v>912</v>
      </c>
      <c r="T6" s="80" t="s">
        <v>913</v>
      </c>
      <c r="U6" s="78"/>
      <c r="BB6" s="14" t="s">
        <v>914</v>
      </c>
    </row>
    <row r="7" spans="1:54" ht="15" x14ac:dyDescent="0.25">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ht="15" x14ac:dyDescent="0.25">
      <c r="B8" s="60" t="s">
        <v>920</v>
      </c>
      <c r="C8" s="60" t="s">
        <v>921</v>
      </c>
      <c r="D8" s="60"/>
      <c r="E8" s="60"/>
      <c r="F8" s="60"/>
      <c r="G8" s="60"/>
      <c r="H8" s="60"/>
      <c r="I8" s="60"/>
      <c r="L8" s="67" t="s">
        <v>84</v>
      </c>
      <c r="N8" s="68" t="s">
        <v>43</v>
      </c>
      <c r="O8" s="62"/>
      <c r="P8" s="68" t="s">
        <v>922</v>
      </c>
      <c r="Q8" s="1"/>
      <c r="R8" s="74" t="s">
        <v>117</v>
      </c>
      <c r="S8" s="79" t="s">
        <v>923</v>
      </c>
      <c r="T8" s="79" t="s">
        <v>924</v>
      </c>
      <c r="U8" s="78"/>
    </row>
    <row r="9" spans="1:54" ht="15" x14ac:dyDescent="0.25">
      <c r="B9" s="60" t="s">
        <v>925</v>
      </c>
      <c r="C9" s="60"/>
      <c r="D9" s="60"/>
      <c r="E9" s="60"/>
      <c r="F9" s="60"/>
      <c r="G9" s="60"/>
      <c r="H9" s="60"/>
      <c r="I9" s="60"/>
      <c r="L9" s="68" t="s">
        <v>85</v>
      </c>
      <c r="N9" s="68" t="s">
        <v>235</v>
      </c>
      <c r="O9" s="62"/>
      <c r="P9" s="68" t="s">
        <v>926</v>
      </c>
      <c r="Q9" s="1"/>
      <c r="R9" s="74" t="s">
        <v>117</v>
      </c>
      <c r="S9" s="79" t="s">
        <v>927</v>
      </c>
      <c r="T9" s="79" t="s">
        <v>928</v>
      </c>
      <c r="U9" s="78"/>
    </row>
    <row r="10" spans="1:54" ht="15" x14ac:dyDescent="0.25">
      <c r="B10" s="60" t="s">
        <v>929</v>
      </c>
      <c r="C10" s="60"/>
      <c r="D10" s="60"/>
      <c r="E10" s="60"/>
      <c r="F10" s="60"/>
      <c r="G10" s="60"/>
      <c r="H10" s="60"/>
      <c r="I10" s="60"/>
      <c r="L10" s="67" t="s">
        <v>86</v>
      </c>
      <c r="N10" s="68" t="s">
        <v>120</v>
      </c>
      <c r="O10" s="62"/>
      <c r="P10" s="68"/>
      <c r="Q10" s="1"/>
      <c r="R10" s="74" t="s">
        <v>117</v>
      </c>
      <c r="S10" s="79" t="s">
        <v>927</v>
      </c>
      <c r="T10" s="79" t="s">
        <v>930</v>
      </c>
      <c r="U10" s="78"/>
    </row>
    <row r="11" spans="1:54" ht="15" x14ac:dyDescent="0.25">
      <c r="B11" s="60"/>
      <c r="C11" s="60"/>
      <c r="D11" s="60"/>
      <c r="E11" s="60"/>
      <c r="F11" s="60"/>
      <c r="G11" s="60"/>
      <c r="H11" s="60"/>
      <c r="I11" s="60"/>
      <c r="L11" s="68" t="s">
        <v>87</v>
      </c>
      <c r="N11" s="68" t="s">
        <v>302</v>
      </c>
      <c r="O11" s="62"/>
      <c r="P11" s="68"/>
      <c r="Q11" s="1"/>
      <c r="R11" s="74" t="s">
        <v>117</v>
      </c>
      <c r="S11" s="79" t="s">
        <v>931</v>
      </c>
      <c r="T11" s="79" t="s">
        <v>932</v>
      </c>
      <c r="U11" s="78"/>
    </row>
    <row r="12" spans="1:54" ht="15" x14ac:dyDescent="0.25">
      <c r="B12" s="60"/>
      <c r="C12" s="60"/>
      <c r="D12" s="60"/>
      <c r="E12" s="60"/>
      <c r="F12" s="60"/>
      <c r="G12" s="60"/>
      <c r="H12" s="60"/>
      <c r="I12" s="60"/>
      <c r="L12" s="67" t="s">
        <v>88</v>
      </c>
      <c r="N12" s="68" t="s">
        <v>122</v>
      </c>
      <c r="O12" s="62"/>
      <c r="P12" s="68"/>
      <c r="Q12" s="1"/>
      <c r="R12" s="74" t="s">
        <v>117</v>
      </c>
      <c r="S12" s="79" t="s">
        <v>931</v>
      </c>
      <c r="T12" s="79" t="s">
        <v>933</v>
      </c>
      <c r="U12" s="78"/>
    </row>
    <row r="13" spans="1:54" ht="15" x14ac:dyDescent="0.25">
      <c r="B13" s="60"/>
      <c r="C13" s="60"/>
      <c r="D13" s="60"/>
      <c r="E13" s="60"/>
      <c r="F13" s="60"/>
      <c r="G13" s="60"/>
      <c r="H13" s="60"/>
      <c r="I13" s="60"/>
      <c r="L13" s="68" t="s">
        <v>89</v>
      </c>
      <c r="N13" s="68" t="s">
        <v>123</v>
      </c>
      <c r="O13" s="62"/>
      <c r="P13" s="68"/>
      <c r="Q13" s="1"/>
      <c r="R13" s="74" t="s">
        <v>117</v>
      </c>
      <c r="S13" s="79" t="s">
        <v>931</v>
      </c>
      <c r="T13" s="79" t="s">
        <v>934</v>
      </c>
      <c r="U13" s="78"/>
    </row>
    <row r="14" spans="1:54" ht="15" x14ac:dyDescent="0.25">
      <c r="B14" s="60"/>
      <c r="C14" s="60"/>
      <c r="D14" s="60"/>
      <c r="E14" s="60"/>
      <c r="F14" s="60"/>
      <c r="G14" s="60"/>
      <c r="H14" s="60"/>
      <c r="I14" s="60"/>
      <c r="L14" s="67" t="s">
        <v>90</v>
      </c>
      <c r="N14" s="68" t="s">
        <v>124</v>
      </c>
      <c r="O14" s="62"/>
      <c r="P14" s="68"/>
      <c r="Q14" s="1"/>
      <c r="R14" s="74" t="s">
        <v>117</v>
      </c>
      <c r="S14" s="79" t="s">
        <v>931</v>
      </c>
      <c r="T14" s="79" t="s">
        <v>935</v>
      </c>
      <c r="U14" s="78"/>
    </row>
    <row r="15" spans="1:54" ht="15" x14ac:dyDescent="0.25">
      <c r="B15" s="60"/>
      <c r="C15" s="60"/>
      <c r="D15" s="60"/>
      <c r="E15" s="60"/>
      <c r="F15" s="60"/>
      <c r="G15" s="60"/>
      <c r="H15" s="60"/>
      <c r="I15" s="60"/>
      <c r="L15" s="68" t="s">
        <v>91</v>
      </c>
      <c r="N15" s="68" t="s">
        <v>125</v>
      </c>
      <c r="O15" s="62"/>
      <c r="P15" s="68"/>
      <c r="Q15" s="1"/>
      <c r="R15" s="74" t="s">
        <v>117</v>
      </c>
      <c r="S15" s="79" t="s">
        <v>936</v>
      </c>
      <c r="T15" s="79" t="s">
        <v>937</v>
      </c>
      <c r="U15" s="78"/>
    </row>
    <row r="16" spans="1:54" ht="15" x14ac:dyDescent="0.25">
      <c r="B16" s="60"/>
      <c r="C16" s="60"/>
      <c r="D16" s="60"/>
      <c r="E16" s="60"/>
      <c r="F16" s="60"/>
      <c r="G16" s="60"/>
      <c r="H16" s="60"/>
      <c r="I16" s="60"/>
      <c r="L16" s="67" t="s">
        <v>92</v>
      </c>
      <c r="N16" s="68" t="s">
        <v>126</v>
      </c>
      <c r="O16" s="62"/>
      <c r="P16" s="68"/>
      <c r="Q16" s="1"/>
      <c r="R16" s="74" t="s">
        <v>117</v>
      </c>
      <c r="S16" s="79" t="s">
        <v>936</v>
      </c>
      <c r="T16" s="79" t="s">
        <v>938</v>
      </c>
      <c r="U16" s="78"/>
    </row>
    <row r="17" spans="2:21" ht="15" x14ac:dyDescent="0.25">
      <c r="B17" s="60"/>
      <c r="C17" s="60"/>
      <c r="D17" s="60"/>
      <c r="E17" s="60"/>
      <c r="F17" s="60"/>
      <c r="G17" s="60"/>
      <c r="H17" s="60"/>
      <c r="I17" s="60"/>
      <c r="L17" s="68" t="s">
        <v>93</v>
      </c>
      <c r="N17" s="68" t="s">
        <v>127</v>
      </c>
      <c r="O17" s="62"/>
      <c r="P17" s="68"/>
      <c r="Q17" s="1"/>
      <c r="R17" s="74" t="s">
        <v>117</v>
      </c>
      <c r="S17" s="79" t="s">
        <v>939</v>
      </c>
      <c r="T17" s="79" t="s">
        <v>940</v>
      </c>
      <c r="U17" s="78"/>
    </row>
    <row r="18" spans="2:21" ht="15" x14ac:dyDescent="0.25">
      <c r="B18" s="60"/>
      <c r="C18" s="60"/>
      <c r="D18" s="60"/>
      <c r="E18" s="60"/>
      <c r="F18" s="60"/>
      <c r="G18" s="60"/>
      <c r="H18" s="60"/>
      <c r="I18" s="60"/>
      <c r="L18" s="68" t="s">
        <v>94</v>
      </c>
      <c r="N18" s="68" t="s">
        <v>128</v>
      </c>
      <c r="O18" s="62"/>
      <c r="P18" s="68"/>
      <c r="Q18" s="1"/>
      <c r="R18" s="74" t="s">
        <v>118</v>
      </c>
      <c r="S18" s="79" t="s">
        <v>941</v>
      </c>
      <c r="T18" s="79" t="s">
        <v>942</v>
      </c>
      <c r="U18" s="78"/>
    </row>
    <row r="19" spans="2:21" ht="15" x14ac:dyDescent="0.25">
      <c r="B19" s="60"/>
      <c r="C19" s="60"/>
      <c r="D19" s="60"/>
      <c r="E19" s="60"/>
      <c r="F19" s="60"/>
      <c r="G19" s="60"/>
      <c r="H19" s="60"/>
      <c r="I19" s="60"/>
      <c r="L19" s="67" t="s">
        <v>95</v>
      </c>
      <c r="N19" s="68" t="s">
        <v>129</v>
      </c>
      <c r="O19" s="62"/>
      <c r="P19" s="68"/>
      <c r="Q19" s="1"/>
      <c r="R19" s="74" t="s">
        <v>118</v>
      </c>
      <c r="S19" s="79" t="s">
        <v>941</v>
      </c>
      <c r="T19" s="79" t="s">
        <v>943</v>
      </c>
      <c r="U19" s="78"/>
    </row>
    <row r="20" spans="2:21" ht="15" x14ac:dyDescent="0.25">
      <c r="B20" s="60"/>
      <c r="C20" s="60"/>
      <c r="D20" s="60"/>
      <c r="E20" s="60"/>
      <c r="F20" s="60"/>
      <c r="G20" s="60"/>
      <c r="H20" s="60"/>
      <c r="I20" s="60"/>
      <c r="L20" s="68" t="s">
        <v>96</v>
      </c>
      <c r="N20" s="68" t="s">
        <v>130</v>
      </c>
      <c r="O20" s="62"/>
      <c r="P20" s="68"/>
      <c r="Q20" s="1"/>
      <c r="R20" s="74" t="s">
        <v>118</v>
      </c>
      <c r="S20" s="79" t="s">
        <v>944</v>
      </c>
      <c r="T20" s="79" t="s">
        <v>945</v>
      </c>
      <c r="U20" s="78"/>
    </row>
    <row r="21" spans="2:21" ht="15" x14ac:dyDescent="0.25">
      <c r="B21" s="60"/>
      <c r="C21" s="60"/>
      <c r="D21" s="60"/>
      <c r="E21" s="60"/>
      <c r="F21" s="60"/>
      <c r="G21" s="60"/>
      <c r="H21" s="60"/>
      <c r="I21" s="60"/>
      <c r="L21" s="67" t="s">
        <v>97</v>
      </c>
      <c r="N21" s="68" t="s">
        <v>131</v>
      </c>
      <c r="O21" s="62"/>
      <c r="P21" s="68"/>
      <c r="Q21" s="1"/>
      <c r="R21" s="74" t="s">
        <v>118</v>
      </c>
      <c r="S21" s="79" t="s">
        <v>944</v>
      </c>
      <c r="T21" s="79" t="s">
        <v>946</v>
      </c>
      <c r="U21" s="78"/>
    </row>
    <row r="22" spans="2:21" ht="15" x14ac:dyDescent="0.25">
      <c r="B22" s="60"/>
      <c r="C22" s="60"/>
      <c r="D22" s="60"/>
      <c r="E22" s="60"/>
      <c r="F22" s="60"/>
      <c r="G22" s="60"/>
      <c r="H22" s="60"/>
      <c r="I22" s="60"/>
      <c r="L22" s="67" t="s">
        <v>98</v>
      </c>
      <c r="N22" s="68" t="s">
        <v>777</v>
      </c>
      <c r="O22" s="62"/>
      <c r="P22" s="68"/>
      <c r="Q22" s="1"/>
      <c r="R22" s="74" t="s">
        <v>118</v>
      </c>
      <c r="S22" s="79" t="s">
        <v>457</v>
      </c>
      <c r="T22" s="79" t="s">
        <v>947</v>
      </c>
      <c r="U22" s="78"/>
    </row>
    <row r="23" spans="2:21" ht="15" x14ac:dyDescent="0.25">
      <c r="B23" s="60"/>
      <c r="C23" s="60"/>
      <c r="D23" s="60"/>
      <c r="E23" s="60"/>
      <c r="F23" s="60"/>
      <c r="G23" s="60"/>
      <c r="H23" s="60"/>
      <c r="I23" s="60"/>
      <c r="L23" s="68" t="s">
        <v>99</v>
      </c>
      <c r="N23" s="68" t="s">
        <v>133</v>
      </c>
      <c r="O23" s="62"/>
      <c r="P23" s="68"/>
      <c r="Q23" s="1"/>
      <c r="R23" s="74" t="s">
        <v>118</v>
      </c>
      <c r="S23" s="79" t="s">
        <v>457</v>
      </c>
      <c r="T23" s="79" t="s">
        <v>948</v>
      </c>
      <c r="U23" s="78"/>
    </row>
    <row r="24" spans="2:21" ht="15" x14ac:dyDescent="0.25">
      <c r="B24" s="60"/>
      <c r="C24" s="60"/>
      <c r="D24" s="60"/>
      <c r="E24" s="60"/>
      <c r="F24" s="60"/>
      <c r="G24" s="60"/>
      <c r="H24" s="60"/>
      <c r="I24" s="60"/>
      <c r="L24" s="67" t="s">
        <v>100</v>
      </c>
      <c r="P24" s="68"/>
      <c r="Q24" s="1"/>
      <c r="R24" s="74" t="s">
        <v>118</v>
      </c>
      <c r="S24" s="79" t="s">
        <v>396</v>
      </c>
      <c r="T24" s="79" t="s">
        <v>949</v>
      </c>
      <c r="U24" s="78"/>
    </row>
    <row r="25" spans="2:21" ht="14" x14ac:dyDescent="0.15">
      <c r="B25" s="60"/>
      <c r="C25" s="60"/>
      <c r="D25" s="60"/>
      <c r="E25" s="60"/>
      <c r="F25" s="60"/>
      <c r="G25" s="60"/>
      <c r="H25" s="60"/>
      <c r="I25" s="60"/>
      <c r="L25" s="14"/>
      <c r="M25" s="14"/>
      <c r="N25" s="14"/>
      <c r="O25" s="14"/>
      <c r="P25" s="14"/>
      <c r="Q25" s="1"/>
      <c r="R25" s="74" t="s">
        <v>118</v>
      </c>
      <c r="S25" s="79" t="s">
        <v>950</v>
      </c>
      <c r="T25" s="79" t="s">
        <v>951</v>
      </c>
      <c r="U25" s="78"/>
    </row>
    <row r="26" spans="2:21" ht="14" x14ac:dyDescent="0.15">
      <c r="B26" s="60"/>
      <c r="C26" s="60"/>
      <c r="D26" s="60"/>
      <c r="E26" s="60"/>
      <c r="F26" s="60"/>
      <c r="G26" s="60"/>
      <c r="H26" s="60"/>
      <c r="I26" s="60"/>
      <c r="L26" s="14"/>
      <c r="M26" s="14"/>
      <c r="N26" s="14"/>
      <c r="O26" s="14"/>
      <c r="P26" s="14"/>
      <c r="Q26" s="1"/>
      <c r="R26" s="74" t="s">
        <v>118</v>
      </c>
      <c r="S26" s="79" t="s">
        <v>950</v>
      </c>
      <c r="T26" s="79" t="s">
        <v>952</v>
      </c>
      <c r="U26" s="78"/>
    </row>
    <row r="27" spans="2:21" ht="14" x14ac:dyDescent="0.15">
      <c r="B27" s="60"/>
      <c r="C27" s="60"/>
      <c r="D27" s="60"/>
      <c r="E27" s="60"/>
      <c r="F27" s="60"/>
      <c r="G27" s="60"/>
      <c r="H27" s="60"/>
      <c r="I27" s="60"/>
      <c r="L27" s="14"/>
      <c r="M27" s="14"/>
      <c r="N27" s="14"/>
      <c r="O27" s="14"/>
      <c r="P27" s="14"/>
      <c r="Q27" s="1"/>
      <c r="R27" s="74" t="s">
        <v>118</v>
      </c>
      <c r="S27" s="79" t="s">
        <v>953</v>
      </c>
      <c r="T27" s="79" t="s">
        <v>954</v>
      </c>
      <c r="U27" s="78"/>
    </row>
    <row r="28" spans="2:21" ht="14" x14ac:dyDescent="0.15">
      <c r="B28" s="60"/>
      <c r="C28" s="60"/>
      <c r="D28" s="60"/>
      <c r="E28" s="60"/>
      <c r="F28" s="60"/>
      <c r="G28" s="60"/>
      <c r="H28" s="60"/>
      <c r="I28" s="60"/>
      <c r="L28" s="14"/>
      <c r="M28" s="14"/>
      <c r="N28" s="14"/>
      <c r="O28" s="14"/>
      <c r="P28" s="14"/>
      <c r="Q28" s="1"/>
      <c r="R28" s="74" t="s">
        <v>118</v>
      </c>
      <c r="S28" s="79" t="s">
        <v>953</v>
      </c>
      <c r="T28" s="79" t="s">
        <v>955</v>
      </c>
      <c r="U28" s="78"/>
    </row>
    <row r="29" spans="2:21" ht="14" x14ac:dyDescent="0.2">
      <c r="B29" s="60"/>
      <c r="C29" s="60"/>
      <c r="D29" s="60"/>
      <c r="E29" s="60"/>
      <c r="F29" s="60"/>
      <c r="G29" s="60"/>
      <c r="H29" s="60"/>
      <c r="I29" s="60"/>
      <c r="L29" s="76" t="s">
        <v>956</v>
      </c>
      <c r="M29" s="14"/>
      <c r="N29" s="14"/>
      <c r="O29" s="14"/>
      <c r="P29" s="14"/>
      <c r="Q29" s="1"/>
      <c r="R29" s="74" t="s">
        <v>118</v>
      </c>
      <c r="S29" s="79" t="s">
        <v>957</v>
      </c>
      <c r="T29" s="79" t="s">
        <v>958</v>
      </c>
      <c r="U29" s="78"/>
    </row>
    <row r="30" spans="2:21" ht="14" x14ac:dyDescent="0.2">
      <c r="B30" s="60"/>
      <c r="C30" s="60"/>
      <c r="D30" s="60"/>
      <c r="E30" s="60"/>
      <c r="F30" s="60"/>
      <c r="G30" s="60"/>
      <c r="H30" s="60"/>
      <c r="I30" s="60"/>
      <c r="L30" s="76" t="s">
        <v>39</v>
      </c>
      <c r="M30" s="14"/>
      <c r="N30" s="14"/>
      <c r="O30" s="14"/>
      <c r="P30" s="14"/>
      <c r="Q30" s="1"/>
      <c r="R30" s="74" t="s">
        <v>118</v>
      </c>
      <c r="S30" s="79" t="s">
        <v>959</v>
      </c>
      <c r="T30" s="79" t="s">
        <v>960</v>
      </c>
      <c r="U30" s="78"/>
    </row>
    <row r="31" spans="2:21" ht="14" x14ac:dyDescent="0.15">
      <c r="B31" s="60"/>
      <c r="C31" s="60"/>
      <c r="D31" s="60"/>
      <c r="E31" s="60"/>
      <c r="F31" s="60"/>
      <c r="G31" s="60"/>
      <c r="H31" s="60"/>
      <c r="I31" s="60"/>
      <c r="L31" s="57"/>
      <c r="M31" s="14"/>
      <c r="N31" s="14"/>
      <c r="O31" s="14"/>
      <c r="P31" s="14"/>
      <c r="Q31" s="1"/>
      <c r="R31" s="74" t="s">
        <v>119</v>
      </c>
      <c r="S31" s="79" t="s">
        <v>961</v>
      </c>
      <c r="T31" s="79" t="s">
        <v>962</v>
      </c>
      <c r="U31" s="78"/>
    </row>
    <row r="32" spans="2:21" ht="14" x14ac:dyDescent="0.15">
      <c r="B32" s="60"/>
      <c r="C32" s="60"/>
      <c r="D32" s="60"/>
      <c r="E32" s="60"/>
      <c r="F32" s="60"/>
      <c r="G32" s="60"/>
      <c r="H32" s="60"/>
      <c r="I32" s="60"/>
      <c r="L32" s="57"/>
      <c r="M32" s="14"/>
      <c r="N32" s="14"/>
      <c r="O32" s="14"/>
      <c r="P32" s="14"/>
      <c r="Q32" s="1"/>
      <c r="R32" s="74" t="s">
        <v>119</v>
      </c>
      <c r="S32" s="79" t="s">
        <v>961</v>
      </c>
      <c r="T32" s="79" t="s">
        <v>963</v>
      </c>
      <c r="U32" s="78"/>
    </row>
    <row r="33" spans="1:21" ht="14" x14ac:dyDescent="0.15">
      <c r="B33" s="14"/>
      <c r="C33" s="14"/>
      <c r="D33" s="14"/>
      <c r="E33" s="14"/>
      <c r="F33" s="14"/>
      <c r="G33" s="14"/>
      <c r="H33" s="14"/>
      <c r="I33" s="14"/>
      <c r="L33" s="57"/>
      <c r="M33" s="14"/>
      <c r="N33" s="14"/>
      <c r="O33" s="14"/>
      <c r="P33" s="14"/>
      <c r="Q33" s="1"/>
      <c r="R33" s="74" t="s">
        <v>119</v>
      </c>
      <c r="S33" s="79" t="s">
        <v>964</v>
      </c>
      <c r="T33" s="79" t="s">
        <v>965</v>
      </c>
      <c r="U33" s="78"/>
    </row>
    <row r="34" spans="1:21" ht="14" x14ac:dyDescent="0.15">
      <c r="B34" s="14"/>
      <c r="C34" s="14"/>
      <c r="D34" s="14"/>
      <c r="E34" s="14"/>
      <c r="F34" s="14"/>
      <c r="G34" s="14"/>
      <c r="H34" s="14"/>
      <c r="I34" s="14"/>
      <c r="L34" s="14"/>
      <c r="M34" s="14"/>
      <c r="N34" s="14"/>
      <c r="O34" s="14"/>
      <c r="P34" s="14"/>
      <c r="Q34" s="1"/>
      <c r="R34" s="74" t="s">
        <v>119</v>
      </c>
      <c r="S34" s="79" t="s">
        <v>964</v>
      </c>
      <c r="T34" s="79" t="s">
        <v>966</v>
      </c>
      <c r="U34" s="78"/>
    </row>
    <row r="35" spans="1:21" ht="15" thickBot="1" x14ac:dyDescent="0.2">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ht="14" x14ac:dyDescent="0.15">
      <c r="B36" s="14"/>
      <c r="C36" s="14"/>
      <c r="D36" s="14"/>
      <c r="E36" s="14"/>
      <c r="F36" s="14"/>
      <c r="G36" s="14"/>
      <c r="H36" s="14"/>
      <c r="I36" s="14"/>
      <c r="L36" s="14"/>
      <c r="M36" s="14"/>
      <c r="N36" s="14"/>
      <c r="O36" s="14"/>
      <c r="P36" s="14"/>
      <c r="Q36" s="1"/>
      <c r="R36" s="74" t="s">
        <v>119</v>
      </c>
      <c r="S36" s="79" t="s">
        <v>969</v>
      </c>
      <c r="T36" s="79" t="s">
        <v>971</v>
      </c>
      <c r="U36" s="78"/>
    </row>
    <row r="37" spans="1:21" ht="14" x14ac:dyDescent="0.15">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ht="14" x14ac:dyDescent="0.15">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ht="14" x14ac:dyDescent="0.15">
      <c r="B39" s="72" t="s">
        <v>980</v>
      </c>
      <c r="C39" s="72" t="s">
        <v>981</v>
      </c>
      <c r="D39" s="72"/>
      <c r="E39" s="72"/>
      <c r="F39" s="72"/>
      <c r="G39" s="72"/>
      <c r="H39" s="72"/>
      <c r="I39" s="72"/>
      <c r="L39" s="14"/>
      <c r="M39" s="14"/>
      <c r="N39" s="14"/>
      <c r="O39" s="14"/>
      <c r="P39" s="14"/>
      <c r="Q39" s="1"/>
      <c r="R39" s="74" t="s">
        <v>119</v>
      </c>
      <c r="S39" s="79" t="s">
        <v>969</v>
      </c>
      <c r="T39" s="79" t="s">
        <v>982</v>
      </c>
      <c r="U39" s="78"/>
    </row>
    <row r="40" spans="1:21" ht="14" x14ac:dyDescent="0.15">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x14ac:dyDescent="0.2">
      <c r="A41" s="73"/>
      <c r="B41" s="33" t="s">
        <v>986</v>
      </c>
      <c r="C41" s="294" t="s">
        <v>987</v>
      </c>
      <c r="D41" s="294"/>
      <c r="E41" s="294"/>
      <c r="F41" s="294"/>
      <c r="G41" s="294"/>
      <c r="H41" s="294"/>
      <c r="I41" s="294"/>
      <c r="L41" s="14"/>
      <c r="M41" s="14"/>
      <c r="N41" s="14"/>
      <c r="O41" s="14"/>
      <c r="P41" s="14"/>
      <c r="Q41" s="1"/>
      <c r="R41" s="74" t="s">
        <v>119</v>
      </c>
      <c r="S41" s="79" t="s">
        <v>984</v>
      </c>
      <c r="T41" s="79" t="s">
        <v>988</v>
      </c>
      <c r="U41" s="78"/>
    </row>
    <row r="42" spans="1:21" ht="15" x14ac:dyDescent="0.15">
      <c r="A42" s="14"/>
      <c r="B42" s="14"/>
      <c r="C42" s="153" t="s">
        <v>989</v>
      </c>
      <c r="D42" s="14"/>
      <c r="E42" s="14"/>
      <c r="F42" s="14"/>
      <c r="G42" s="14"/>
      <c r="H42" s="14"/>
      <c r="I42" s="14"/>
      <c r="L42" s="14"/>
      <c r="M42" s="14"/>
      <c r="N42" s="14"/>
      <c r="O42" s="14"/>
      <c r="P42" s="14"/>
      <c r="Q42" s="1"/>
      <c r="R42" s="74" t="s">
        <v>119</v>
      </c>
      <c r="S42" s="79" t="s">
        <v>990</v>
      </c>
      <c r="T42" s="79" t="s">
        <v>991</v>
      </c>
      <c r="U42" s="78"/>
    </row>
    <row r="43" spans="1:21" ht="15" x14ac:dyDescent="0.15">
      <c r="A43" s="14"/>
      <c r="B43" s="14"/>
      <c r="C43" s="153" t="s">
        <v>989</v>
      </c>
      <c r="D43" s="14"/>
      <c r="E43" s="14"/>
      <c r="F43" s="14"/>
      <c r="G43" s="14"/>
      <c r="H43" s="14"/>
      <c r="I43" s="14"/>
      <c r="L43" s="14"/>
      <c r="M43" s="14"/>
      <c r="N43" s="14"/>
      <c r="O43" s="14"/>
      <c r="P43" s="14"/>
      <c r="Q43" s="1"/>
      <c r="R43" s="74" t="s">
        <v>119</v>
      </c>
      <c r="S43" s="79" t="s">
        <v>990</v>
      </c>
      <c r="T43" s="79" t="s">
        <v>992</v>
      </c>
      <c r="U43" s="78"/>
    </row>
    <row r="44" spans="1:21" ht="14" x14ac:dyDescent="0.15">
      <c r="A44" s="14"/>
      <c r="B44" s="14"/>
      <c r="C44" s="152"/>
      <c r="D44" s="14"/>
      <c r="E44" s="14"/>
      <c r="F44" s="14"/>
      <c r="G44" s="14"/>
      <c r="H44" s="14"/>
      <c r="I44" s="14"/>
      <c r="L44" s="14"/>
      <c r="M44" s="14"/>
      <c r="N44" s="14"/>
      <c r="O44" s="14"/>
      <c r="P44" s="14"/>
      <c r="Q44" s="1"/>
      <c r="R44" s="74" t="s">
        <v>119</v>
      </c>
      <c r="S44" s="79" t="s">
        <v>993</v>
      </c>
      <c r="T44" s="79" t="s">
        <v>994</v>
      </c>
      <c r="U44" s="78"/>
    </row>
    <row r="45" spans="1:21" ht="14" x14ac:dyDescent="0.15">
      <c r="A45" s="14"/>
      <c r="B45" s="14"/>
      <c r="C45" s="14"/>
      <c r="D45" s="14"/>
      <c r="E45" s="14"/>
      <c r="F45" s="14"/>
      <c r="G45" s="14"/>
      <c r="H45" s="14"/>
      <c r="I45" s="14"/>
      <c r="L45" s="14"/>
      <c r="M45" s="14"/>
      <c r="N45" s="14"/>
      <c r="O45" s="14"/>
      <c r="P45" s="14"/>
      <c r="Q45" s="1"/>
      <c r="R45" s="74" t="s">
        <v>119</v>
      </c>
      <c r="S45" s="79" t="s">
        <v>995</v>
      </c>
      <c r="T45" s="79" t="s">
        <v>996</v>
      </c>
      <c r="U45" s="78"/>
    </row>
    <row r="46" spans="1:21" ht="14" x14ac:dyDescent="0.15">
      <c r="A46" s="14"/>
      <c r="B46" s="14"/>
      <c r="C46" s="14"/>
      <c r="D46" s="14"/>
      <c r="E46" s="14"/>
      <c r="F46" s="14"/>
      <c r="G46" s="14"/>
      <c r="H46" s="14"/>
      <c r="I46" s="14"/>
      <c r="L46" s="14"/>
      <c r="M46" s="14"/>
      <c r="N46" s="14"/>
      <c r="O46" s="14"/>
      <c r="P46" s="14"/>
      <c r="Q46" s="1"/>
      <c r="R46" s="74" t="s">
        <v>119</v>
      </c>
      <c r="S46" s="79" t="s">
        <v>995</v>
      </c>
      <c r="T46" s="79" t="s">
        <v>997</v>
      </c>
      <c r="U46" s="78"/>
    </row>
    <row r="47" spans="1:21" ht="14" x14ac:dyDescent="0.15">
      <c r="A47" s="14"/>
      <c r="B47" s="14"/>
      <c r="C47" s="14"/>
      <c r="D47" s="14"/>
      <c r="E47" s="14"/>
      <c r="F47" s="14"/>
      <c r="G47" s="14"/>
      <c r="H47" s="14"/>
      <c r="I47" s="14"/>
      <c r="L47" s="14"/>
      <c r="M47" s="14"/>
      <c r="N47" s="14"/>
      <c r="O47" s="14"/>
      <c r="P47" s="14"/>
      <c r="Q47" s="1"/>
      <c r="R47" s="74" t="s">
        <v>119</v>
      </c>
      <c r="S47" s="79" t="s">
        <v>998</v>
      </c>
      <c r="T47" s="80" t="s">
        <v>999</v>
      </c>
      <c r="U47" s="78"/>
    </row>
    <row r="48" spans="1:21" ht="14" x14ac:dyDescent="0.15">
      <c r="A48" s="14"/>
      <c r="B48" s="14"/>
      <c r="C48" s="14"/>
      <c r="D48" s="14"/>
      <c r="E48" s="14"/>
      <c r="F48" s="14"/>
      <c r="G48" s="14"/>
      <c r="H48" s="14"/>
      <c r="I48" s="14"/>
      <c r="L48" s="14"/>
      <c r="M48" s="14"/>
      <c r="N48" s="14"/>
      <c r="O48" s="14"/>
      <c r="P48" s="14"/>
      <c r="Q48" s="1"/>
      <c r="R48" s="74" t="s">
        <v>119</v>
      </c>
      <c r="S48" s="79" t="s">
        <v>998</v>
      </c>
      <c r="T48" s="79" t="s">
        <v>1000</v>
      </c>
      <c r="U48" s="78"/>
    </row>
    <row r="49" spans="1:21" ht="14" x14ac:dyDescent="0.15">
      <c r="A49" s="14"/>
      <c r="B49" s="14"/>
      <c r="C49" s="14"/>
      <c r="D49" s="14"/>
      <c r="E49" s="14"/>
      <c r="F49" s="14"/>
      <c r="G49" s="14"/>
      <c r="H49" s="14"/>
      <c r="I49" s="14"/>
      <c r="L49" s="14"/>
      <c r="M49" s="14"/>
      <c r="N49" s="14"/>
      <c r="O49" s="14"/>
      <c r="P49" s="14"/>
      <c r="Q49" s="1"/>
      <c r="R49" s="74" t="s">
        <v>119</v>
      </c>
      <c r="S49" s="79" t="s">
        <v>236</v>
      </c>
      <c r="T49" s="79" t="s">
        <v>1001</v>
      </c>
      <c r="U49" s="78"/>
    </row>
    <row r="50" spans="1:21" ht="14" x14ac:dyDescent="0.15">
      <c r="A50" s="14"/>
      <c r="B50" s="14"/>
      <c r="C50" s="14"/>
      <c r="D50" s="14"/>
      <c r="E50" s="14"/>
      <c r="F50" s="14"/>
      <c r="G50" s="14"/>
      <c r="H50" s="14"/>
      <c r="I50" s="14"/>
      <c r="L50" s="14"/>
      <c r="M50" s="14"/>
      <c r="N50" s="14"/>
      <c r="O50" s="14"/>
      <c r="P50" s="14"/>
      <c r="Q50" s="1"/>
      <c r="R50" s="74" t="s">
        <v>119</v>
      </c>
      <c r="S50" s="79" t="s">
        <v>236</v>
      </c>
      <c r="T50" s="79" t="s">
        <v>1002</v>
      </c>
      <c r="U50" s="78"/>
    </row>
    <row r="51" spans="1:21" ht="14" x14ac:dyDescent="0.15">
      <c r="A51" s="14"/>
      <c r="B51" s="14"/>
      <c r="C51" s="14"/>
      <c r="D51" s="14"/>
      <c r="E51" s="14"/>
      <c r="F51" s="14"/>
      <c r="G51" s="14"/>
      <c r="H51" s="14"/>
      <c r="I51" s="14"/>
      <c r="L51" s="14"/>
      <c r="M51" s="14"/>
      <c r="N51" s="14"/>
      <c r="O51" s="14"/>
      <c r="P51" s="14"/>
      <c r="Q51" s="1"/>
      <c r="R51" s="74" t="s">
        <v>119</v>
      </c>
      <c r="S51" s="79" t="s">
        <v>236</v>
      </c>
      <c r="T51" s="79" t="s">
        <v>1003</v>
      </c>
      <c r="U51" s="78"/>
    </row>
    <row r="52" spans="1:21" ht="14" x14ac:dyDescent="0.15">
      <c r="A52" s="14"/>
      <c r="B52" s="14"/>
      <c r="C52" s="14"/>
      <c r="D52" s="14"/>
      <c r="E52" s="14"/>
      <c r="F52" s="14"/>
      <c r="G52" s="14"/>
      <c r="H52" s="14"/>
      <c r="I52" s="14"/>
      <c r="L52" s="14"/>
      <c r="M52" s="14"/>
      <c r="N52" s="14"/>
      <c r="O52" s="14"/>
      <c r="P52" s="14"/>
      <c r="Q52" s="1"/>
      <c r="R52" s="74" t="s">
        <v>119</v>
      </c>
      <c r="S52" s="79" t="s">
        <v>1004</v>
      </c>
      <c r="T52" s="79" t="s">
        <v>1005</v>
      </c>
      <c r="U52" s="78"/>
    </row>
    <row r="53" spans="1:21" ht="14" x14ac:dyDescent="0.15">
      <c r="A53" s="14"/>
      <c r="B53" s="14"/>
      <c r="C53" s="14"/>
      <c r="D53" s="14"/>
      <c r="E53" s="14"/>
      <c r="F53" s="14"/>
      <c r="G53" s="14"/>
      <c r="H53" s="14"/>
      <c r="I53" s="14"/>
      <c r="L53" s="14"/>
      <c r="M53" s="14"/>
      <c r="N53" s="14"/>
      <c r="O53" s="14"/>
      <c r="P53" s="14"/>
      <c r="Q53" s="1"/>
      <c r="R53" s="74" t="s">
        <v>119</v>
      </c>
      <c r="S53" s="79" t="s">
        <v>1006</v>
      </c>
      <c r="T53" s="79" t="s">
        <v>1007</v>
      </c>
      <c r="U53" s="78"/>
    </row>
    <row r="54" spans="1:21" ht="14" x14ac:dyDescent="0.15">
      <c r="A54" s="14"/>
      <c r="B54" s="14"/>
      <c r="C54" s="14"/>
      <c r="D54" s="14"/>
      <c r="E54" s="14"/>
      <c r="F54" s="14"/>
      <c r="G54" s="14"/>
      <c r="H54" s="14"/>
      <c r="I54" s="14"/>
      <c r="L54" s="14"/>
      <c r="M54" s="14"/>
      <c r="N54" s="14"/>
      <c r="O54" s="14"/>
      <c r="P54" s="14"/>
      <c r="Q54" s="1"/>
      <c r="R54" s="74" t="s">
        <v>119</v>
      </c>
      <c r="S54" s="79" t="s">
        <v>1006</v>
      </c>
      <c r="T54" s="79" t="s">
        <v>1008</v>
      </c>
      <c r="U54" s="78"/>
    </row>
    <row r="55" spans="1:21" ht="14" x14ac:dyDescent="0.15">
      <c r="A55" s="14"/>
      <c r="B55" s="14"/>
      <c r="C55" s="14"/>
      <c r="D55" s="14"/>
      <c r="E55" s="14"/>
      <c r="F55" s="14"/>
      <c r="G55" s="14"/>
      <c r="H55" s="14"/>
      <c r="I55" s="14"/>
      <c r="L55" s="14"/>
      <c r="M55" s="14"/>
      <c r="N55" s="14"/>
      <c r="O55" s="14"/>
      <c r="P55" s="14"/>
      <c r="Q55" s="1"/>
      <c r="R55" s="74" t="s">
        <v>119</v>
      </c>
      <c r="S55" s="79" t="s">
        <v>1006</v>
      </c>
      <c r="T55" s="79" t="s">
        <v>1009</v>
      </c>
      <c r="U55" s="78"/>
    </row>
    <row r="56" spans="1:21" ht="14" x14ac:dyDescent="0.15">
      <c r="A56" s="14"/>
      <c r="B56" s="14"/>
      <c r="C56" s="14"/>
      <c r="D56" s="14"/>
      <c r="E56" s="14"/>
      <c r="F56" s="14"/>
      <c r="G56" s="14"/>
      <c r="H56" s="14"/>
      <c r="I56" s="14"/>
      <c r="L56" s="14"/>
      <c r="M56" s="14"/>
      <c r="N56" s="14"/>
      <c r="O56" s="14"/>
      <c r="P56" s="14"/>
      <c r="Q56" s="1"/>
      <c r="R56" s="74" t="s">
        <v>119</v>
      </c>
      <c r="S56" s="79" t="s">
        <v>1010</v>
      </c>
      <c r="T56" s="79" t="s">
        <v>1011</v>
      </c>
      <c r="U56" s="78"/>
    </row>
    <row r="57" spans="1:21" ht="14" x14ac:dyDescent="0.15">
      <c r="A57" s="14"/>
      <c r="B57" s="14"/>
      <c r="C57" s="14"/>
      <c r="D57" s="14"/>
      <c r="E57" s="14"/>
      <c r="F57" s="14"/>
      <c r="G57" s="14"/>
      <c r="H57" s="14"/>
      <c r="I57" s="14"/>
      <c r="L57" s="14"/>
      <c r="M57" s="14"/>
      <c r="N57" s="14"/>
      <c r="O57" s="14"/>
      <c r="P57" s="14"/>
      <c r="Q57" s="1"/>
      <c r="R57" s="74" t="s">
        <v>119</v>
      </c>
      <c r="S57" s="79" t="s">
        <v>1012</v>
      </c>
      <c r="T57" s="79" t="s">
        <v>1013</v>
      </c>
      <c r="U57" s="78"/>
    </row>
    <row r="58" spans="1:21" ht="15" x14ac:dyDescent="0.15">
      <c r="A58" s="14"/>
      <c r="B58" s="14"/>
      <c r="C58" s="14"/>
      <c r="D58" s="14"/>
      <c r="E58" s="14"/>
      <c r="F58" s="14"/>
      <c r="G58" s="14"/>
      <c r="H58" s="14"/>
      <c r="I58" s="14"/>
      <c r="L58" s="14"/>
      <c r="M58" s="14"/>
      <c r="N58" s="14"/>
      <c r="O58" s="14"/>
      <c r="P58" s="14"/>
      <c r="Q58" s="1"/>
      <c r="R58" s="74" t="s">
        <v>119</v>
      </c>
      <c r="S58" s="79" t="s">
        <v>1012</v>
      </c>
      <c r="T58" s="80" t="s">
        <v>1014</v>
      </c>
      <c r="U58" s="78"/>
    </row>
    <row r="59" spans="1:21" x14ac:dyDescent="0.15">
      <c r="A59" s="14"/>
      <c r="B59" s="14"/>
      <c r="C59" s="14"/>
      <c r="D59" s="14"/>
      <c r="E59" s="14"/>
      <c r="F59" s="14"/>
      <c r="G59" s="14"/>
      <c r="H59" s="14"/>
      <c r="I59" s="14"/>
      <c r="L59" s="14"/>
      <c r="M59" s="14"/>
      <c r="N59" s="14"/>
      <c r="O59" s="14"/>
      <c r="P59" s="14"/>
      <c r="Q59" s="1"/>
      <c r="R59" s="74"/>
      <c r="S59" s="74"/>
      <c r="T59" s="74"/>
    </row>
    <row r="60" spans="1:21" ht="14" x14ac:dyDescent="0.15">
      <c r="A60" s="14"/>
      <c r="B60" s="14"/>
      <c r="C60" s="14"/>
      <c r="D60" s="14"/>
      <c r="E60" s="14"/>
      <c r="F60" s="14"/>
      <c r="G60" s="14"/>
      <c r="H60" s="14"/>
      <c r="I60" s="14"/>
      <c r="L60" s="14"/>
      <c r="M60" s="14"/>
      <c r="N60" s="14"/>
      <c r="O60" s="14"/>
      <c r="P60" s="14"/>
      <c r="Q60" s="1"/>
      <c r="R60" s="74" t="s">
        <v>120</v>
      </c>
      <c r="S60" s="79" t="s">
        <v>1015</v>
      </c>
      <c r="T60" s="79" t="s">
        <v>1016</v>
      </c>
      <c r="U60" s="78"/>
    </row>
    <row r="61" spans="1:21" ht="14" x14ac:dyDescent="0.15">
      <c r="A61" s="14"/>
      <c r="B61" s="14"/>
      <c r="C61" s="14"/>
      <c r="D61" s="14"/>
      <c r="E61" s="14"/>
      <c r="F61" s="14"/>
      <c r="G61" s="14"/>
      <c r="H61" s="14"/>
      <c r="I61" s="14"/>
      <c r="L61" s="14"/>
      <c r="M61" s="14"/>
      <c r="N61" s="14"/>
      <c r="O61" s="14"/>
      <c r="P61" s="14"/>
      <c r="Q61" s="1"/>
      <c r="R61" s="74" t="s">
        <v>120</v>
      </c>
      <c r="S61" s="79" t="s">
        <v>1017</v>
      </c>
      <c r="T61" s="79" t="s">
        <v>1018</v>
      </c>
      <c r="U61" s="78"/>
    </row>
    <row r="62" spans="1:21" ht="14" x14ac:dyDescent="0.15">
      <c r="A62" s="14"/>
      <c r="B62" s="14"/>
      <c r="C62" s="14"/>
      <c r="D62" s="14"/>
      <c r="E62" s="14"/>
      <c r="F62" s="14"/>
      <c r="G62" s="14"/>
      <c r="H62" s="14"/>
      <c r="I62" s="14"/>
      <c r="L62" s="14"/>
      <c r="M62" s="14"/>
      <c r="N62" s="14"/>
      <c r="O62" s="14"/>
      <c r="P62" s="14"/>
      <c r="Q62" s="1"/>
      <c r="R62" s="74" t="s">
        <v>120</v>
      </c>
      <c r="S62" s="79" t="s">
        <v>1017</v>
      </c>
      <c r="T62" s="79" t="s">
        <v>1019</v>
      </c>
      <c r="U62" s="78"/>
    </row>
    <row r="63" spans="1:21" ht="14" x14ac:dyDescent="0.15">
      <c r="A63" s="14"/>
      <c r="B63" s="14"/>
      <c r="C63" s="14"/>
      <c r="D63" s="14"/>
      <c r="E63" s="14"/>
      <c r="F63" s="14"/>
      <c r="G63" s="14"/>
      <c r="H63" s="14"/>
      <c r="I63" s="14"/>
      <c r="L63" s="14"/>
      <c r="M63" s="14"/>
      <c r="N63" s="14"/>
      <c r="O63" s="14"/>
      <c r="P63" s="14"/>
      <c r="Q63" s="1"/>
      <c r="R63" s="74" t="s">
        <v>120</v>
      </c>
      <c r="S63" s="79" t="s">
        <v>1020</v>
      </c>
      <c r="T63" s="79" t="s">
        <v>1021</v>
      </c>
      <c r="U63" s="78"/>
    </row>
    <row r="64" spans="1:21" ht="14" x14ac:dyDescent="0.15">
      <c r="A64" s="14"/>
      <c r="B64" s="14"/>
      <c r="C64" s="14"/>
      <c r="D64" s="14"/>
      <c r="E64" s="14"/>
      <c r="F64" s="14"/>
      <c r="G64" s="14"/>
      <c r="H64" s="14"/>
      <c r="I64" s="14"/>
      <c r="L64" s="14"/>
      <c r="M64" s="14"/>
      <c r="N64" s="14"/>
      <c r="O64" s="14"/>
      <c r="P64" s="14"/>
      <c r="Q64" s="1"/>
      <c r="R64" s="74" t="s">
        <v>120</v>
      </c>
      <c r="S64" s="79" t="s">
        <v>336</v>
      </c>
      <c r="T64" s="79" t="s">
        <v>1022</v>
      </c>
      <c r="U64" s="78"/>
    </row>
    <row r="65" spans="1:21" ht="14" x14ac:dyDescent="0.15">
      <c r="A65" s="14"/>
      <c r="B65" s="14"/>
      <c r="C65" s="14"/>
      <c r="D65" s="14"/>
      <c r="E65" s="14"/>
      <c r="F65" s="14"/>
      <c r="G65" s="14"/>
      <c r="H65" s="14"/>
      <c r="I65" s="14"/>
      <c r="L65" s="14"/>
      <c r="M65" s="14"/>
      <c r="N65" s="14"/>
      <c r="O65" s="14"/>
      <c r="P65" s="14"/>
      <c r="Q65" s="1"/>
      <c r="R65" s="74" t="s">
        <v>120</v>
      </c>
      <c r="S65" s="79" t="s">
        <v>1023</v>
      </c>
      <c r="T65" s="79" t="s">
        <v>1024</v>
      </c>
      <c r="U65" s="78"/>
    </row>
    <row r="66" spans="1:21" ht="14" x14ac:dyDescent="0.15">
      <c r="A66" s="14"/>
      <c r="B66" s="14"/>
      <c r="C66" s="14"/>
      <c r="D66" s="14"/>
      <c r="E66" s="14"/>
      <c r="F66" s="14"/>
      <c r="G66" s="14"/>
      <c r="H66" s="14"/>
      <c r="I66" s="14"/>
      <c r="L66" s="14"/>
      <c r="M66" s="14"/>
      <c r="N66" s="14"/>
      <c r="O66" s="14"/>
      <c r="P66" s="14"/>
      <c r="Q66" s="1"/>
      <c r="R66" s="74" t="s">
        <v>120</v>
      </c>
      <c r="S66" s="79" t="s">
        <v>1025</v>
      </c>
      <c r="T66" s="79" t="s">
        <v>1026</v>
      </c>
      <c r="U66" s="78"/>
    </row>
    <row r="67" spans="1:21" ht="14" x14ac:dyDescent="0.15">
      <c r="A67" s="14"/>
      <c r="B67" s="14"/>
      <c r="C67" s="14"/>
      <c r="D67" s="14"/>
      <c r="E67" s="14"/>
      <c r="F67" s="14"/>
      <c r="G67" s="14"/>
      <c r="H67" s="14"/>
      <c r="I67" s="14"/>
      <c r="L67" s="14"/>
      <c r="M67" s="14"/>
      <c r="N67" s="14"/>
      <c r="O67" s="14"/>
      <c r="P67" s="14"/>
      <c r="Q67" s="1"/>
      <c r="R67" s="74" t="s">
        <v>120</v>
      </c>
      <c r="S67" s="79" t="s">
        <v>1027</v>
      </c>
      <c r="T67" s="79" t="s">
        <v>1028</v>
      </c>
      <c r="U67" s="78"/>
    </row>
    <row r="68" spans="1:21" ht="14" x14ac:dyDescent="0.15">
      <c r="A68" s="14"/>
      <c r="B68" s="14"/>
      <c r="C68" s="14"/>
      <c r="D68" s="14"/>
      <c r="E68" s="14"/>
      <c r="F68" s="14"/>
      <c r="G68" s="14"/>
      <c r="H68" s="14"/>
      <c r="I68" s="14"/>
      <c r="L68" s="14"/>
      <c r="M68" s="14"/>
      <c r="N68" s="14"/>
      <c r="O68" s="14"/>
      <c r="P68" s="14"/>
      <c r="Q68" s="1"/>
      <c r="R68" s="74" t="s">
        <v>120</v>
      </c>
      <c r="S68" s="79" t="s">
        <v>1029</v>
      </c>
      <c r="T68" s="79" t="s">
        <v>1030</v>
      </c>
      <c r="U68" s="78"/>
    </row>
    <row r="69" spans="1:21" ht="14" x14ac:dyDescent="0.15">
      <c r="A69" s="14"/>
      <c r="B69" s="14"/>
      <c r="C69" s="14"/>
      <c r="D69" s="14"/>
      <c r="E69" s="14"/>
      <c r="F69" s="14"/>
      <c r="G69" s="14"/>
      <c r="H69" s="14"/>
      <c r="I69" s="14"/>
      <c r="L69" s="14"/>
      <c r="M69" s="14"/>
      <c r="N69" s="14"/>
      <c r="O69" s="14"/>
      <c r="P69" s="14"/>
      <c r="Q69" s="1"/>
      <c r="R69" s="74" t="s">
        <v>120</v>
      </c>
      <c r="S69" s="79" t="s">
        <v>1031</v>
      </c>
      <c r="T69" s="79" t="s">
        <v>1032</v>
      </c>
      <c r="U69" s="78"/>
    </row>
    <row r="70" spans="1:21" ht="14" x14ac:dyDescent="0.15">
      <c r="A70" s="14"/>
      <c r="B70" s="14"/>
      <c r="C70" s="14"/>
      <c r="D70" s="14"/>
      <c r="E70" s="14"/>
      <c r="F70" s="14"/>
      <c r="G70" s="14"/>
      <c r="H70" s="14"/>
      <c r="I70" s="14"/>
      <c r="L70" s="14"/>
      <c r="M70" s="14"/>
      <c r="N70" s="14"/>
      <c r="O70" s="14"/>
      <c r="P70" s="14"/>
      <c r="Q70" s="1"/>
      <c r="R70" s="74" t="s">
        <v>120</v>
      </c>
      <c r="S70" s="79" t="s">
        <v>1033</v>
      </c>
      <c r="T70" s="79" t="s">
        <v>1034</v>
      </c>
      <c r="U70" s="78"/>
    </row>
    <row r="71" spans="1:21" ht="14" x14ac:dyDescent="0.15">
      <c r="A71" s="14"/>
      <c r="B71" s="14"/>
      <c r="C71" s="14"/>
      <c r="D71" s="14"/>
      <c r="E71" s="14"/>
      <c r="F71" s="14"/>
      <c r="G71" s="14"/>
      <c r="H71" s="14"/>
      <c r="I71" s="14"/>
      <c r="L71" s="14"/>
      <c r="M71" s="14"/>
      <c r="N71" s="14"/>
      <c r="O71" s="14"/>
      <c r="P71" s="14"/>
      <c r="Q71" s="1"/>
      <c r="R71" s="74" t="s">
        <v>121</v>
      </c>
      <c r="S71" s="79" t="s">
        <v>322</v>
      </c>
      <c r="T71" s="79" t="s">
        <v>1035</v>
      </c>
      <c r="U71" s="78"/>
    </row>
    <row r="72" spans="1:21" ht="14" x14ac:dyDescent="0.15">
      <c r="A72" s="14"/>
      <c r="B72" s="14"/>
      <c r="C72" s="14"/>
      <c r="D72" s="14"/>
      <c r="E72" s="14"/>
      <c r="F72" s="14"/>
      <c r="G72" s="14"/>
      <c r="H72" s="14"/>
      <c r="I72" s="14"/>
      <c r="L72" s="14"/>
      <c r="M72" s="14"/>
      <c r="N72" s="14"/>
      <c r="O72" s="14"/>
      <c r="P72" s="14"/>
      <c r="Q72" s="1"/>
      <c r="R72" s="74" t="s">
        <v>121</v>
      </c>
      <c r="S72" s="79" t="s">
        <v>1036</v>
      </c>
      <c r="T72" s="79" t="s">
        <v>1037</v>
      </c>
      <c r="U72" s="78"/>
    </row>
    <row r="73" spans="1:21" ht="14" x14ac:dyDescent="0.15">
      <c r="A73" s="14"/>
      <c r="B73" s="14"/>
      <c r="C73" s="14"/>
      <c r="D73" s="14"/>
      <c r="E73" s="14"/>
      <c r="F73" s="14"/>
      <c r="G73" s="14"/>
      <c r="H73" s="14"/>
      <c r="I73" s="14"/>
      <c r="L73" s="14"/>
      <c r="M73" s="14"/>
      <c r="N73" s="14"/>
      <c r="O73" s="14"/>
      <c r="P73" s="14"/>
      <c r="Q73" s="1"/>
      <c r="R73" s="74" t="s">
        <v>121</v>
      </c>
      <c r="S73" s="79" t="s">
        <v>1036</v>
      </c>
      <c r="T73" s="79" t="s">
        <v>1038</v>
      </c>
      <c r="U73" s="78"/>
    </row>
    <row r="74" spans="1:21" ht="14" x14ac:dyDescent="0.15">
      <c r="A74" s="14"/>
      <c r="B74" s="14"/>
      <c r="C74" s="14"/>
      <c r="D74" s="14"/>
      <c r="E74" s="14"/>
      <c r="F74" s="14"/>
      <c r="G74" s="14"/>
      <c r="H74" s="14"/>
      <c r="I74" s="14"/>
      <c r="L74" s="14"/>
      <c r="M74" s="14"/>
      <c r="N74" s="14"/>
      <c r="O74" s="14"/>
      <c r="P74" s="14"/>
      <c r="Q74" s="1"/>
      <c r="R74" s="74" t="s">
        <v>121</v>
      </c>
      <c r="S74" s="79" t="s">
        <v>1039</v>
      </c>
      <c r="T74" s="79" t="s">
        <v>1040</v>
      </c>
      <c r="U74" s="78"/>
    </row>
    <row r="75" spans="1:21" ht="14" x14ac:dyDescent="0.15">
      <c r="A75" s="14"/>
      <c r="B75" s="14"/>
      <c r="C75" s="14"/>
      <c r="D75" s="14"/>
      <c r="E75" s="14"/>
      <c r="F75" s="14"/>
      <c r="G75" s="14"/>
      <c r="H75" s="14"/>
      <c r="I75" s="14"/>
      <c r="L75" s="14"/>
      <c r="M75" s="14"/>
      <c r="N75" s="14"/>
      <c r="O75" s="14"/>
      <c r="P75" s="14"/>
      <c r="Q75" s="1"/>
      <c r="R75" s="74" t="s">
        <v>121</v>
      </c>
      <c r="S75" s="79" t="s">
        <v>1039</v>
      </c>
      <c r="T75" s="79" t="s">
        <v>1041</v>
      </c>
      <c r="U75" s="78"/>
    </row>
    <row r="76" spans="1:21" ht="14" x14ac:dyDescent="0.15">
      <c r="A76" s="14"/>
      <c r="B76" s="14"/>
      <c r="C76" s="14"/>
      <c r="D76" s="14"/>
      <c r="E76" s="14"/>
      <c r="F76" s="14"/>
      <c r="G76" s="14"/>
      <c r="H76" s="14"/>
      <c r="I76" s="14"/>
      <c r="L76" s="14"/>
      <c r="M76" s="14"/>
      <c r="N76" s="14"/>
      <c r="O76" s="14"/>
      <c r="P76" s="14"/>
      <c r="Q76" s="1"/>
      <c r="R76" s="74" t="s">
        <v>121</v>
      </c>
      <c r="S76" s="79" t="s">
        <v>303</v>
      </c>
      <c r="T76" s="79" t="s">
        <v>1042</v>
      </c>
      <c r="U76" s="78"/>
    </row>
    <row r="77" spans="1:21" ht="14" x14ac:dyDescent="0.15">
      <c r="A77" s="14"/>
      <c r="B77" s="14"/>
      <c r="C77" s="14"/>
      <c r="D77" s="14"/>
      <c r="E77" s="14"/>
      <c r="F77" s="14"/>
      <c r="G77" s="14"/>
      <c r="H77" s="14"/>
      <c r="I77" s="14"/>
      <c r="L77" s="14"/>
      <c r="M77" s="14"/>
      <c r="N77" s="14"/>
      <c r="O77" s="14"/>
      <c r="P77" s="14"/>
      <c r="Q77" s="1"/>
      <c r="R77" s="74" t="s">
        <v>121</v>
      </c>
      <c r="S77" s="79" t="s">
        <v>329</v>
      </c>
      <c r="T77" s="79" t="s">
        <v>1043</v>
      </c>
      <c r="U77" s="78"/>
    </row>
    <row r="78" spans="1:21" ht="14" x14ac:dyDescent="0.15">
      <c r="A78" s="14"/>
      <c r="B78" s="14"/>
      <c r="C78" s="14"/>
      <c r="D78" s="14"/>
      <c r="E78" s="14"/>
      <c r="F78" s="14"/>
      <c r="G78" s="14"/>
      <c r="H78" s="14"/>
      <c r="I78" s="14"/>
      <c r="L78" s="14"/>
      <c r="M78" s="14"/>
      <c r="N78" s="14"/>
      <c r="O78" s="14"/>
      <c r="P78" s="14"/>
      <c r="Q78" s="1"/>
      <c r="R78" s="74" t="s">
        <v>121</v>
      </c>
      <c r="S78" s="79" t="s">
        <v>329</v>
      </c>
      <c r="T78" s="79" t="s">
        <v>1044</v>
      </c>
      <c r="U78" s="78"/>
    </row>
    <row r="79" spans="1:21" ht="14" x14ac:dyDescent="0.15">
      <c r="A79" s="14"/>
      <c r="B79" s="14"/>
      <c r="C79" s="14"/>
      <c r="D79" s="14"/>
      <c r="E79" s="14"/>
      <c r="F79" s="14"/>
      <c r="G79" s="14"/>
      <c r="H79" s="14"/>
      <c r="I79" s="14"/>
      <c r="L79" s="14"/>
      <c r="M79" s="14"/>
      <c r="N79" s="14"/>
      <c r="O79" s="14"/>
      <c r="P79" s="14"/>
      <c r="Q79" s="1"/>
      <c r="R79" s="74" t="s">
        <v>121</v>
      </c>
      <c r="S79" s="79" t="s">
        <v>1045</v>
      </c>
      <c r="T79" s="79" t="s">
        <v>1046</v>
      </c>
      <c r="U79" s="78"/>
    </row>
    <row r="80" spans="1:21" ht="14" x14ac:dyDescent="0.15">
      <c r="A80" s="14"/>
      <c r="B80" s="14"/>
      <c r="C80" s="14"/>
      <c r="D80" s="14"/>
      <c r="E80" s="14"/>
      <c r="F80" s="14"/>
      <c r="G80" s="14"/>
      <c r="H80" s="14"/>
      <c r="I80" s="14"/>
      <c r="L80" s="14"/>
      <c r="M80" s="14"/>
      <c r="N80" s="14"/>
      <c r="O80" s="14"/>
      <c r="P80" s="14"/>
      <c r="Q80" s="1"/>
      <c r="R80" s="74" t="s">
        <v>121</v>
      </c>
      <c r="S80" s="79" t="s">
        <v>1045</v>
      </c>
      <c r="T80" s="79" t="s">
        <v>1047</v>
      </c>
      <c r="U80" s="78"/>
    </row>
    <row r="81" spans="1:21" ht="14" x14ac:dyDescent="0.15">
      <c r="A81" s="14"/>
      <c r="B81" s="14"/>
      <c r="C81" s="14"/>
      <c r="D81" s="14"/>
      <c r="E81" s="14"/>
      <c r="F81" s="14"/>
      <c r="G81" s="14"/>
      <c r="H81" s="14"/>
      <c r="I81" s="14"/>
      <c r="L81" s="14"/>
      <c r="M81" s="14"/>
      <c r="N81" s="14"/>
      <c r="O81" s="14"/>
      <c r="P81" s="14"/>
      <c r="Q81" s="1"/>
      <c r="R81" s="74" t="s">
        <v>121</v>
      </c>
      <c r="S81" s="79" t="s">
        <v>1048</v>
      </c>
      <c r="T81" s="79" t="s">
        <v>1049</v>
      </c>
      <c r="U81" s="78"/>
    </row>
    <row r="82" spans="1:21" ht="14" x14ac:dyDescent="0.15">
      <c r="A82" s="14"/>
      <c r="B82" s="14"/>
      <c r="C82" s="14"/>
      <c r="D82" s="14"/>
      <c r="E82" s="14"/>
      <c r="F82" s="14"/>
      <c r="G82" s="14"/>
      <c r="H82" s="14"/>
      <c r="I82" s="14"/>
      <c r="L82" s="14"/>
      <c r="M82" s="14"/>
      <c r="N82" s="14"/>
      <c r="O82" s="14"/>
      <c r="P82" s="14"/>
      <c r="Q82" s="1"/>
      <c r="R82" s="74" t="s">
        <v>121</v>
      </c>
      <c r="S82" s="79" t="s">
        <v>1048</v>
      </c>
      <c r="T82" s="79" t="s">
        <v>1050</v>
      </c>
      <c r="U82" s="78"/>
    </row>
    <row r="83" spans="1:21" ht="14" x14ac:dyDescent="0.15">
      <c r="A83" s="14"/>
      <c r="B83" s="14"/>
      <c r="C83" s="14"/>
      <c r="D83" s="14"/>
      <c r="E83" s="14"/>
      <c r="F83" s="14"/>
      <c r="G83" s="14"/>
      <c r="H83" s="14"/>
      <c r="I83" s="14"/>
      <c r="L83" s="14"/>
      <c r="M83" s="14"/>
      <c r="N83" s="14"/>
      <c r="O83" s="14"/>
      <c r="P83" s="14"/>
      <c r="Q83" s="1"/>
      <c r="R83" s="74" t="s">
        <v>121</v>
      </c>
      <c r="S83" s="79" t="s">
        <v>1051</v>
      </c>
      <c r="T83" s="79" t="s">
        <v>1052</v>
      </c>
      <c r="U83" s="78"/>
    </row>
    <row r="84" spans="1:21" ht="14" x14ac:dyDescent="0.15">
      <c r="A84" s="14"/>
      <c r="B84" s="14"/>
      <c r="C84" s="14"/>
      <c r="D84" s="14"/>
      <c r="E84" s="14"/>
      <c r="F84" s="14"/>
      <c r="G84" s="14"/>
      <c r="H84" s="14"/>
      <c r="I84" s="14"/>
      <c r="L84" s="14"/>
      <c r="M84" s="14"/>
      <c r="N84" s="14"/>
      <c r="O84" s="14"/>
      <c r="P84" s="14"/>
      <c r="Q84" s="1"/>
      <c r="R84" s="74" t="s">
        <v>121</v>
      </c>
      <c r="S84" s="79" t="s">
        <v>1053</v>
      </c>
      <c r="T84" s="79" t="s">
        <v>1054</v>
      </c>
      <c r="U84" s="78"/>
    </row>
    <row r="85" spans="1:21" ht="14" x14ac:dyDescent="0.15">
      <c r="A85" s="14"/>
      <c r="B85" s="14"/>
      <c r="C85" s="14"/>
      <c r="D85" s="14"/>
      <c r="E85" s="14"/>
      <c r="F85" s="14"/>
      <c r="G85" s="14"/>
      <c r="H85" s="14"/>
      <c r="I85" s="14"/>
      <c r="L85" s="14"/>
      <c r="M85" s="14"/>
      <c r="N85" s="14"/>
      <c r="O85" s="14"/>
      <c r="P85" s="14"/>
      <c r="Q85" s="1"/>
      <c r="R85" s="74" t="s">
        <v>122</v>
      </c>
      <c r="S85" s="79" t="s">
        <v>1055</v>
      </c>
      <c r="T85" s="79" t="s">
        <v>1056</v>
      </c>
      <c r="U85" s="78"/>
    </row>
    <row r="86" spans="1:21" ht="14" x14ac:dyDescent="0.15">
      <c r="A86" s="14"/>
      <c r="B86" s="14"/>
      <c r="C86" s="14"/>
      <c r="D86" s="14"/>
      <c r="E86" s="14"/>
      <c r="F86" s="14"/>
      <c r="G86" s="14"/>
      <c r="H86" s="14"/>
      <c r="I86" s="14"/>
      <c r="L86" s="14"/>
      <c r="M86" s="14"/>
      <c r="N86" s="14"/>
      <c r="O86" s="14"/>
      <c r="P86" s="14"/>
      <c r="Q86" s="1"/>
      <c r="R86" s="74" t="s">
        <v>122</v>
      </c>
      <c r="S86" s="79" t="s">
        <v>1057</v>
      </c>
      <c r="T86" s="79" t="s">
        <v>1058</v>
      </c>
      <c r="U86" s="78"/>
    </row>
    <row r="87" spans="1:21" ht="14" x14ac:dyDescent="0.15">
      <c r="A87" s="14"/>
      <c r="B87" s="14"/>
      <c r="C87" s="14"/>
      <c r="D87" s="14"/>
      <c r="E87" s="14"/>
      <c r="F87" s="14"/>
      <c r="G87" s="14"/>
      <c r="H87" s="14"/>
      <c r="I87" s="14"/>
      <c r="L87" s="14"/>
      <c r="M87" s="14"/>
      <c r="N87" s="14"/>
      <c r="O87" s="14"/>
      <c r="P87" s="14"/>
      <c r="Q87" s="1"/>
      <c r="R87" s="74" t="s">
        <v>122</v>
      </c>
      <c r="S87" s="79" t="s">
        <v>1059</v>
      </c>
      <c r="T87" s="79" t="s">
        <v>1060</v>
      </c>
      <c r="U87" s="78"/>
    </row>
    <row r="88" spans="1:21" ht="14" x14ac:dyDescent="0.15">
      <c r="A88" s="14"/>
      <c r="B88" s="14"/>
      <c r="C88" s="14"/>
      <c r="D88" s="14"/>
      <c r="E88" s="14"/>
      <c r="F88" s="14"/>
      <c r="G88" s="14"/>
      <c r="H88" s="14"/>
      <c r="I88" s="14"/>
      <c r="L88" s="14"/>
      <c r="M88" s="14"/>
      <c r="N88" s="14"/>
      <c r="O88" s="14"/>
      <c r="P88" s="14"/>
      <c r="Q88" s="1"/>
      <c r="R88" s="74" t="s">
        <v>122</v>
      </c>
      <c r="S88" s="79" t="s">
        <v>1059</v>
      </c>
      <c r="T88" s="79" t="s">
        <v>1061</v>
      </c>
      <c r="U88" s="78"/>
    </row>
    <row r="89" spans="1:21" ht="14" x14ac:dyDescent="0.15">
      <c r="A89" s="14"/>
      <c r="B89" s="14"/>
      <c r="C89" s="14"/>
      <c r="D89" s="14"/>
      <c r="E89" s="14"/>
      <c r="F89" s="14"/>
      <c r="G89" s="14"/>
      <c r="H89" s="14"/>
      <c r="I89" s="14"/>
      <c r="L89" s="14"/>
      <c r="M89" s="14"/>
      <c r="N89" s="14"/>
      <c r="O89" s="14"/>
      <c r="P89" s="14"/>
      <c r="Q89" s="1"/>
      <c r="R89" s="74" t="s">
        <v>122</v>
      </c>
      <c r="S89" s="79" t="s">
        <v>474</v>
      </c>
      <c r="T89" s="79" t="s">
        <v>1062</v>
      </c>
      <c r="U89" s="78"/>
    </row>
    <row r="90" spans="1:21" ht="14" x14ac:dyDescent="0.15">
      <c r="A90" s="14"/>
      <c r="B90" s="14"/>
      <c r="C90" s="14"/>
      <c r="D90" s="14"/>
      <c r="E90" s="14"/>
      <c r="F90" s="14"/>
      <c r="G90" s="14"/>
      <c r="H90" s="14"/>
      <c r="I90" s="14"/>
      <c r="L90" s="14"/>
      <c r="M90" s="14"/>
      <c r="N90" s="14"/>
      <c r="O90" s="14"/>
      <c r="P90" s="14"/>
      <c r="Q90" s="1"/>
      <c r="R90" s="74" t="s">
        <v>122</v>
      </c>
      <c r="S90" s="79" t="s">
        <v>474</v>
      </c>
      <c r="T90" s="79" t="s">
        <v>1063</v>
      </c>
      <c r="U90" s="78"/>
    </row>
    <row r="91" spans="1:21" ht="14" x14ac:dyDescent="0.15">
      <c r="A91" s="14"/>
      <c r="B91" s="14"/>
      <c r="C91" s="14"/>
      <c r="D91" s="14"/>
      <c r="E91" s="14"/>
      <c r="F91" s="14"/>
      <c r="G91" s="14"/>
      <c r="H91" s="14"/>
      <c r="I91" s="14"/>
      <c r="L91" s="14"/>
      <c r="M91" s="14"/>
      <c r="N91" s="14"/>
      <c r="O91" s="14"/>
      <c r="P91" s="14"/>
      <c r="Q91" s="1"/>
      <c r="R91" s="74" t="s">
        <v>122</v>
      </c>
      <c r="S91" s="79" t="s">
        <v>1064</v>
      </c>
      <c r="T91" s="79" t="s">
        <v>1065</v>
      </c>
      <c r="U91" s="78"/>
    </row>
    <row r="92" spans="1:21" ht="14" x14ac:dyDescent="0.15">
      <c r="A92" s="14"/>
      <c r="B92" s="14"/>
      <c r="C92" s="14"/>
      <c r="D92" s="14"/>
      <c r="E92" s="14"/>
      <c r="F92" s="14"/>
      <c r="G92" s="14"/>
      <c r="H92" s="14"/>
      <c r="I92" s="14"/>
      <c r="L92" s="14"/>
      <c r="M92" s="14"/>
      <c r="N92" s="14"/>
      <c r="O92" s="14"/>
      <c r="P92" s="14"/>
      <c r="Q92" s="1"/>
      <c r="R92" s="74" t="s">
        <v>122</v>
      </c>
      <c r="S92" s="79" t="s">
        <v>1064</v>
      </c>
      <c r="T92" s="79" t="s">
        <v>1066</v>
      </c>
      <c r="U92" s="78"/>
    </row>
    <row r="93" spans="1:21" ht="14" x14ac:dyDescent="0.15">
      <c r="A93" s="14"/>
      <c r="B93" s="14"/>
      <c r="C93" s="14"/>
      <c r="D93" s="14"/>
      <c r="E93" s="14"/>
      <c r="F93" s="14"/>
      <c r="G93" s="14"/>
      <c r="H93" s="14"/>
      <c r="I93" s="14"/>
      <c r="L93" s="14"/>
      <c r="M93" s="14"/>
      <c r="N93" s="14"/>
      <c r="O93" s="14"/>
      <c r="P93" s="14"/>
      <c r="Q93" s="1"/>
      <c r="R93" s="74" t="s">
        <v>122</v>
      </c>
      <c r="S93" s="79" t="s">
        <v>469</v>
      </c>
      <c r="T93" s="79" t="s">
        <v>1067</v>
      </c>
      <c r="U93" s="78"/>
    </row>
    <row r="94" spans="1:21" ht="14" x14ac:dyDescent="0.15">
      <c r="A94" s="14"/>
      <c r="B94" s="14"/>
      <c r="C94" s="14"/>
      <c r="D94" s="14"/>
      <c r="E94" s="14"/>
      <c r="F94" s="14"/>
      <c r="G94" s="14"/>
      <c r="H94" s="14"/>
      <c r="I94" s="14"/>
      <c r="L94" s="14"/>
      <c r="M94" s="14"/>
      <c r="N94" s="14"/>
      <c r="O94" s="14"/>
      <c r="P94" s="14"/>
      <c r="Q94" s="1"/>
      <c r="R94" s="74" t="s">
        <v>122</v>
      </c>
      <c r="S94" s="79" t="s">
        <v>1068</v>
      </c>
      <c r="T94" s="79" t="s">
        <v>1069</v>
      </c>
      <c r="U94" s="78"/>
    </row>
    <row r="95" spans="1:21" ht="14" x14ac:dyDescent="0.15">
      <c r="A95" s="14"/>
      <c r="B95" s="14"/>
      <c r="C95" s="14"/>
      <c r="D95" s="14"/>
      <c r="E95" s="14"/>
      <c r="F95" s="14"/>
      <c r="G95" s="14"/>
      <c r="H95" s="14"/>
      <c r="I95" s="14"/>
      <c r="L95" s="14"/>
      <c r="M95" s="14"/>
      <c r="N95" s="14"/>
      <c r="O95" s="14"/>
      <c r="P95" s="14"/>
      <c r="Q95" s="1"/>
      <c r="R95" s="74" t="s">
        <v>122</v>
      </c>
      <c r="S95" s="79" t="s">
        <v>1070</v>
      </c>
      <c r="T95" s="79" t="s">
        <v>1071</v>
      </c>
      <c r="U95" s="78"/>
    </row>
    <row r="96" spans="1:21" ht="14" x14ac:dyDescent="0.15">
      <c r="A96" s="14"/>
      <c r="B96" s="14"/>
      <c r="C96" s="14"/>
      <c r="D96" s="14"/>
      <c r="E96" s="14"/>
      <c r="F96" s="14"/>
      <c r="G96" s="14"/>
      <c r="H96" s="14"/>
      <c r="I96" s="14"/>
      <c r="L96" s="14"/>
      <c r="M96" s="14"/>
      <c r="N96" s="14"/>
      <c r="O96" s="14"/>
      <c r="P96" s="14"/>
      <c r="Q96" s="1"/>
      <c r="R96" s="74" t="s">
        <v>123</v>
      </c>
      <c r="S96" s="79" t="s">
        <v>201</v>
      </c>
      <c r="T96" s="79" t="s">
        <v>1072</v>
      </c>
      <c r="U96" s="78"/>
    </row>
    <row r="97" spans="1:21" ht="14" x14ac:dyDescent="0.15">
      <c r="A97" s="14"/>
      <c r="B97" s="14"/>
      <c r="C97" s="14"/>
      <c r="D97" s="14"/>
      <c r="E97" s="14"/>
      <c r="F97" s="14"/>
      <c r="G97" s="14"/>
      <c r="H97" s="14"/>
      <c r="I97" s="14"/>
      <c r="L97" s="14"/>
      <c r="M97" s="14"/>
      <c r="N97" s="14"/>
      <c r="O97" s="14"/>
      <c r="P97" s="14"/>
      <c r="Q97" s="1"/>
      <c r="R97" s="74" t="s">
        <v>123</v>
      </c>
      <c r="S97" s="79" t="s">
        <v>201</v>
      </c>
      <c r="T97" s="79" t="s">
        <v>1073</v>
      </c>
      <c r="U97" s="78"/>
    </row>
    <row r="98" spans="1:21" ht="14" x14ac:dyDescent="0.15">
      <c r="A98" s="14"/>
      <c r="B98" s="14"/>
      <c r="C98" s="14"/>
      <c r="D98" s="14"/>
      <c r="E98" s="14"/>
      <c r="F98" s="14"/>
      <c r="G98" s="14"/>
      <c r="H98" s="14"/>
      <c r="I98" s="14"/>
      <c r="L98" s="14"/>
      <c r="M98" s="14"/>
      <c r="N98" s="14"/>
      <c r="O98" s="14"/>
      <c r="P98" s="14"/>
      <c r="Q98" s="1"/>
      <c r="R98" s="74" t="s">
        <v>123</v>
      </c>
      <c r="S98" s="79" t="s">
        <v>175</v>
      </c>
      <c r="T98" s="79" t="s">
        <v>1074</v>
      </c>
      <c r="U98" s="78"/>
    </row>
    <row r="99" spans="1:21" ht="14" x14ac:dyDescent="0.15">
      <c r="A99" s="14"/>
      <c r="B99" s="14"/>
      <c r="C99" s="14"/>
      <c r="D99" s="14"/>
      <c r="E99" s="14"/>
      <c r="F99" s="14"/>
      <c r="G99" s="14"/>
      <c r="H99" s="14"/>
      <c r="I99" s="14"/>
      <c r="L99" s="14"/>
      <c r="M99" s="14"/>
      <c r="N99" s="14"/>
      <c r="O99" s="14"/>
      <c r="P99" s="14"/>
      <c r="Q99" s="1"/>
      <c r="R99" s="74" t="s">
        <v>123</v>
      </c>
      <c r="S99" s="79" t="s">
        <v>314</v>
      </c>
      <c r="T99" s="79" t="s">
        <v>1075</v>
      </c>
      <c r="U99" s="78"/>
    </row>
    <row r="100" spans="1:21" ht="14" x14ac:dyDescent="0.15">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ht="14" x14ac:dyDescent="0.15">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ht="14" x14ac:dyDescent="0.15">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ht="14" x14ac:dyDescent="0.15">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ht="14" x14ac:dyDescent="0.15">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ht="14" x14ac:dyDescent="0.15">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ht="14" x14ac:dyDescent="0.15">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ht="14" x14ac:dyDescent="0.15">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ht="14" x14ac:dyDescent="0.15">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ht="14" x14ac:dyDescent="0.15">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ht="14" x14ac:dyDescent="0.15">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ht="14" x14ac:dyDescent="0.15">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ht="14" x14ac:dyDescent="0.15">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ht="14" x14ac:dyDescent="0.15">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ht="14" x14ac:dyDescent="0.15">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ht="14" x14ac:dyDescent="0.15">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ht="14" x14ac:dyDescent="0.15">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ht="14" x14ac:dyDescent="0.15">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ht="14" x14ac:dyDescent="0.15">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ht="14" x14ac:dyDescent="0.15">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ht="14" x14ac:dyDescent="0.15">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ht="14" x14ac:dyDescent="0.15">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ht="14" x14ac:dyDescent="0.15">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ht="14" x14ac:dyDescent="0.15">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ht="14" x14ac:dyDescent="0.15">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4" x14ac:dyDescent="0.1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ht="14" x14ac:dyDescent="0.15">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ht="14" x14ac:dyDescent="0.15">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ht="14" x14ac:dyDescent="0.15">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ht="14" x14ac:dyDescent="0.15">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ht="14" x14ac:dyDescent="0.15">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ht="14" x14ac:dyDescent="0.15">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ht="14" x14ac:dyDescent="0.15">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ht="14" x14ac:dyDescent="0.15">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ht="14" x14ac:dyDescent="0.15">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ht="14" x14ac:dyDescent="0.15">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ht="14" x14ac:dyDescent="0.15">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ht="14" x14ac:dyDescent="0.15">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ht="14" x14ac:dyDescent="0.15">
      <c r="A138" s="14"/>
      <c r="B138" s="14"/>
      <c r="C138" s="14"/>
      <c r="D138" s="14"/>
      <c r="E138" s="14"/>
      <c r="F138" s="14"/>
      <c r="G138" s="14"/>
      <c r="H138" s="14"/>
      <c r="I138" s="14"/>
      <c r="L138" s="14"/>
      <c r="M138" s="14"/>
      <c r="N138" s="14"/>
      <c r="O138" s="14"/>
      <c r="P138" s="14"/>
      <c r="Q138" s="1"/>
      <c r="R138" s="74" t="s">
        <v>126</v>
      </c>
      <c r="S138" s="79"/>
      <c r="T138" s="79" t="s">
        <v>1141</v>
      </c>
      <c r="U138" s="78"/>
    </row>
    <row r="139" spans="1:21" ht="14" x14ac:dyDescent="0.15">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ht="14" x14ac:dyDescent="0.15">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ht="14" x14ac:dyDescent="0.15">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ht="14" x14ac:dyDescent="0.15">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ht="14" x14ac:dyDescent="0.15">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ht="14" x14ac:dyDescent="0.15">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ht="14" x14ac:dyDescent="0.15">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ht="14" x14ac:dyDescent="0.15">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ht="14" x14ac:dyDescent="0.15">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ht="14" x14ac:dyDescent="0.15">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ht="14" x14ac:dyDescent="0.15">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ht="14" x14ac:dyDescent="0.15">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ht="14" x14ac:dyDescent="0.15">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ht="14" x14ac:dyDescent="0.15">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ht="14" x14ac:dyDescent="0.15">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ht="14" x14ac:dyDescent="0.15">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ht="14" x14ac:dyDescent="0.15">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ht="14" x14ac:dyDescent="0.15">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ht="14" x14ac:dyDescent="0.15">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ht="14" x14ac:dyDescent="0.15">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ht="14" x14ac:dyDescent="0.15">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ht="14" x14ac:dyDescent="0.15">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ht="14" x14ac:dyDescent="0.15">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ht="14" x14ac:dyDescent="0.15">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ht="14" x14ac:dyDescent="0.15">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ht="14" x14ac:dyDescent="0.15">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ht="14" x14ac:dyDescent="0.15">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ht="14" x14ac:dyDescent="0.15">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ht="14" x14ac:dyDescent="0.15">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ht="14" x14ac:dyDescent="0.15">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ht="14" x14ac:dyDescent="0.15">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ht="14" x14ac:dyDescent="0.15">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ht="14" x14ac:dyDescent="0.15">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ht="14" x14ac:dyDescent="0.15">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ht="14" x14ac:dyDescent="0.15">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ht="14" x14ac:dyDescent="0.15">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ht="14" x14ac:dyDescent="0.15">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ht="14" x14ac:dyDescent="0.15">
      <c r="A176" s="14"/>
      <c r="B176" s="14"/>
      <c r="C176" s="14"/>
      <c r="D176" s="14"/>
      <c r="E176" s="14"/>
      <c r="F176" s="14"/>
      <c r="G176" s="14"/>
      <c r="H176" s="14"/>
      <c r="I176" s="14"/>
      <c r="L176" s="14"/>
      <c r="M176" s="14"/>
      <c r="N176" s="14"/>
      <c r="O176" s="14"/>
      <c r="P176" s="14"/>
      <c r="Q176" s="1"/>
      <c r="R176" s="74"/>
      <c r="S176" s="79"/>
      <c r="T176" s="79"/>
      <c r="U176" s="78"/>
    </row>
    <row r="177" spans="1:21" ht="14" x14ac:dyDescent="0.15">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ht="14" x14ac:dyDescent="0.15">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ht="14" x14ac:dyDescent="0.15">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14" x14ac:dyDescent="0.15">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ht="14" x14ac:dyDescent="0.15">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ht="14" x14ac:dyDescent="0.15">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ht="14" x14ac:dyDescent="0.15">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 x14ac:dyDescent="0.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ht="14" x14ac:dyDescent="0.15">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ht="14" x14ac:dyDescent="0.15">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ht="14" x14ac:dyDescent="0.15">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ht="14" x14ac:dyDescent="0.15">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ht="14" x14ac:dyDescent="0.15">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ht="14" x14ac:dyDescent="0.15">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ht="14" x14ac:dyDescent="0.15">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ht="14" x14ac:dyDescent="0.15">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ht="14" x14ac:dyDescent="0.15">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ht="14" x14ac:dyDescent="0.15">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ht="14" x14ac:dyDescent="0.15">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ht="14" x14ac:dyDescent="0.15">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ht="14" x14ac:dyDescent="0.15">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ht="14" x14ac:dyDescent="0.15">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ht="14" x14ac:dyDescent="0.15">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ht="14" x14ac:dyDescent="0.15">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ht="14" x14ac:dyDescent="0.15">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ht="14" x14ac:dyDescent="0.15">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ht="14" x14ac:dyDescent="0.15">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ht="14" x14ac:dyDescent="0.15">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ht="14" x14ac:dyDescent="0.15">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ht="14" x14ac:dyDescent="0.15">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ht="14" x14ac:dyDescent="0.15">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ht="14" x14ac:dyDescent="0.15">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ht="14" x14ac:dyDescent="0.15">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ht="14" x14ac:dyDescent="0.15">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ht="14" x14ac:dyDescent="0.15">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ht="14" x14ac:dyDescent="0.15">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ht="14" x14ac:dyDescent="0.15">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ht="14" x14ac:dyDescent="0.15">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ht="14" x14ac:dyDescent="0.15">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ht="14" x14ac:dyDescent="0.15">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ht="14" x14ac:dyDescent="0.15">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ht="14" x14ac:dyDescent="0.15">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ht="14" x14ac:dyDescent="0.15">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ht="14" x14ac:dyDescent="0.15">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ht="14" x14ac:dyDescent="0.15">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ht="14" x14ac:dyDescent="0.15">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ht="14" x14ac:dyDescent="0.15">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ht="14" x14ac:dyDescent="0.15">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ht="14" x14ac:dyDescent="0.15">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ht="14" x14ac:dyDescent="0.15">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ht="14" x14ac:dyDescent="0.15">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ht="14" x14ac:dyDescent="0.15">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ht="14" x14ac:dyDescent="0.15">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ht="14" x14ac:dyDescent="0.15">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ht="14" x14ac:dyDescent="0.15">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ht="14" x14ac:dyDescent="0.15">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ht="14" x14ac:dyDescent="0.15">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6" x14ac:dyDescent="0.1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ht="14" x14ac:dyDescent="0.15">
      <c r="A235" s="14"/>
      <c r="B235" s="14"/>
      <c r="C235" s="14"/>
      <c r="D235" s="14"/>
      <c r="E235" s="14"/>
      <c r="F235" s="14"/>
      <c r="G235" s="14"/>
      <c r="H235" s="14"/>
      <c r="I235" s="14"/>
      <c r="L235" s="14"/>
      <c r="M235" s="14"/>
      <c r="N235" s="14"/>
      <c r="O235" s="14"/>
      <c r="P235" s="14"/>
      <c r="Q235" s="1"/>
      <c r="R235" s="74"/>
      <c r="S235" s="79"/>
      <c r="T235" s="79"/>
      <c r="U235" s="78"/>
    </row>
    <row r="236" spans="1:21" ht="14" x14ac:dyDescent="0.15">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ht="14" x14ac:dyDescent="0.15">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ht="14" x14ac:dyDescent="0.15">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ht="14" x14ac:dyDescent="0.15">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ht="14" x14ac:dyDescent="0.15">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ht="14" x14ac:dyDescent="0.15">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ht="14" x14ac:dyDescent="0.15">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ht="14" x14ac:dyDescent="0.15">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ht="14" x14ac:dyDescent="0.15">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ht="14" x14ac:dyDescent="0.15">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ht="14" x14ac:dyDescent="0.15">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ht="14" x14ac:dyDescent="0.15">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ht="14" x14ac:dyDescent="0.15">
      <c r="L248" s="14"/>
      <c r="M248" s="14"/>
      <c r="N248" s="14"/>
      <c r="O248" s="14"/>
      <c r="P248" s="14"/>
      <c r="Q248" s="1"/>
      <c r="R248" s="74" t="s">
        <v>133</v>
      </c>
      <c r="S248" s="79" t="s">
        <v>1321</v>
      </c>
      <c r="T248" s="79" t="s">
        <v>1323</v>
      </c>
      <c r="U248" s="78"/>
    </row>
    <row r="249" spans="1:21" ht="14" x14ac:dyDescent="0.15">
      <c r="L249" s="14"/>
      <c r="M249" s="14"/>
      <c r="N249" s="14"/>
      <c r="O249" s="14"/>
      <c r="P249" s="14"/>
      <c r="Q249" s="1"/>
      <c r="R249" s="74" t="s">
        <v>133</v>
      </c>
      <c r="S249" s="79" t="s">
        <v>1321</v>
      </c>
      <c r="T249" s="79" t="s">
        <v>1324</v>
      </c>
      <c r="U249" s="78"/>
    </row>
    <row r="250" spans="1:21" ht="14" x14ac:dyDescent="0.15">
      <c r="L250" s="14"/>
      <c r="M250" s="14"/>
      <c r="N250" s="14"/>
      <c r="O250" s="14"/>
      <c r="P250" s="14"/>
      <c r="Q250" s="1"/>
      <c r="R250" s="74" t="s">
        <v>133</v>
      </c>
      <c r="S250" s="79" t="s">
        <v>1325</v>
      </c>
      <c r="T250" s="79" t="s">
        <v>1326</v>
      </c>
      <c r="U250" s="78"/>
    </row>
    <row r="251" spans="1:21" ht="15" thickBot="1" x14ac:dyDescent="0.2">
      <c r="L251" s="14"/>
      <c r="M251" s="14"/>
      <c r="N251" s="14"/>
      <c r="O251" s="14"/>
      <c r="P251" s="14"/>
      <c r="Q251" s="1"/>
      <c r="R251" s="84" t="s">
        <v>133</v>
      </c>
      <c r="S251" s="85" t="s">
        <v>1325</v>
      </c>
      <c r="T251" s="85" t="s">
        <v>1327</v>
      </c>
      <c r="U251" s="78"/>
    </row>
    <row r="252" spans="1:21" x14ac:dyDescent="0.15">
      <c r="L252" s="14"/>
      <c r="M252" s="14"/>
      <c r="N252" s="14"/>
      <c r="O252" s="14"/>
      <c r="P252" s="14"/>
    </row>
    <row r="253" spans="1:21" x14ac:dyDescent="0.15">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baseColWidth="10" defaultColWidth="9.1640625" defaultRowHeight="11" x14ac:dyDescent="0.15"/>
  <cols>
    <col min="1" max="1" width="29.5" style="8" customWidth="1"/>
    <col min="2" max="2" width="32.164062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640625" style="14"/>
    <col min="56" max="16384" width="9.1640625" style="8"/>
  </cols>
  <sheetData>
    <row r="1" spans="1:5" s="14" customFormat="1" ht="12.75" customHeight="1" x14ac:dyDescent="0.15">
      <c r="A1" s="336" t="s">
        <v>9</v>
      </c>
      <c r="B1" s="59"/>
      <c r="C1" s="148"/>
      <c r="D1" s="148"/>
      <c r="E1" s="149"/>
    </row>
    <row r="2" spans="1:5" s="14" customFormat="1" ht="14" x14ac:dyDescent="0.2">
      <c r="A2" s="336"/>
      <c r="B2" s="59" t="s">
        <v>10</v>
      </c>
      <c r="C2" s="144" t="s">
        <v>11</v>
      </c>
      <c r="D2" s="145" t="s">
        <v>12</v>
      </c>
    </row>
    <row r="3" spans="1:5" s="14" customFormat="1" ht="12.75" customHeight="1" x14ac:dyDescent="0.15">
      <c r="A3" s="146"/>
    </row>
    <row r="4" spans="1:5" s="14" customFormat="1" x14ac:dyDescent="0.15">
      <c r="A4" s="9" t="s">
        <v>13</v>
      </c>
      <c r="B4" s="10" t="s">
        <v>14</v>
      </c>
    </row>
    <row r="5" spans="1:5" s="14" customFormat="1" x14ac:dyDescent="0.15">
      <c r="B5" s="59" t="s">
        <v>15</v>
      </c>
      <c r="C5" s="87"/>
      <c r="D5" s="14" t="s">
        <v>16</v>
      </c>
      <c r="E5" s="87"/>
    </row>
    <row r="6" spans="1:5" s="14" customFormat="1" x14ac:dyDescent="0.15">
      <c r="B6" s="59" t="s">
        <v>17</v>
      </c>
      <c r="C6" s="87"/>
      <c r="D6" s="14" t="s">
        <v>18</v>
      </c>
      <c r="E6" s="87"/>
    </row>
    <row r="7" spans="1:5" s="14" customFormat="1" x14ac:dyDescent="0.15">
      <c r="B7" s="59" t="s">
        <v>19</v>
      </c>
      <c r="C7" s="88" t="s">
        <v>20</v>
      </c>
    </row>
    <row r="8" spans="1:5" s="14" customFormat="1" x14ac:dyDescent="0.15">
      <c r="B8" s="59" t="s">
        <v>21</v>
      </c>
      <c r="C8" s="14" t="s">
        <v>22</v>
      </c>
      <c r="D8" s="14" t="s">
        <v>23</v>
      </c>
    </row>
    <row r="9" spans="1:5" s="14" customFormat="1" x14ac:dyDescent="0.15">
      <c r="B9" s="59"/>
      <c r="C9" s="147"/>
      <c r="D9" s="147"/>
      <c r="E9" s="14" t="s">
        <v>24</v>
      </c>
    </row>
    <row r="10" spans="1:5" s="14" customFormat="1" x14ac:dyDescent="0.15">
      <c r="B10" s="59" t="s">
        <v>25</v>
      </c>
      <c r="C10" s="14" t="s">
        <v>22</v>
      </c>
      <c r="D10" s="14" t="s">
        <v>23</v>
      </c>
    </row>
    <row r="11" spans="1:5" s="14" customFormat="1" x14ac:dyDescent="0.15">
      <c r="B11" s="59" t="s">
        <v>26</v>
      </c>
      <c r="C11" s="147" t="s">
        <v>27</v>
      </c>
      <c r="D11" s="147" t="s">
        <v>27</v>
      </c>
      <c r="E11" s="14" t="s">
        <v>28</v>
      </c>
    </row>
    <row r="12" spans="1:5" s="14" customFormat="1" x14ac:dyDescent="0.15">
      <c r="B12" s="59" t="s">
        <v>29</v>
      </c>
      <c r="C12" s="147" t="s">
        <v>27</v>
      </c>
      <c r="D12" s="147" t="s">
        <v>27</v>
      </c>
    </row>
    <row r="13" spans="1:5" s="14" customFormat="1" x14ac:dyDescent="0.15">
      <c r="B13" s="59" t="s">
        <v>30</v>
      </c>
      <c r="C13" s="147" t="s">
        <v>27</v>
      </c>
      <c r="D13" s="147" t="s">
        <v>27</v>
      </c>
    </row>
    <row r="14" spans="1:5" s="14" customFormat="1" x14ac:dyDescent="0.15">
      <c r="B14" s="59" t="s">
        <v>31</v>
      </c>
      <c r="C14" s="147" t="s">
        <v>27</v>
      </c>
      <c r="D14" s="147" t="s">
        <v>27</v>
      </c>
    </row>
    <row r="15" spans="1:5" s="14" customFormat="1" x14ac:dyDescent="0.15">
      <c r="B15" s="59" t="s">
        <v>32</v>
      </c>
      <c r="C15" s="147" t="s">
        <v>27</v>
      </c>
      <c r="D15" s="147" t="s">
        <v>27</v>
      </c>
    </row>
    <row r="16" spans="1:5" s="14" customFormat="1" x14ac:dyDescent="0.15">
      <c r="B16" s="59" t="s">
        <v>33</v>
      </c>
      <c r="C16" s="147" t="s">
        <v>27</v>
      </c>
      <c r="D16" s="147" t="s">
        <v>27</v>
      </c>
    </row>
    <row r="17" spans="1:41 16384:16384" s="14" customFormat="1" x14ac:dyDescent="0.15"/>
    <row r="18" spans="1:41 16384:16384" s="14" customFormat="1" ht="24" x14ac:dyDescent="0.2">
      <c r="A18" s="9" t="s">
        <v>3</v>
      </c>
      <c r="B18" s="10" t="s">
        <v>34</v>
      </c>
      <c r="C18" s="88" t="s">
        <v>173</v>
      </c>
      <c r="E18" s="94" t="s">
        <v>36</v>
      </c>
    </row>
    <row r="19" spans="1:41 16384:16384" s="14" customFormat="1" ht="12" x14ac:dyDescent="0.2">
      <c r="D19" s="86"/>
      <c r="E19" s="95" t="s">
        <v>37</v>
      </c>
      <c r="XFD19" s="14" t="e" cm="1">
        <f t="array" ref="XFD19">_xlfn.IFS(C18="Renewable",(INDEX(RE,,MATCH(AM23,REC,0))),C18="CSA",(INDEX(IMP_CSA,,MATCH(AM23,IMP_CSAC,0))),C18="Forestry",(INDEX(AR,,MATCH(AM23,ARC,0))),C18="AGR",(INDEX(AGR,,MATCH(AM23,AGRC,0))))</f>
        <v>#N/A</v>
      </c>
    </row>
    <row r="20" spans="1:41 16384:16384" s="14" customFormat="1" ht="13" x14ac:dyDescent="0.2">
      <c r="A20" s="295" t="s">
        <v>5</v>
      </c>
      <c r="B20" s="11" t="s">
        <v>38</v>
      </c>
      <c r="C20" s="88" t="s">
        <v>39</v>
      </c>
      <c r="E20" s="94" t="s">
        <v>40</v>
      </c>
      <c r="O20" s="57"/>
    </row>
    <row r="21" spans="1:41 16384:16384" s="14" customFormat="1" x14ac:dyDescent="0.15">
      <c r="A21" s="295"/>
      <c r="B21" s="17"/>
    </row>
    <row r="22" spans="1:41 16384:16384" x14ac:dyDescent="0.15">
      <c r="A22" s="295"/>
      <c r="C22" s="328" t="s">
        <v>41</v>
      </c>
      <c r="D22" s="329"/>
      <c r="E22" s="330"/>
      <c r="G22" s="319" t="s">
        <v>42</v>
      </c>
      <c r="H22" s="320"/>
      <c r="I22" s="321"/>
      <c r="K22" s="319" t="s">
        <v>42</v>
      </c>
      <c r="L22" s="320"/>
      <c r="M22" s="321"/>
      <c r="O22" s="319" t="s">
        <v>42</v>
      </c>
      <c r="P22" s="320"/>
      <c r="Q22" s="321"/>
      <c r="S22" s="319" t="s">
        <v>42</v>
      </c>
      <c r="T22" s="320"/>
      <c r="U22" s="321"/>
      <c r="W22" s="319" t="s">
        <v>42</v>
      </c>
      <c r="X22" s="320"/>
      <c r="Y22" s="321"/>
      <c r="AA22" s="319" t="s">
        <v>42</v>
      </c>
      <c r="AB22" s="320"/>
      <c r="AC22" s="321"/>
      <c r="AE22" s="319" t="s">
        <v>42</v>
      </c>
      <c r="AF22" s="320"/>
      <c r="AG22" s="321"/>
      <c r="AI22" s="319" t="s">
        <v>42</v>
      </c>
      <c r="AJ22" s="320"/>
      <c r="AK22" s="321"/>
      <c r="AM22" s="319" t="s">
        <v>42</v>
      </c>
      <c r="AN22" s="320"/>
      <c r="AO22" s="321"/>
    </row>
    <row r="23" spans="1:41 16384:16384" ht="12" x14ac:dyDescent="0.15">
      <c r="A23" s="295"/>
      <c r="B23" s="150" t="str">
        <f>IF(C20="Start with impact category","Select Impact category &gt;&gt;","")</f>
        <v/>
      </c>
      <c r="C23" s="313"/>
      <c r="D23" s="314"/>
      <c r="E23" s="315"/>
      <c r="F23" s="101" t="str">
        <f>IF($B$23="Select Impact category &gt;&gt;", "&gt;&gt;","")</f>
        <v/>
      </c>
      <c r="G23" s="313"/>
      <c r="H23" s="314"/>
      <c r="I23" s="315"/>
      <c r="J23" s="101" t="str">
        <f>IF($B$23="Select Impact category &gt;&gt;", "&gt;&gt;","")</f>
        <v/>
      </c>
      <c r="K23" s="313"/>
      <c r="L23" s="314"/>
      <c r="M23" s="315"/>
      <c r="N23" s="101" t="str">
        <f>IF($B$23="Select Impact category &gt;&gt;", "&gt;&gt;","")</f>
        <v/>
      </c>
      <c r="O23" s="313"/>
      <c r="P23" s="314"/>
      <c r="Q23" s="315"/>
      <c r="R23" s="101" t="str">
        <f>IF($B$23="Select Impact category &gt;&gt;", "&gt;&gt;","")</f>
        <v/>
      </c>
      <c r="S23" s="313"/>
      <c r="T23" s="314"/>
      <c r="U23" s="315"/>
      <c r="V23" s="101" t="str">
        <f>IF($B$23="Select Impact category &gt;&gt;", "&gt;&gt;","")</f>
        <v/>
      </c>
      <c r="W23" s="313"/>
      <c r="X23" s="314"/>
      <c r="Y23" s="315"/>
      <c r="Z23" s="101" t="str">
        <f>IF($B$23="Select Impact category &gt;&gt;", "&gt;&gt;","")</f>
        <v/>
      </c>
      <c r="AA23" s="313"/>
      <c r="AB23" s="314"/>
      <c r="AC23" s="315"/>
      <c r="AD23" s="101" t="str">
        <f>IF($B$23="Select Impact category &gt;&gt;", "&gt;&gt;","")</f>
        <v/>
      </c>
      <c r="AE23" s="313"/>
      <c r="AF23" s="314"/>
      <c r="AG23" s="315"/>
      <c r="AH23" s="101" t="str">
        <f>IF($B$23="Select Impact category &gt;&gt;", "&gt;&gt;","")</f>
        <v/>
      </c>
      <c r="AI23" s="313"/>
      <c r="AJ23" s="314"/>
      <c r="AK23" s="315"/>
      <c r="AL23" s="101" t="str">
        <f>IF($B$23="Select Impact category &gt;&gt;", "&gt;&gt;","")</f>
        <v/>
      </c>
      <c r="AM23" s="313"/>
      <c r="AN23" s="314"/>
      <c r="AO23" s="315"/>
    </row>
    <row r="24" spans="1:41 16384:16384" ht="12.75" customHeight="1" x14ac:dyDescent="0.15">
      <c r="A24" s="295"/>
      <c r="B24" s="150" t="str">
        <f>IF(C20="Start with SDG","Select SDG &gt;&gt;","")</f>
        <v>Select SDG &gt;&gt;</v>
      </c>
      <c r="C24" s="316" t="s">
        <v>129</v>
      </c>
      <c r="D24" s="317"/>
      <c r="E24" s="318"/>
      <c r="F24" s="101" t="str">
        <f>IF($B$24="Select SDG &gt;&gt;","&gt;&gt;","")</f>
        <v>&gt;&gt;</v>
      </c>
      <c r="G24" s="316" t="s">
        <v>122</v>
      </c>
      <c r="H24" s="317"/>
      <c r="I24" s="318"/>
      <c r="J24" s="101" t="str">
        <f>IF($B$24="Select SDG &gt;&gt;","&gt;&gt;","")</f>
        <v>&gt;&gt;</v>
      </c>
      <c r="K24" s="316" t="s">
        <v>302</v>
      </c>
      <c r="L24" s="317"/>
      <c r="M24" s="318"/>
      <c r="N24" s="101" t="str">
        <f>IF($B$24="Select SDG &gt;&gt;","&gt;&gt;","")</f>
        <v>&gt;&gt;</v>
      </c>
      <c r="O24" s="316" t="s">
        <v>124</v>
      </c>
      <c r="P24" s="317"/>
      <c r="Q24" s="318"/>
      <c r="R24" s="101" t="str">
        <f>IF($B$24="Select SDG &gt;&gt;","&gt;&gt;","")</f>
        <v>&gt;&gt;</v>
      </c>
      <c r="S24" s="316" t="s">
        <v>124</v>
      </c>
      <c r="T24" s="317"/>
      <c r="U24" s="318"/>
      <c r="V24" s="101" t="str">
        <f>IF($B$24="Select SDG &gt;&gt;","&gt;&gt;","")</f>
        <v>&gt;&gt;</v>
      </c>
      <c r="W24" s="316"/>
      <c r="X24" s="317"/>
      <c r="Y24" s="318"/>
      <c r="Z24" s="101" t="str">
        <f>IF($B$24="Select SDG &gt;&gt;","&gt;&gt;","")</f>
        <v>&gt;&gt;</v>
      </c>
      <c r="AA24" s="316"/>
      <c r="AB24" s="317"/>
      <c r="AC24" s="318"/>
      <c r="AD24" s="101" t="str">
        <f>IF($B$24="Select SDG &gt;&gt;","&gt;&gt;","")</f>
        <v>&gt;&gt;</v>
      </c>
      <c r="AE24" s="316"/>
      <c r="AF24" s="317"/>
      <c r="AG24" s="318"/>
      <c r="AH24" s="101" t="str">
        <f>IF($B$24="Select SDG &gt;&gt;","&gt;&gt;","")</f>
        <v>&gt;&gt;</v>
      </c>
      <c r="AI24" s="316"/>
      <c r="AJ24" s="317"/>
      <c r="AK24" s="318"/>
      <c r="AL24" s="101" t="str">
        <f>IF($B$24="Select SDG &gt;&gt;","&gt;&gt;","")</f>
        <v>&gt;&gt;</v>
      </c>
      <c r="AM24" s="316"/>
      <c r="AN24" s="317"/>
      <c r="AO24" s="318"/>
    </row>
    <row r="25" spans="1:41 16384:16384" s="14" customFormat="1" x14ac:dyDescent="0.15">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ht="12" x14ac:dyDescent="0.15">
      <c r="A26" s="9" t="s">
        <v>6</v>
      </c>
      <c r="B26" s="11" t="str">
        <f>IF(C23&lt;&gt;"","Select Monitoring indicator &gt;&gt;","")</f>
        <v/>
      </c>
      <c r="C26" s="310"/>
      <c r="D26" s="311"/>
      <c r="E26" s="312"/>
      <c r="F26" s="101" t="str">
        <f>IF($B$26="Select Monitoring indicator &gt;&gt;", "&gt;&gt;","")</f>
        <v/>
      </c>
      <c r="G26" s="310"/>
      <c r="H26" s="311"/>
      <c r="I26" s="312"/>
      <c r="J26" s="101" t="str">
        <f>IF($B$26="Select Monitoring indicator &gt;&gt;","&gt;&gt;","")</f>
        <v/>
      </c>
      <c r="K26" s="310"/>
      <c r="L26" s="311"/>
      <c r="M26" s="312"/>
      <c r="N26" s="101" t="str">
        <f>IF($B$26="Select Monitoring indicator &gt;&gt;","&gt;&gt;","")</f>
        <v/>
      </c>
      <c r="O26" s="310"/>
      <c r="P26" s="311"/>
      <c r="Q26" s="312"/>
      <c r="R26" s="101" t="str">
        <f>IF($B$26="Select Monitoring indicator &gt;&gt;","&gt;&gt;","")</f>
        <v/>
      </c>
      <c r="S26" s="310"/>
      <c r="T26" s="311"/>
      <c r="U26" s="312"/>
      <c r="V26" s="101" t="str">
        <f>IF($B$26="Select Monitoring indicator &gt;&gt;","&gt;&gt;","")</f>
        <v/>
      </c>
      <c r="W26" s="310"/>
      <c r="X26" s="311"/>
      <c r="Y26" s="312"/>
      <c r="Z26" s="101" t="str">
        <f>IF($B$26="Select Monitoring indicator &gt;&gt;","&gt;&gt;","")</f>
        <v/>
      </c>
      <c r="AA26" s="310"/>
      <c r="AB26" s="311"/>
      <c r="AC26" s="312"/>
      <c r="AD26" s="101" t="str">
        <f>IF($B$26="Select Monitoring indicator &gt;&gt;","&gt;&gt;","")</f>
        <v/>
      </c>
      <c r="AE26" s="310"/>
      <c r="AF26" s="311"/>
      <c r="AG26" s="312"/>
      <c r="AH26" s="101" t="str">
        <f>IF($B$26="Select Monitoring indicator &gt;&gt;","&gt;&gt;","")</f>
        <v/>
      </c>
      <c r="AI26" s="310"/>
      <c r="AJ26" s="311"/>
      <c r="AK26" s="312"/>
      <c r="AL26" s="101" t="str">
        <f>IF($B$26="Select Monitoring indicator &gt;&gt;","&gt;&gt;","")</f>
        <v/>
      </c>
      <c r="AM26" s="310"/>
      <c r="AN26" s="311"/>
      <c r="AO26" s="312"/>
    </row>
    <row r="27" spans="1:41 16384:16384" ht="12.75" customHeight="1" x14ac:dyDescent="0.15">
      <c r="B27" s="151" t="str">
        <f>IF(C24&lt;&gt;"","Select Monitoring indicator &gt;&gt;","")</f>
        <v>Select Monitoring indicator &gt;&gt;</v>
      </c>
      <c r="C27" s="310" t="s">
        <v>218</v>
      </c>
      <c r="D27" s="311"/>
      <c r="E27" s="312"/>
      <c r="F27" s="101" t="str">
        <f>IF($B$27="Select Monitoring indicator &gt;&gt;","&gt;&gt;","")</f>
        <v>&gt;&gt;</v>
      </c>
      <c r="G27" s="310" t="s">
        <v>1060</v>
      </c>
      <c r="H27" s="311"/>
      <c r="I27" s="312"/>
      <c r="J27" s="101" t="str">
        <f>IF($B$27="Select Monitoring indicator &gt;&gt;","&gt;&gt;","")</f>
        <v>&gt;&gt;</v>
      </c>
      <c r="K27" s="310" t="s">
        <v>330</v>
      </c>
      <c r="L27" s="311"/>
      <c r="M27" s="312"/>
      <c r="N27" s="101" t="str">
        <f>IF($B$27="Select Monitoring indicator &gt;&gt;","&gt;&gt;","")</f>
        <v>&gt;&gt;</v>
      </c>
      <c r="O27" s="310" t="s">
        <v>273</v>
      </c>
      <c r="P27" s="311"/>
      <c r="Q27" s="312"/>
      <c r="R27" s="101" t="str">
        <f>IF($B$27="Select Monitoring indicator &gt;&gt;","&gt;&gt;","")</f>
        <v>&gt;&gt;</v>
      </c>
      <c r="S27" s="310"/>
      <c r="T27" s="311"/>
      <c r="U27" s="312"/>
      <c r="V27" s="101" t="str">
        <f>IF($B$27="Select Monitoring indicator &gt;&gt;","&gt;&gt;","")</f>
        <v>&gt;&gt;</v>
      </c>
      <c r="W27" s="310"/>
      <c r="X27" s="311"/>
      <c r="Y27" s="312"/>
      <c r="Z27" s="101" t="str">
        <f>IF($B$27="Select Monitoring indicator &gt;&gt;","&gt;&gt;","")</f>
        <v>&gt;&gt;</v>
      </c>
      <c r="AA27" s="310"/>
      <c r="AB27" s="311"/>
      <c r="AC27" s="312"/>
      <c r="AD27" s="101" t="str">
        <f>IF($B$27="Select Monitoring indicator &gt;&gt;","&gt;&gt;","")</f>
        <v>&gt;&gt;</v>
      </c>
      <c r="AE27" s="310"/>
      <c r="AF27" s="311"/>
      <c r="AG27" s="312"/>
      <c r="AH27" s="101" t="str">
        <f>IF($B$27="Select Monitoring indicator &gt;&gt;","&gt;&gt;","")</f>
        <v>&gt;&gt;</v>
      </c>
      <c r="AI27" s="310"/>
      <c r="AJ27" s="311"/>
      <c r="AK27" s="312"/>
      <c r="AL27" s="101" t="str">
        <f>IF($B$27="Select Monitoring indicator &gt;&gt;","&gt;&gt;","")</f>
        <v>&gt;&gt;</v>
      </c>
      <c r="AM27" s="310"/>
      <c r="AN27" s="311"/>
      <c r="AO27" s="312"/>
    </row>
    <row r="28" spans="1:41 16384:16384" s="14" customFormat="1" ht="15" customHeight="1" thickBot="1" x14ac:dyDescent="0.25">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2" thickTop="1" x14ac:dyDescent="0.15">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15">
      <c r="A30" s="14"/>
      <c r="B30" s="89" t="s">
        <v>49</v>
      </c>
      <c r="C30" s="308" t="str" cm="1">
        <f t="array" ref="C30">IFERROR(_xlfn.IFS(C23&lt;&gt;"",IFERROR(INDEX(BA!$J$4:$J$952,MATCH(C26,BA!$P$4:$P$952,0)),""),C24&lt;&gt;"",IFERROR(INDEX(BA!$J$4:$J$952,MATCH(C27,BA!$P$4:$P$952,0)),"")),"")</f>
        <v>GSDM-I13.2.1</v>
      </c>
      <c r="D30" s="293"/>
      <c r="E30" s="309"/>
      <c r="G30" s="308" t="str" cm="1">
        <f t="array" ref="G30">IFERROR(_xlfn.IFS(G23&lt;&gt;"",IFERROR(INDEX(BA!$J$4:$J$952,MATCH(G26,BA!$P$4:$P$952,0)),""),G24&lt;&gt;"",IFERROR(INDEX(BA!$J$4:$J$952,MATCH(G27,BA!$P$4:$P$952,0)),"")),"")</f>
        <v>GSDG-I6.3.1</v>
      </c>
      <c r="H30" s="293"/>
      <c r="I30" s="309"/>
      <c r="K30" s="308" t="str" cm="1">
        <f t="array" ref="K30">IFERROR(_xlfn.IFS(K23&lt;&gt;"",IFERROR(INDEX(BA!$J$4:$J$952,MATCH(K26,BA!$P$4:$P$952,0)),""),K24&lt;&gt;"",IFERROR(INDEX(BA!$J$4:$J$952,MATCH(K27,BA!$P$4:$P$952,0)),"")),"")</f>
        <v>GSDM-I5.5.1</v>
      </c>
      <c r="L30" s="293"/>
      <c r="M30" s="309"/>
      <c r="O30" s="308" t="str" cm="1">
        <f t="array" ref="O30">IFERROR(_xlfn.IFS(O23&lt;&gt;"",IFERROR(INDEX(BA!$J$4:$J$952,MATCH(O26,BA!$P$4:$P$952,0)),""),O24&lt;&gt;"",IFERROR(INDEX(BA!$J$4:$J$952,MATCH(O27,BA!$P$4:$P$952,0)),"")),"")</f>
        <v>GSDM-I8.5.1</v>
      </c>
      <c r="P30" s="293"/>
      <c r="Q30" s="309"/>
      <c r="S30" s="308" t="str" cm="1">
        <f t="array" ref="S30">IFERROR(_xlfn.IFS(S23&lt;&gt;"",IFERROR(INDEX(BA!$J$4:$J$952,MATCH(S26,BA!$P$4:$P$952,0)),""),S24&lt;&gt;"",IFERROR(INDEX(BA!$J$4:$J$952,MATCH(S27,BA!$P$4:$P$952,0)),"")),"")</f>
        <v/>
      </c>
      <c r="T30" s="293"/>
      <c r="U30" s="309"/>
      <c r="W30" s="308" t="str" cm="1">
        <f t="array" ref="W30">IFERROR(_xlfn.IFS(W23&lt;&gt;"",IFERROR(INDEX(BA!$J$4:$J$952,MATCH(W26,BA!$P$4:$P$952,0)),""),W24&lt;&gt;"",IFERROR(INDEX(BA!$J$4:$J$952,MATCH(W27,BA!$P$4:$P$952,0)),"")),"")</f>
        <v/>
      </c>
      <c r="X30" s="293"/>
      <c r="Y30" s="309"/>
      <c r="AA30" s="308" t="str" cm="1">
        <f t="array" ref="AA30">IFERROR(_xlfn.IFS(AA23&lt;&gt;"",IFERROR(INDEX(BA!$J$4:$J$952,MATCH(AA26,BA!$P$4:$P$952,0)),""),AA24&lt;&gt;"",IFERROR(INDEX(BA!$J$4:$J$952,MATCH(AA27,BA!$P$4:$P$952,0)),"")),"")</f>
        <v/>
      </c>
      <c r="AB30" s="293"/>
      <c r="AC30" s="309"/>
      <c r="AE30" s="308" t="str" cm="1">
        <f t="array" ref="AE30">IFERROR(_xlfn.IFS(AE23&lt;&gt;"",IFERROR(INDEX(BA!$J$4:$J$952,MATCH(AE26,BA!$P$4:$P$952,0)),""),AE24&lt;&gt;"",IFERROR(INDEX(BA!$J$4:$J$952,MATCH(AE27,BA!$P$4:$P$952,0)),"")),"")</f>
        <v/>
      </c>
      <c r="AF30" s="293"/>
      <c r="AG30" s="309"/>
      <c r="AI30" s="308" t="str" cm="1">
        <f t="array" ref="AI30">IFERROR(_xlfn.IFS(AI23&lt;&gt;"",IFERROR(INDEX(BA!$J$4:$J$952,MATCH(AI26,BA!$P$4:$P$952,0)),""),AI24&lt;&gt;"",IFERROR(INDEX(BA!$J$4:$J$952,MATCH(AI27,BA!$P$4:$P$952,0)),"")),"")</f>
        <v/>
      </c>
      <c r="AJ30" s="293"/>
      <c r="AK30" s="309"/>
      <c r="AM30" s="308" t="str" cm="1">
        <f t="array" ref="AM30">IFERROR(_xlfn.IFS(AM23&lt;&gt;"",IFERROR(INDEX(BA!$J$4:$J$952,MATCH(AM26,BA!$P$4:$P$952,0)),""),AM24&lt;&gt;"",IFERROR(INDEX(BA!$J$4:$J$952,MATCH(AM27,BA!$P$4:$P$952,0)),"")),"")</f>
        <v/>
      </c>
      <c r="AN30" s="293"/>
      <c r="AO30" s="309"/>
    </row>
    <row r="31" spans="1:41 16384:16384" x14ac:dyDescent="0.15">
      <c r="A31" s="14"/>
      <c r="B31" s="90" t="s">
        <v>50</v>
      </c>
      <c r="C31" s="308" t="str">
        <f>IFERROR(INDEX(BA!$O$4:$O$952,MATCH(C30,BA!$J$4:$J$952,0)),"")</f>
        <v xml:space="preserve">Reduction in GHGs emissions </v>
      </c>
      <c r="D31" s="293"/>
      <c r="E31" s="309"/>
      <c r="G31" s="308" t="str">
        <f>IFERROR(INDEX(BA!$O$4:$O$952,MATCH(G30,BA!$J$4:$J$952,0)),"")</f>
        <v>Discharging wastewater safely</v>
      </c>
      <c r="H31" s="293"/>
      <c r="I31" s="309"/>
      <c r="K31" s="308" t="str">
        <f>IFERROR(INDEX(BA!$O$4:$O$952,MATCH(K30,BA!$J$4:$J$952,0)),"")</f>
        <v xml:space="preserve">Women empowerment and gender equality </v>
      </c>
      <c r="L31" s="293"/>
      <c r="M31" s="309"/>
      <c r="O31" s="308" t="str">
        <f>IFERROR(INDEX(BA!$O$4:$O$952,MATCH(O30,BA!$J$4:$J$952,0)),"")</f>
        <v>Increased employment opportunities</v>
      </c>
      <c r="P31" s="293"/>
      <c r="Q31" s="309"/>
      <c r="S31" s="308" t="str">
        <f>IFERROR(INDEX(BA!$O$4:$O$952,MATCH(S30,BA!$J$4:$J$952,0)),"")</f>
        <v/>
      </c>
      <c r="T31" s="293"/>
      <c r="U31" s="309"/>
      <c r="W31" s="308" t="str">
        <f>IFERROR(INDEX(BA!$O$4:$O$952,MATCH(W30,BA!$J$4:$J$952,0)),"")</f>
        <v/>
      </c>
      <c r="X31" s="293"/>
      <c r="Y31" s="309"/>
      <c r="AA31" s="308" t="str">
        <f>IFERROR(INDEX(BA!$O$4:$O$952,MATCH(AA30,BA!$J$4:$J$952,0)),"")</f>
        <v/>
      </c>
      <c r="AB31" s="293"/>
      <c r="AC31" s="309"/>
      <c r="AE31" s="308" t="str">
        <f>IFERROR(INDEX(BA!$O$4:$O$952,MATCH(AE30,BA!$J$4:$J$952,0)),"")</f>
        <v/>
      </c>
      <c r="AF31" s="293"/>
      <c r="AG31" s="309"/>
      <c r="AI31" s="308" t="str">
        <f>IFERROR(INDEX(BA!$O$4:$O$952,MATCH(AI30,BA!$J$4:$J$952,0)),"")</f>
        <v/>
      </c>
      <c r="AJ31" s="293"/>
      <c r="AK31" s="309"/>
      <c r="AM31" s="308" t="str">
        <f>IFERROR(INDEX(BA!$O$4:$O$952,MATCH(AM30,BA!$J$4:$J$952,0)),"")</f>
        <v/>
      </c>
      <c r="AN31" s="293"/>
      <c r="AO31" s="309"/>
    </row>
    <row r="32" spans="1:41 16384:16384" ht="15" customHeight="1" x14ac:dyDescent="0.15">
      <c r="A32" s="14"/>
      <c r="B32" s="90" t="s">
        <v>51</v>
      </c>
      <c r="C32" s="308" t="str">
        <f>IFERROR(INDEX(BA!$L$4:$L$952,MATCH(C30,BA!$J$4:$J$952,0)),"")</f>
        <v>Climate change mitigation</v>
      </c>
      <c r="D32" s="293"/>
      <c r="E32" s="309"/>
      <c r="G32" s="308" t="str">
        <f>IFERROR(INDEX(BA!$L$4:$L$952,MATCH(G30,BA!$J$4:$J$952,0)),"")</f>
        <v>Water quality, quantity and service</v>
      </c>
      <c r="H32" s="293"/>
      <c r="I32" s="309"/>
      <c r="K32" s="308" t="str">
        <f>IFERROR(INDEX(BA!$L$4:$L$952,MATCH(K30,BA!$J$4:$J$952,0)),"")</f>
        <v>Gender</v>
      </c>
      <c r="L32" s="293"/>
      <c r="M32" s="309"/>
      <c r="O32" s="308" t="str">
        <f>IFERROR(INDEX(BA!$L$4:$L$952,MATCH(O30,BA!$J$4:$J$952,0)),"")</f>
        <v>Employment</v>
      </c>
      <c r="P32" s="293"/>
      <c r="Q32" s="309"/>
      <c r="S32" s="308" t="str">
        <f>IFERROR(INDEX(BA!$L$4:$L$952,MATCH(S30,BA!$J$4:$J$952,0)),"")</f>
        <v/>
      </c>
      <c r="T32" s="293"/>
      <c r="U32" s="309"/>
      <c r="W32" s="308" t="str">
        <f>IFERROR(INDEX(BA!$L$4:$L$952,MATCH(W30,BA!$J$4:$J$952,0)),"")</f>
        <v/>
      </c>
      <c r="X32" s="293"/>
      <c r="Y32" s="309"/>
      <c r="AA32" s="308" t="str">
        <f>IFERROR(INDEX(BA!$L$4:$L$952,MATCH(AA30,BA!$J$4:$J$952,0)),"")</f>
        <v/>
      </c>
      <c r="AB32" s="293"/>
      <c r="AC32" s="309"/>
      <c r="AE32" s="308" t="str">
        <f>IFERROR(INDEX(BA!$L$4:$L$952,MATCH(AE30,BA!$J$4:$J$952,0)),"")</f>
        <v/>
      </c>
      <c r="AF32" s="293"/>
      <c r="AG32" s="309"/>
      <c r="AI32" s="308" t="str">
        <f>IFERROR(INDEX(BA!$L$4:$L$952,MATCH(AI30,BA!$J$4:$J$952,0)),"")</f>
        <v/>
      </c>
      <c r="AJ32" s="293"/>
      <c r="AK32" s="309"/>
      <c r="AM32" s="308" t="str">
        <f>IFERROR(INDEX(BA!$L$4:$L$952,MATCH(AM30,BA!$J$4:$J$952,0)),"")</f>
        <v/>
      </c>
      <c r="AN32" s="293"/>
      <c r="AO32" s="309"/>
    </row>
    <row r="33" spans="1:41" ht="15" customHeight="1" x14ac:dyDescent="0.15">
      <c r="A33" s="14"/>
      <c r="B33" s="90" t="s">
        <v>52</v>
      </c>
      <c r="C33" s="308" t="str">
        <f>IFERROR(INDEX(BA!$M$4:$M$952,MATCH(C30,BA!$J$4:$J$952,0)),"")</f>
        <v>13. Climate action</v>
      </c>
      <c r="D33" s="293"/>
      <c r="E33" s="309"/>
      <c r="G33" s="308" t="str">
        <f>IFERROR(INDEX(BA!$M$4:$M$952,MATCH(G30,BA!$J$4:$J$952,0)),"")</f>
        <v xml:space="preserve">6. Clean water and sanitation </v>
      </c>
      <c r="H33" s="293"/>
      <c r="I33" s="309"/>
      <c r="K33" s="308" t="str">
        <f>IFERROR(INDEX(BA!$M$4:$M$952,MATCH(K30,BA!$J$4:$J$952,0)),"")</f>
        <v xml:space="preserve">5. Gender equality </v>
      </c>
      <c r="L33" s="293"/>
      <c r="M33" s="309"/>
      <c r="O33" s="308" t="str">
        <f>IFERROR(INDEX(BA!$M$4:$M$952,MATCH(O30,BA!$J$4:$J$952,0)),"")</f>
        <v>8. Decent work and economic growth</v>
      </c>
      <c r="P33" s="293"/>
      <c r="Q33" s="309"/>
      <c r="S33" s="308" t="str">
        <f>IFERROR(INDEX(BA!$M$4:$M$952,MATCH(S30,BA!$J$4:$J$952,0)),"")</f>
        <v/>
      </c>
      <c r="T33" s="293"/>
      <c r="U33" s="309"/>
      <c r="W33" s="308" t="str">
        <f>IFERROR(INDEX(BA!$M$4:$M$952,MATCH(W30,BA!$J$4:$J$952,0)),"")</f>
        <v/>
      </c>
      <c r="X33" s="293"/>
      <c r="Y33" s="309"/>
      <c r="AA33" s="308" t="str">
        <f>IFERROR(INDEX(BA!$M$4:$M$952,MATCH(AA30,BA!$J$4:$J$952,0)),"")</f>
        <v/>
      </c>
      <c r="AB33" s="293"/>
      <c r="AC33" s="309"/>
      <c r="AE33" s="308" t="str">
        <f>IFERROR(INDEX(BA!$M$4:$M$952,MATCH(AE30,BA!$J$4:$J$952,0)),"")</f>
        <v/>
      </c>
      <c r="AF33" s="293"/>
      <c r="AG33" s="309"/>
      <c r="AI33" s="308" t="str">
        <f>IFERROR(INDEX(BA!$M$4:$M$952,MATCH(AI30,BA!$J$4:$J$952,0)),"")</f>
        <v/>
      </c>
      <c r="AJ33" s="293"/>
      <c r="AK33" s="309"/>
      <c r="AM33" s="308" t="str">
        <f>IFERROR(INDEX(BA!$M$4:$M$952,MATCH(AM30,BA!$J$4:$J$952,0)),"")</f>
        <v/>
      </c>
      <c r="AN33" s="293"/>
      <c r="AO33" s="309"/>
    </row>
    <row r="34" spans="1:41" ht="15" customHeight="1" x14ac:dyDescent="0.15">
      <c r="A34" s="14"/>
      <c r="B34" s="90" t="s">
        <v>53</v>
      </c>
      <c r="C34" s="308" t="str">
        <f>IFERROR(INDEX(BA!$N$4:$N$952,MATCH(C30,BA!$J$4:$J$952,0)),"")</f>
        <v>13.2 Integrate climate change measures into national policies, strategies and planning</v>
      </c>
      <c r="D34" s="293"/>
      <c r="E34" s="309"/>
      <c r="G34" s="308"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93"/>
      <c r="I34" s="309"/>
      <c r="K34" s="308" t="str">
        <f>IFERROR(INDEX(BA!$N$4:$N$952,MATCH(K30,BA!$J$4:$J$952,0)),"")</f>
        <v>5.5 Ensure women’s full and effective participation and equal opportunities for leadership at all levels of decision-making in political, economic and public life</v>
      </c>
      <c r="L34" s="293"/>
      <c r="M34" s="309"/>
      <c r="O34" s="308" t="str">
        <f>IFERROR(INDEX(BA!$N$4:$N$952,MATCH(O30,BA!$J$4:$J$952,0)),"")</f>
        <v>8.5 By 2030, achieve full and productive employment and decent work for all women and men, including for young people and persons with disabilities, and equal pay for work of equal value</v>
      </c>
      <c r="P34" s="293"/>
      <c r="Q34" s="309"/>
      <c r="S34" s="308" t="str">
        <f>IFERROR(INDEX(BA!$N$4:$N$952,MATCH(S30,BA!$J$4:$J$952,0)),"")</f>
        <v/>
      </c>
      <c r="T34" s="293"/>
      <c r="U34" s="309"/>
      <c r="W34" s="308" t="str">
        <f>IFERROR(INDEX(BA!$N$4:$N$952,MATCH(W30,BA!$J$4:$J$952,0)),"")</f>
        <v/>
      </c>
      <c r="X34" s="293"/>
      <c r="Y34" s="309"/>
      <c r="AA34" s="308" t="str">
        <f>IFERROR(INDEX(BA!$N$4:$N$952,MATCH(AA30,BA!$J$4:$J$952,0)),"")</f>
        <v/>
      </c>
      <c r="AB34" s="293"/>
      <c r="AC34" s="309"/>
      <c r="AE34" s="308" t="str">
        <f>IFERROR(INDEX(BA!$N$4:$N$952,MATCH(AE30,BA!$J$4:$J$952,0)),"")</f>
        <v/>
      </c>
      <c r="AF34" s="293"/>
      <c r="AG34" s="309"/>
      <c r="AI34" s="308" t="str">
        <f>IFERROR(INDEX(BA!$N$4:$N$952,MATCH(AI30,BA!$J$4:$J$952,0)),"")</f>
        <v/>
      </c>
      <c r="AJ34" s="293"/>
      <c r="AK34" s="309"/>
      <c r="AM34" s="308" t="str">
        <f>IFERROR(INDEX(BA!$N$4:$N$952,MATCH(AM30,BA!$J$4:$J$952,0)),"")</f>
        <v/>
      </c>
      <c r="AN34" s="293"/>
      <c r="AO34" s="309"/>
    </row>
    <row r="35" spans="1:41" ht="140.25" customHeight="1" x14ac:dyDescent="0.15">
      <c r="A35" s="14"/>
      <c r="B35" s="90" t="s">
        <v>54</v>
      </c>
      <c r="C35" s="308" t="str">
        <f>IFERROR(INDEX(BA!$Q$4:$Q$952,MATCH($C$30,BA!$J$4:$J$952,0)),"")</f>
        <v>Refers to total amount of greenhouse gases avoided or sequestered during the reporting period.</v>
      </c>
      <c r="D35" s="293"/>
      <c r="E35" s="309"/>
      <c r="G35" s="308" t="str">
        <f>IFERROR(INDEX(BA!$Q$4:$Q$952,MATCH($G$30,BA!$J$4:$J$952,0)),"")</f>
        <v xml:space="preserve">Percentage and total volume of water recycled and reused </v>
      </c>
      <c r="H35" s="293"/>
      <c r="I35" s="309"/>
      <c r="K35" s="308" t="str">
        <f>IFERROR(INDEX(BA!$Q$4:$Q$952,MATCH($K$30,BA!$J$4:$J$952,0)),"")</f>
        <v>Refers to number of female management employees (managers) (full - time) at the organization as of the end of the reporting period</v>
      </c>
      <c r="L35" s="293"/>
      <c r="M35" s="309"/>
      <c r="O35" s="308" t="str">
        <f>IFERROR(INDEX(BA!$Q$4:$Q$952,MATCH($O$30,BA!$J$4:$J$952,0)),"")</f>
        <v>Refers to total jobs generated as a result of the project.</v>
      </c>
      <c r="P35" s="293"/>
      <c r="Q35" s="309"/>
      <c r="S35" s="308" t="str">
        <f>IFERROR(INDEX(BA!$Q$4:$Q$952,MATCH($S$30,BA!$J$4:$J$952,0)),"")</f>
        <v/>
      </c>
      <c r="T35" s="293"/>
      <c r="U35" s="309"/>
      <c r="W35" s="308" t="str">
        <f>IFERROR(INDEX(BA!$Q$4:$Q$952,MATCH($W$30,BA!$J$4:$J$952,0)),"")</f>
        <v/>
      </c>
      <c r="X35" s="293"/>
      <c r="Y35" s="309"/>
      <c r="AA35" s="308" t="str">
        <f>IFERROR(INDEX(BA!$Q$4:$Q$952,MATCH($AA$30,BA!$J$4:$J$952,0)),"")</f>
        <v/>
      </c>
      <c r="AB35" s="293"/>
      <c r="AC35" s="309"/>
      <c r="AE35" s="308" t="str">
        <f>IFERROR(INDEX(BA!$Q$4:$Q$952,MATCH($AE$30,BA!$J$4:$J$952,0)),"")</f>
        <v/>
      </c>
      <c r="AF35" s="293"/>
      <c r="AG35" s="309"/>
      <c r="AI35" s="308" t="str">
        <f>IFERROR(INDEX(BA!$Q$4:$Q$952,MATCH($AI$30,BA!$J$4:$J$952,0)),"")</f>
        <v/>
      </c>
      <c r="AJ35" s="293"/>
      <c r="AK35" s="309"/>
      <c r="AM35" s="308" t="str">
        <f>IFERROR(INDEX(BA!$Q$4:$Q$952,MATCH($AM$30,BA!$J$4:$J$952,0)),"")</f>
        <v/>
      </c>
      <c r="AN35" s="293"/>
      <c r="AO35" s="309"/>
    </row>
    <row r="36" spans="1:41" ht="187.5" customHeight="1" x14ac:dyDescent="0.15">
      <c r="A36" s="100" t="s">
        <v>55</v>
      </c>
      <c r="B36" s="91" t="str">
        <f>BA!R3</f>
        <v>Guidance, calculation method and other considerations</v>
      </c>
      <c r="C36" s="308"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3"/>
      <c r="E36" s="309"/>
      <c r="G36" s="308" t="str">
        <f>IFERROR(INDEX(BA!$R$4:$R$952,MATCH($G$30,BA!$J$4:$J$952,0)),"")</f>
        <v xml:space="preserve">Measurement method – Measuring the - 
volume of water entering the treatment facility and  
volume of treated water supplied by the facility </v>
      </c>
      <c r="H36" s="293"/>
      <c r="I36" s="309"/>
      <c r="K36" s="308"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3"/>
      <c r="M36" s="309"/>
      <c r="O36" s="308"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3"/>
      <c r="Q36" s="309"/>
      <c r="S36" s="308" t="str">
        <f>IFERROR(INDEX(BA!$R$4:$R$952,MATCH($S$30,BA!$J$4:$J$952,0)),"")</f>
        <v/>
      </c>
      <c r="T36" s="293"/>
      <c r="U36" s="309"/>
      <c r="W36" s="308" t="str">
        <f>IFERROR(INDEX(BA!$R$4:$R$952,MATCH($W$30,BA!$J$4:$J$952,0)),"")</f>
        <v/>
      </c>
      <c r="X36" s="293"/>
      <c r="Y36" s="309"/>
      <c r="AA36" s="308" t="str">
        <f>IFERROR(INDEX(BA!$R$4:$R$952,MATCH($AA$30,BA!$J$4:$J$952,0)),"")</f>
        <v/>
      </c>
      <c r="AB36" s="293"/>
      <c r="AC36" s="309"/>
      <c r="AE36" s="308" t="str">
        <f>IFERROR(INDEX(BA!$R$4:$R$952,MATCH($AE$30,BA!$J$4:$J$952,0)),"")</f>
        <v/>
      </c>
      <c r="AF36" s="293"/>
      <c r="AG36" s="309"/>
      <c r="AI36" s="308" t="str">
        <f>IFERROR(INDEX(BA!$R$4:$R$952,MATCH($AI$30,BA!$J$4:$J$952,0)),"")</f>
        <v/>
      </c>
      <c r="AJ36" s="293"/>
      <c r="AK36" s="309"/>
      <c r="AM36" s="308" t="str">
        <f>IFERROR(INDEX(BA!$R$4:$R$952,MATCH($AM$30,BA!$J$4:$J$952,0)),"")</f>
        <v/>
      </c>
      <c r="AN36" s="293"/>
      <c r="AO36" s="309"/>
    </row>
    <row r="37" spans="1:41" ht="15" customHeight="1" x14ac:dyDescent="0.15">
      <c r="A37" s="14"/>
      <c r="B37" s="92" t="s">
        <v>56</v>
      </c>
      <c r="C37" s="305" t="str">
        <f>IFERROR(INDEX(BA!$S$4:$S$952,MATCH(C30,BA!$J$4:$J$952,0)),"")</f>
        <v>tCO2eq</v>
      </c>
      <c r="D37" s="306"/>
      <c r="E37" s="307"/>
      <c r="G37" s="305" t="str">
        <f>IFERROR(INDEX(BA!$S$4:$S$952,MATCH(G30,BA!$J$4:$J$952,0)),"")</f>
        <v>m3</v>
      </c>
      <c r="H37" s="306"/>
      <c r="I37" s="307"/>
      <c r="K37" s="305" t="str">
        <f>IFERROR(INDEX(BA!$S$4:$S$952,MATCH(K30,BA!$J$4:$J$952,0)),"")</f>
        <v>Number</v>
      </c>
      <c r="L37" s="306"/>
      <c r="M37" s="307"/>
      <c r="O37" s="305" t="str">
        <f>IFERROR(INDEX(BA!$S$4:$S$952,MATCH(O30,BA!$J$4:$J$952,0)),"")</f>
        <v>Number</v>
      </c>
      <c r="P37" s="306"/>
      <c r="Q37" s="307"/>
      <c r="S37" s="305" t="str">
        <f>IFERROR(INDEX(BA!$S$4:$S$952,MATCH(S30,BA!$J$4:$J$952,0)),"")</f>
        <v/>
      </c>
      <c r="T37" s="306"/>
      <c r="U37" s="307"/>
      <c r="W37" s="305" t="str">
        <f>IFERROR(INDEX(BA!$S$4:$S$952,MATCH(W30,BA!$J$4:$J$952,0)),"")</f>
        <v/>
      </c>
      <c r="X37" s="306"/>
      <c r="Y37" s="307"/>
      <c r="AA37" s="305" t="str">
        <f>IFERROR(INDEX(BA!$S$4:$S$952,MATCH(AA30,BA!$J$4:$J$952,0)),"")</f>
        <v/>
      </c>
      <c r="AB37" s="306"/>
      <c r="AC37" s="307"/>
      <c r="AE37" s="305" t="str">
        <f>IFERROR(INDEX(BA!$S$4:$S$952,MATCH(AE30,BA!$J$4:$J$952,0)),"")</f>
        <v/>
      </c>
      <c r="AF37" s="306"/>
      <c r="AG37" s="307"/>
      <c r="AI37" s="305" t="str">
        <f>IFERROR(INDEX(BA!$S$4:$S$952,MATCH(AI30,BA!$J$4:$J$952,0)),"")</f>
        <v/>
      </c>
      <c r="AJ37" s="306"/>
      <c r="AK37" s="307"/>
      <c r="AM37" s="305" t="str">
        <f>IFERROR(INDEX(BA!$S$4:$S$952,MATCH(AM30,BA!$J$4:$J$952,0)),"")</f>
        <v/>
      </c>
      <c r="AN37" s="306"/>
      <c r="AO37" s="307"/>
    </row>
    <row r="38" spans="1:41" ht="15" customHeight="1" x14ac:dyDescent="0.15">
      <c r="A38" s="14"/>
      <c r="B38" s="92" t="s">
        <v>57</v>
      </c>
      <c r="C38" s="305" t="str">
        <f>IFERROR(INDEX(BA!$T$4:$T$952,MATCH(C30,BA!$J$4:$J$952,0)),"")</f>
        <v>Project activity</v>
      </c>
      <c r="D38" s="306"/>
      <c r="E38" s="307"/>
      <c r="G38" s="305" t="str">
        <f>IFERROR(INDEX(BA!$T$4:$T$952,MATCH(G30,BA!$J$4:$J$952,0)),"")</f>
        <v>Project activity</v>
      </c>
      <c r="H38" s="306"/>
      <c r="I38" s="307"/>
      <c r="K38" s="305" t="str">
        <f>IFERROR(INDEX(BA!$T$4:$T$952,MATCH(K30,BA!$J$4:$J$952,0)),"")</f>
        <v>Project activity</v>
      </c>
      <c r="L38" s="306"/>
      <c r="M38" s="307"/>
      <c r="O38" s="305" t="str">
        <f>IFERROR(INDEX(BA!$T$4:$T$952,MATCH(O30,BA!$J$4:$J$952,0)),"")</f>
        <v>Project activity</v>
      </c>
      <c r="P38" s="306"/>
      <c r="Q38" s="307"/>
      <c r="S38" s="305" t="str">
        <f>IFERROR(INDEX(BA!$T$4:$T$952,MATCH(S30,BA!$J$4:$J$952,0)),"")</f>
        <v/>
      </c>
      <c r="T38" s="306"/>
      <c r="U38" s="307"/>
      <c r="W38" s="305" t="str">
        <f>IFERROR(INDEX(BA!$T$4:$T$952,MATCH(W30,BA!$J$4:$J$952,0)),"")</f>
        <v/>
      </c>
      <c r="X38" s="306"/>
      <c r="Y38" s="307"/>
      <c r="AA38" s="305" t="str">
        <f>IFERROR(INDEX(BA!$T$4:$T$952,MATCH(AA30,BA!$J$4:$J$952,0)),"")</f>
        <v/>
      </c>
      <c r="AB38" s="306"/>
      <c r="AC38" s="307"/>
      <c r="AE38" s="305" t="str">
        <f>IFERROR(INDEX(BA!$T$4:$T$952,MATCH(AE30,BA!$J$4:$J$952,0)),"")</f>
        <v/>
      </c>
      <c r="AF38" s="306"/>
      <c r="AG38" s="307"/>
      <c r="AI38" s="305" t="str">
        <f>IFERROR(INDEX(BA!$T$4:$T$952,MATCH(AI30,BA!$J$4:$J$952,0)),"")</f>
        <v/>
      </c>
      <c r="AJ38" s="306"/>
      <c r="AK38" s="307"/>
      <c r="AM38" s="305" t="str">
        <f>IFERROR(INDEX(BA!$T$4:$T$952,MATCH(AM30,BA!$J$4:$J$952,0)),"")</f>
        <v/>
      </c>
      <c r="AN38" s="306"/>
      <c r="AO38" s="307"/>
    </row>
    <row r="39" spans="1:41" ht="15" customHeight="1" x14ac:dyDescent="0.15">
      <c r="A39" s="14"/>
      <c r="B39" s="92" t="s">
        <v>58</v>
      </c>
      <c r="C39" s="305" t="str">
        <f>IFERROR(INDEX(BA!$U$4:$U$952,MATCH(C30,BA!$J$4:$J$952,0)),"")</f>
        <v>Calculation</v>
      </c>
      <c r="D39" s="306"/>
      <c r="E39" s="307"/>
      <c r="G39" s="305" t="str">
        <f>IFERROR(INDEX(BA!$U$4:$U$952,MATCH(G30,BA!$J$4:$J$952,0)),"")</f>
        <v>Treatment log</v>
      </c>
      <c r="H39" s="306"/>
      <c r="I39" s="307"/>
      <c r="K39" s="305" t="str">
        <f>IFERROR(INDEX(BA!$U$4:$U$952,MATCH(K30,BA!$J$4:$J$952,0)),"")</f>
        <v>Head count of female employee
Use the number as at the reporting period.</v>
      </c>
      <c r="L39" s="306"/>
      <c r="M39" s="307"/>
      <c r="O39" s="305"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06"/>
      <c r="Q39" s="307"/>
      <c r="S39" s="305" t="str">
        <f>IFERROR(INDEX(BA!$U$4:$U$952,MATCH(S30,BA!$J$4:$J$952,0)),"")</f>
        <v/>
      </c>
      <c r="T39" s="306"/>
      <c r="U39" s="307"/>
      <c r="W39" s="305" t="str">
        <f>IFERROR(INDEX(BA!$U$4:$U$952,MATCH(W30,BA!$J$4:$J$952,0)),"")</f>
        <v/>
      </c>
      <c r="X39" s="306"/>
      <c r="Y39" s="307"/>
      <c r="AA39" s="305" t="str">
        <f>IFERROR(INDEX(BA!$U$4:$U$952,MATCH(AA30,BA!$J$4:$J$952,0)),"")</f>
        <v/>
      </c>
      <c r="AB39" s="306"/>
      <c r="AC39" s="307"/>
      <c r="AE39" s="305" t="str">
        <f>IFERROR(INDEX(BA!$U$4:$U$952,MATCH(AE30,BA!$J$4:$J$952,0)),"")</f>
        <v/>
      </c>
      <c r="AF39" s="306"/>
      <c r="AG39" s="307"/>
      <c r="AI39" s="305" t="str">
        <f>IFERROR(INDEX(BA!$U$4:$U$952,MATCH(AI30,BA!$J$4:$J$952,0)),"")</f>
        <v/>
      </c>
      <c r="AJ39" s="306"/>
      <c r="AK39" s="307"/>
      <c r="AM39" s="305" t="str">
        <f>IFERROR(INDEX(BA!$U$4:$U$952,MATCH(AM30,BA!$J$4:$J$952,0)),"")</f>
        <v/>
      </c>
      <c r="AN39" s="306"/>
      <c r="AO39" s="307"/>
    </row>
    <row r="40" spans="1:41" ht="15" customHeight="1" x14ac:dyDescent="0.15">
      <c r="A40" s="14"/>
      <c r="B40" s="92" t="s">
        <v>59</v>
      </c>
      <c r="C40" s="305" t="str">
        <f>IFERROR(INDEX(BA!$V$4:$V$952,MATCH(C30,BA!$J$4:$J$952,0)),"")</f>
        <v>Annual</v>
      </c>
      <c r="D40" s="306"/>
      <c r="E40" s="307"/>
      <c r="G40" s="305" t="str">
        <f>IFERROR(INDEX(BA!$V$4:$V$952,MATCH(G30,BA!$J$4:$J$952,0)),"")</f>
        <v>Annual</v>
      </c>
      <c r="H40" s="306"/>
      <c r="I40" s="307"/>
      <c r="K40" s="305" t="str">
        <f>IFERROR(INDEX(BA!$V$4:$V$952,MATCH(K30,BA!$J$4:$J$952,0)),"")</f>
        <v>Annual</v>
      </c>
      <c r="L40" s="306"/>
      <c r="M40" s="307"/>
      <c r="O40" s="305" t="str">
        <f>IFERROR(INDEX(BA!$V$4:$V$952,MATCH(O30,BA!$J$4:$J$952,0)),"")</f>
        <v>Annual</v>
      </c>
      <c r="P40" s="306"/>
      <c r="Q40" s="307"/>
      <c r="S40" s="305" t="str">
        <f>IFERROR(INDEX(BA!$V$4:$V$952,MATCH(S30,BA!$J$4:$J$952,0)),"")</f>
        <v/>
      </c>
      <c r="T40" s="306"/>
      <c r="U40" s="307"/>
      <c r="W40" s="305" t="str">
        <f>IFERROR(INDEX(BA!$V$4:$V$952,MATCH(W30,BA!$J$4:$J$952,0)),"")</f>
        <v/>
      </c>
      <c r="X40" s="306"/>
      <c r="Y40" s="307"/>
      <c r="AA40" s="305" t="str">
        <f>IFERROR(INDEX(BA!$V$4:$V$952,MATCH(AA30,BA!$J$4:$J$952,0)),"")</f>
        <v/>
      </c>
      <c r="AB40" s="306"/>
      <c r="AC40" s="307"/>
      <c r="AE40" s="305" t="str">
        <f>IFERROR(INDEX(BA!$V$4:$V$952,MATCH(AE30,BA!$J$4:$J$952,0)),"")</f>
        <v/>
      </c>
      <c r="AF40" s="306"/>
      <c r="AG40" s="307"/>
      <c r="AI40" s="305" t="str">
        <f>IFERROR(INDEX(BA!$V$4:$V$952,MATCH(AI30,BA!$J$4:$J$952,0)),"")</f>
        <v/>
      </c>
      <c r="AJ40" s="306"/>
      <c r="AK40" s="307"/>
      <c r="AM40" s="305" t="str">
        <f>IFERROR(INDEX(BA!$V$4:$V$952,MATCH(AM30,BA!$J$4:$J$952,0)),"")</f>
        <v/>
      </c>
      <c r="AN40" s="306"/>
      <c r="AO40" s="307"/>
    </row>
    <row r="41" spans="1:41" ht="15" customHeight="1" x14ac:dyDescent="0.15">
      <c r="A41" s="14"/>
      <c r="B41" s="92" t="s">
        <v>60</v>
      </c>
      <c r="C41" s="305" t="str">
        <f>IFERROR(INDEX(BA!$X$4:$X$952,MATCH(C30,BA!$J$4:$J$952,0 )),"")</f>
        <v>NA</v>
      </c>
      <c r="D41" s="306"/>
      <c r="E41" s="307"/>
      <c r="G41" s="305">
        <f>IFERROR(INDEX(BA!$X$4:$X$952,MATCH(G30,BA!$J$4:$J$952,0 )),"")</f>
        <v>0</v>
      </c>
      <c r="H41" s="306"/>
      <c r="I41" s="307"/>
      <c r="K41" s="305" t="str">
        <f>IFERROR(INDEX(BA!$X$4:$X$952,MATCH(K30,BA!$J$4:$J$952,0 )),"")</f>
        <v>NA</v>
      </c>
      <c r="L41" s="306"/>
      <c r="M41" s="307"/>
      <c r="O41" s="305" t="str">
        <f>IFERROR(INDEX(BA!$X$4:$X$952,MATCH(O30,BA!$J$4:$J$952,0 )),"")</f>
        <v>NA</v>
      </c>
      <c r="P41" s="306"/>
      <c r="Q41" s="307"/>
      <c r="S41" s="305" t="str">
        <f>IFERROR(INDEX(BA!$X$4:$X$952,MATCH(S30,BA!$J$4:$J$952,0 )),"")</f>
        <v/>
      </c>
      <c r="T41" s="306"/>
      <c r="U41" s="307"/>
      <c r="W41" s="305" t="str">
        <f>IFERROR(INDEX(BA!$X$4:$X$952,MATCH(W30,BA!$J$4:$J$952,0 )),"")</f>
        <v/>
      </c>
      <c r="X41" s="306"/>
      <c r="Y41" s="307"/>
      <c r="AA41" s="305" t="str">
        <f>IFERROR(INDEX(BA!$X$4:$X$952,MATCH(AA30,BA!$J$4:$J$952,0 )),"")</f>
        <v/>
      </c>
      <c r="AB41" s="306"/>
      <c r="AC41" s="307"/>
      <c r="AE41" s="305" t="str">
        <f>IFERROR(INDEX(BA!$X$4:$X$952,MATCH(AE30,BA!$J$4:$J$952,0 )),"")</f>
        <v/>
      </c>
      <c r="AF41" s="306"/>
      <c r="AG41" s="307"/>
      <c r="AI41" s="305" t="str">
        <f>IFERROR(INDEX(BA!$X$4:$X$952,MATCH(AI30,BA!$J$4:$J$952,0 )),"")</f>
        <v/>
      </c>
      <c r="AJ41" s="306"/>
      <c r="AK41" s="307"/>
      <c r="AM41" s="305" t="str">
        <f>IFERROR(INDEX(BA!$X$4:$X$952,MATCH(AM30,BA!$J$4:$J$952,0 )),"")</f>
        <v/>
      </c>
      <c r="AN41" s="306"/>
      <c r="AO41" s="307"/>
    </row>
    <row r="42" spans="1:41" ht="28.5" customHeight="1" x14ac:dyDescent="0.15">
      <c r="A42" s="14"/>
      <c r="B42" s="92" t="s">
        <v>61</v>
      </c>
      <c r="C42" s="305" t="str">
        <f>IFERROR(INDEX(BA!$Y$4:$Y$952,MATCH(C30,BA!$J$4:$J$952,0 )),"NA")</f>
        <v>Gold Standard approved SDG Impact Quantification methodologies are available at https://globalgoals.goldstandard.org/</v>
      </c>
      <c r="D42" s="306"/>
      <c r="E42" s="307"/>
      <c r="G42" s="305">
        <f>IFERROR(INDEX(BA!$Y$4:$Y$952,MATCH(G30,BA!$J$4:$J$952,0)),"")</f>
        <v>0</v>
      </c>
      <c r="H42" s="306"/>
      <c r="I42" s="307"/>
      <c r="K42" s="305" t="str">
        <f>IFERROR(INDEX(BA!$Y$4:$Y$952,MATCH(K30,BA!$J$4:$J$952,0 )),"")</f>
        <v>IRIS, 2020. Full-time Employees: Female Managers (OI1571). v5.1.
https://iris.thegiin.org/metric/5.1/oi1571/</v>
      </c>
      <c r="L42" s="306"/>
      <c r="M42" s="307"/>
      <c r="O42" s="305" t="str">
        <f>IFERROR(INDEX(BA!$Y$4:$Y$952,MATCH(O30,BA!$J$4:$J$952,0 )),"")</f>
        <v>GRI 102: General Disclosures</v>
      </c>
      <c r="P42" s="306"/>
      <c r="Q42" s="307"/>
      <c r="S42" s="305" t="str">
        <f>IFERROR(INDEX(BA!$Y$4:$Y$952,MATCH(S30,BA!$J$4:$J$952,0 )),"")</f>
        <v/>
      </c>
      <c r="T42" s="306"/>
      <c r="U42" s="307"/>
      <c r="W42" s="305" t="str">
        <f>IFERROR(INDEX(BA!$Y$4:$Y$952,MATCH(W30,BA!$J$4:$J$952,0 )),"")</f>
        <v/>
      </c>
      <c r="X42" s="306"/>
      <c r="Y42" s="307"/>
      <c r="AA42" s="305" t="str">
        <f>IFERROR(INDEX(BA!$Y$4:$Y$952,MATCH(AA30,BA!$J$4:$J$952,0 )),"")</f>
        <v/>
      </c>
      <c r="AB42" s="306"/>
      <c r="AC42" s="307"/>
      <c r="AE42" s="305" t="str">
        <f>IFERROR(INDEX(BA!$Y$4:$Y$952,MATCH(AE30,BA!$J$4:$J$952,0 )),"")</f>
        <v/>
      </c>
      <c r="AF42" s="306"/>
      <c r="AG42" s="307"/>
      <c r="AI42" s="305" t="str">
        <f>IFERROR(INDEX(BA!$Y$4:$Y$952,MATCH(AI30,BA!$J$4:$J$952,0 )),"")</f>
        <v/>
      </c>
      <c r="AJ42" s="306"/>
      <c r="AK42" s="307"/>
      <c r="AM42" s="305" t="str">
        <f>IFERROR(INDEX(BA!$Y$4:$Y$952,MATCH(AM30,BA!$J$4:$J$952,0 )),"")</f>
        <v/>
      </c>
      <c r="AN42" s="306"/>
      <c r="AO42" s="307"/>
    </row>
    <row r="43" spans="1:41" ht="15" customHeight="1" x14ac:dyDescent="0.15">
      <c r="A43" s="14"/>
      <c r="B43" s="30"/>
      <c r="C43" s="305"/>
      <c r="D43" s="306"/>
      <c r="E43" s="307"/>
      <c r="G43" s="322"/>
      <c r="H43" s="323"/>
      <c r="I43" s="324"/>
      <c r="K43" s="305"/>
      <c r="L43" s="306"/>
      <c r="M43" s="307"/>
      <c r="O43" s="305"/>
      <c r="P43" s="306"/>
      <c r="Q43" s="307"/>
      <c r="S43" s="305"/>
      <c r="T43" s="306"/>
      <c r="U43" s="307"/>
      <c r="W43" s="305"/>
      <c r="X43" s="306"/>
      <c r="Y43" s="307"/>
      <c r="AA43" s="305"/>
      <c r="AB43" s="306"/>
      <c r="AC43" s="307"/>
      <c r="AE43" s="305"/>
      <c r="AF43" s="306"/>
      <c r="AG43" s="307"/>
      <c r="AI43" s="305"/>
      <c r="AJ43" s="306"/>
      <c r="AK43" s="307"/>
      <c r="AM43" s="305"/>
      <c r="AN43" s="306"/>
      <c r="AO43" s="307"/>
    </row>
    <row r="44" spans="1:41" ht="15" customHeight="1" x14ac:dyDescent="0.15">
      <c r="A44" s="14"/>
      <c r="B44" s="30"/>
      <c r="C44" s="322"/>
      <c r="D44" s="323"/>
      <c r="E44" s="324"/>
      <c r="G44" s="322"/>
      <c r="H44" s="323"/>
      <c r="I44" s="324"/>
      <c r="K44" s="305"/>
      <c r="L44" s="306"/>
      <c r="M44" s="307"/>
      <c r="O44" s="305"/>
      <c r="P44" s="306"/>
      <c r="Q44" s="307"/>
      <c r="S44" s="305"/>
      <c r="T44" s="306"/>
      <c r="U44" s="307"/>
      <c r="W44" s="305"/>
      <c r="X44" s="306"/>
      <c r="Y44" s="307"/>
      <c r="AA44" s="305"/>
      <c r="AB44" s="306"/>
      <c r="AC44" s="307"/>
      <c r="AE44" s="305"/>
      <c r="AF44" s="306"/>
      <c r="AG44" s="307"/>
      <c r="AI44" s="305"/>
      <c r="AJ44" s="306"/>
      <c r="AK44" s="307"/>
      <c r="AM44" s="305"/>
      <c r="AN44" s="306"/>
      <c r="AO44" s="307"/>
    </row>
    <row r="45" spans="1:41" ht="15" customHeight="1" x14ac:dyDescent="0.15">
      <c r="A45" s="14"/>
      <c r="B45" s="30"/>
      <c r="C45" s="322"/>
      <c r="D45" s="323"/>
      <c r="E45" s="324"/>
      <c r="G45" s="322"/>
      <c r="H45" s="323"/>
      <c r="I45" s="324"/>
      <c r="K45" s="305"/>
      <c r="L45" s="306"/>
      <c r="M45" s="307"/>
      <c r="O45" s="305"/>
      <c r="P45" s="306"/>
      <c r="Q45" s="307"/>
      <c r="S45" s="305"/>
      <c r="T45" s="306"/>
      <c r="U45" s="307"/>
      <c r="W45" s="305"/>
      <c r="X45" s="306"/>
      <c r="Y45" s="307"/>
      <c r="AA45" s="305"/>
      <c r="AB45" s="306"/>
      <c r="AC45" s="307"/>
      <c r="AE45" s="305"/>
      <c r="AF45" s="306"/>
      <c r="AG45" s="307"/>
      <c r="AI45" s="305"/>
      <c r="AJ45" s="306"/>
      <c r="AK45" s="307"/>
      <c r="AM45" s="305"/>
      <c r="AN45" s="306"/>
      <c r="AO45" s="307"/>
    </row>
    <row r="46" spans="1:41" ht="15" customHeight="1" x14ac:dyDescent="0.15">
      <c r="A46" s="14"/>
      <c r="B46" s="30"/>
      <c r="C46" s="322"/>
      <c r="D46" s="323"/>
      <c r="E46" s="324"/>
      <c r="G46" s="322"/>
      <c r="H46" s="323"/>
      <c r="I46" s="324"/>
      <c r="K46" s="305"/>
      <c r="L46" s="306"/>
      <c r="M46" s="307"/>
      <c r="O46" s="305"/>
      <c r="P46" s="306"/>
      <c r="Q46" s="307"/>
      <c r="S46" s="305"/>
      <c r="T46" s="306"/>
      <c r="U46" s="307"/>
      <c r="W46" s="305"/>
      <c r="X46" s="306"/>
      <c r="Y46" s="307"/>
      <c r="AA46" s="305"/>
      <c r="AB46" s="306"/>
      <c r="AC46" s="307"/>
      <c r="AE46" s="305"/>
      <c r="AF46" s="306"/>
      <c r="AG46" s="307"/>
      <c r="AI46" s="305"/>
      <c r="AJ46" s="306"/>
      <c r="AK46" s="307"/>
      <c r="AM46" s="305"/>
      <c r="AN46" s="306"/>
      <c r="AO46" s="307"/>
    </row>
    <row r="47" spans="1:41" ht="15" customHeight="1" x14ac:dyDescent="0.15">
      <c r="A47" s="14"/>
      <c r="B47" s="30"/>
      <c r="C47" s="325"/>
      <c r="D47" s="326"/>
      <c r="E47" s="327"/>
      <c r="G47" s="325"/>
      <c r="H47" s="326"/>
      <c r="I47" s="327"/>
      <c r="K47" s="305"/>
      <c r="L47" s="306"/>
      <c r="M47" s="307"/>
      <c r="O47" s="305"/>
      <c r="P47" s="306"/>
      <c r="Q47" s="307"/>
      <c r="S47" s="305"/>
      <c r="T47" s="306"/>
      <c r="U47" s="307"/>
      <c r="W47" s="305"/>
      <c r="X47" s="306"/>
      <c r="Y47" s="307"/>
      <c r="AA47" s="305"/>
      <c r="AB47" s="306"/>
      <c r="AC47" s="307"/>
      <c r="AE47" s="305"/>
      <c r="AF47" s="306"/>
      <c r="AG47" s="307"/>
      <c r="AI47" s="305"/>
      <c r="AJ47" s="306"/>
      <c r="AK47" s="307"/>
      <c r="AM47" s="305"/>
      <c r="AN47" s="306"/>
      <c r="AO47" s="307"/>
    </row>
    <row r="48" spans="1:41" ht="15" customHeight="1" x14ac:dyDescent="0.15">
      <c r="A48" s="14"/>
      <c r="B48" s="30"/>
      <c r="C48" s="331"/>
      <c r="D48" s="332"/>
      <c r="E48" s="333"/>
      <c r="G48" s="331"/>
      <c r="H48" s="332"/>
      <c r="I48" s="333"/>
      <c r="K48" s="305"/>
      <c r="L48" s="306"/>
      <c r="M48" s="307"/>
      <c r="O48" s="305"/>
      <c r="P48" s="306"/>
      <c r="Q48" s="307"/>
      <c r="S48" s="305"/>
      <c r="T48" s="306"/>
      <c r="U48" s="307"/>
      <c r="W48" s="305"/>
      <c r="X48" s="306"/>
      <c r="Y48" s="307"/>
      <c r="AA48" s="305"/>
      <c r="AB48" s="306"/>
      <c r="AC48" s="307"/>
      <c r="AE48" s="305"/>
      <c r="AF48" s="306"/>
      <c r="AG48" s="307"/>
      <c r="AI48" s="305"/>
      <c r="AJ48" s="306"/>
      <c r="AK48" s="307"/>
      <c r="AM48" s="305"/>
      <c r="AN48" s="306"/>
      <c r="AO48" s="307"/>
    </row>
    <row r="49" spans="1:41" ht="15" customHeight="1" thickBot="1" x14ac:dyDescent="0.25">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334" t="s">
        <v>64</v>
      </c>
      <c r="B50" s="138" t="s">
        <v>65</v>
      </c>
      <c r="C50" s="300" t="str" cm="1">
        <f t="array" ref="C50">IFERROR(_xlfn.IFS(B26&lt;&gt;"",C26,B27&lt;&gt;"",C27),"")</f>
        <v>Amount of GHGs emissions avoided or sequestered</v>
      </c>
      <c r="D50" s="301"/>
      <c r="E50" s="302"/>
      <c r="F50" s="37"/>
      <c r="G50" s="300" t="str" cm="1">
        <f t="array" ref="G50">IFERROR(_xlfn.IFS(F26&lt;&gt;"",G26,F27&lt;&gt;"",G27),"")</f>
        <v>6.3.1 Proportion of wastewater safely treated</v>
      </c>
      <c r="H50" s="301"/>
      <c r="I50" s="302"/>
      <c r="J50" s="38"/>
      <c r="K50" s="300" t="str" cm="1">
        <f t="array" ref="K50">IFERROR(_xlfn.IFS(J26&lt;&gt;"",K26,J27&lt;&gt;"",K27),"")</f>
        <v>Number of women serving in managerial/ leadership /ownership role</v>
      </c>
      <c r="L50" s="301"/>
      <c r="M50" s="302"/>
      <c r="N50" s="38"/>
      <c r="O50" s="300" t="str" cm="1">
        <f t="array" ref="O50">IFERROR(_xlfn.IFS(N26&lt;&gt;"",O26,N27&lt;&gt;"",O27),"")</f>
        <v>Total number of jobs</v>
      </c>
      <c r="P50" s="301"/>
      <c r="Q50" s="302"/>
      <c r="R50" s="38"/>
      <c r="S50" s="300" cm="1">
        <f t="array" ref="S50">IFERROR(_xlfn.IFS(R26&lt;&gt;"",S26,R27&lt;&gt;"",S27),"")</f>
        <v>0</v>
      </c>
      <c r="T50" s="301"/>
      <c r="U50" s="302"/>
      <c r="V50" s="38"/>
      <c r="W50" s="300" cm="1">
        <f t="array" ref="W50">IFERROR(_xlfn.IFS(V26&lt;&gt;"",W26,V27&lt;&gt;"",W27),"")</f>
        <v>0</v>
      </c>
      <c r="X50" s="301"/>
      <c r="Y50" s="302"/>
      <c r="Z50" s="38"/>
      <c r="AA50" s="300" cm="1">
        <f t="array" ref="AA50">IFERROR(_xlfn.IFS(Z26&lt;&gt;"",AA26,Z27&lt;&gt;"",AA27),"")</f>
        <v>0</v>
      </c>
      <c r="AB50" s="301"/>
      <c r="AC50" s="302"/>
      <c r="AD50" s="38"/>
      <c r="AE50" s="300" cm="1">
        <f t="array" ref="AE50">IFERROR(_xlfn.IFS(AD26&lt;&gt;"",AE26,AD27&lt;&gt;"",AE27),"")</f>
        <v>0</v>
      </c>
      <c r="AF50" s="301"/>
      <c r="AG50" s="302"/>
      <c r="AH50" s="38"/>
      <c r="AI50" s="300" cm="1">
        <f t="array" ref="AI50">IFERROR(_xlfn.IFS(AH26&lt;&gt;"",AI26,AH27&lt;&gt;"",AI27),"")</f>
        <v>0</v>
      </c>
      <c r="AJ50" s="301"/>
      <c r="AK50" s="302"/>
      <c r="AL50" s="38"/>
      <c r="AM50" s="300" cm="1">
        <f t="array" ref="AM50">IFERROR(_xlfn.IFS(AL26&lt;&gt;"",AM26,AL27&lt;&gt;"",AM27),"")</f>
        <v>0</v>
      </c>
      <c r="AN50" s="301"/>
      <c r="AO50" s="302"/>
    </row>
    <row r="51" spans="1:41" x14ac:dyDescent="0.15">
      <c r="A51" s="334"/>
      <c r="B51" s="92" t="s">
        <v>56</v>
      </c>
      <c r="C51" s="303" t="s">
        <v>66</v>
      </c>
      <c r="D51" s="304"/>
      <c r="E51" s="304"/>
      <c r="F51" s="37"/>
      <c r="G51" s="303" t="s">
        <v>66</v>
      </c>
      <c r="H51" s="304"/>
      <c r="I51" s="304"/>
      <c r="J51" s="38"/>
      <c r="K51" s="303" t="s">
        <v>66</v>
      </c>
      <c r="L51" s="304"/>
      <c r="M51" s="304"/>
      <c r="N51" s="38"/>
      <c r="O51" s="303" t="s">
        <v>66</v>
      </c>
      <c r="P51" s="304"/>
      <c r="Q51" s="304"/>
      <c r="R51" s="38"/>
      <c r="S51" s="303" t="s">
        <v>66</v>
      </c>
      <c r="T51" s="304"/>
      <c r="U51" s="304"/>
      <c r="V51" s="38"/>
      <c r="W51" s="303" t="s">
        <v>66</v>
      </c>
      <c r="X51" s="304"/>
      <c r="Y51" s="304"/>
      <c r="Z51" s="38"/>
      <c r="AA51" s="303" t="s">
        <v>66</v>
      </c>
      <c r="AB51" s="304"/>
      <c r="AC51" s="304"/>
      <c r="AD51" s="38"/>
      <c r="AE51" s="303" t="s">
        <v>66</v>
      </c>
      <c r="AF51" s="304"/>
      <c r="AG51" s="304"/>
      <c r="AH51" s="38"/>
      <c r="AI51" s="303" t="s">
        <v>66</v>
      </c>
      <c r="AJ51" s="304"/>
      <c r="AK51" s="304"/>
      <c r="AL51" s="38"/>
      <c r="AM51" s="303" t="s">
        <v>66</v>
      </c>
      <c r="AN51" s="304"/>
      <c r="AO51" s="304"/>
    </row>
    <row r="52" spans="1:41" x14ac:dyDescent="0.15">
      <c r="A52" s="334"/>
      <c r="B52" s="92" t="s">
        <v>57</v>
      </c>
      <c r="C52" s="303" t="s">
        <v>66</v>
      </c>
      <c r="D52" s="304"/>
      <c r="E52" s="304"/>
      <c r="F52" s="37"/>
      <c r="G52" s="303" t="s">
        <v>66</v>
      </c>
      <c r="H52" s="304"/>
      <c r="I52" s="304"/>
      <c r="J52" s="38"/>
      <c r="K52" s="303" t="s">
        <v>66</v>
      </c>
      <c r="L52" s="304"/>
      <c r="M52" s="304"/>
      <c r="N52" s="38"/>
      <c r="O52" s="303" t="s">
        <v>66</v>
      </c>
      <c r="P52" s="304"/>
      <c r="Q52" s="304"/>
      <c r="R52" s="38"/>
      <c r="S52" s="303" t="s">
        <v>66</v>
      </c>
      <c r="T52" s="304"/>
      <c r="U52" s="304"/>
      <c r="V52" s="38"/>
      <c r="W52" s="303" t="s">
        <v>66</v>
      </c>
      <c r="X52" s="304"/>
      <c r="Y52" s="304"/>
      <c r="Z52" s="38"/>
      <c r="AA52" s="303" t="s">
        <v>66</v>
      </c>
      <c r="AB52" s="304"/>
      <c r="AC52" s="304"/>
      <c r="AD52" s="38"/>
      <c r="AE52" s="303" t="s">
        <v>66</v>
      </c>
      <c r="AF52" s="304"/>
      <c r="AG52" s="304"/>
      <c r="AH52" s="38"/>
      <c r="AI52" s="303" t="s">
        <v>66</v>
      </c>
      <c r="AJ52" s="304"/>
      <c r="AK52" s="304"/>
      <c r="AL52" s="38"/>
      <c r="AM52" s="303" t="s">
        <v>66</v>
      </c>
      <c r="AN52" s="304"/>
      <c r="AO52" s="304"/>
    </row>
    <row r="53" spans="1:41" x14ac:dyDescent="0.15">
      <c r="A53" s="334"/>
      <c r="B53" s="92" t="s">
        <v>59</v>
      </c>
      <c r="C53" s="303" t="s">
        <v>66</v>
      </c>
      <c r="D53" s="304"/>
      <c r="E53" s="304"/>
      <c r="F53" s="37"/>
      <c r="G53" s="303" t="s">
        <v>66</v>
      </c>
      <c r="H53" s="304"/>
      <c r="I53" s="304"/>
      <c r="J53" s="38"/>
      <c r="K53" s="303" t="s">
        <v>66</v>
      </c>
      <c r="L53" s="304"/>
      <c r="M53" s="304"/>
      <c r="N53" s="38"/>
      <c r="O53" s="303" t="s">
        <v>66</v>
      </c>
      <c r="P53" s="304"/>
      <c r="Q53" s="304"/>
      <c r="R53" s="38"/>
      <c r="S53" s="303" t="s">
        <v>66</v>
      </c>
      <c r="T53" s="304"/>
      <c r="U53" s="304"/>
      <c r="V53" s="38"/>
      <c r="W53" s="303" t="s">
        <v>66</v>
      </c>
      <c r="X53" s="304"/>
      <c r="Y53" s="304"/>
      <c r="Z53" s="38"/>
      <c r="AA53" s="303" t="s">
        <v>66</v>
      </c>
      <c r="AB53" s="304"/>
      <c r="AC53" s="304"/>
      <c r="AD53" s="38"/>
      <c r="AE53" s="303" t="s">
        <v>66</v>
      </c>
      <c r="AF53" s="304"/>
      <c r="AG53" s="304"/>
      <c r="AH53" s="38"/>
      <c r="AI53" s="303" t="s">
        <v>66</v>
      </c>
      <c r="AJ53" s="304"/>
      <c r="AK53" s="304"/>
      <c r="AL53" s="38"/>
      <c r="AM53" s="303" t="s">
        <v>66</v>
      </c>
      <c r="AN53" s="304"/>
      <c r="AO53" s="304"/>
    </row>
    <row r="54" spans="1:41" x14ac:dyDescent="0.15">
      <c r="A54" s="334"/>
      <c r="B54" s="92" t="s">
        <v>58</v>
      </c>
      <c r="C54" s="303" t="s">
        <v>66</v>
      </c>
      <c r="D54" s="304"/>
      <c r="E54" s="304"/>
      <c r="F54" s="37"/>
      <c r="G54" s="303" t="s">
        <v>66</v>
      </c>
      <c r="H54" s="304"/>
      <c r="I54" s="304"/>
      <c r="J54" s="38"/>
      <c r="K54" s="303" t="s">
        <v>66</v>
      </c>
      <c r="L54" s="304"/>
      <c r="M54" s="304"/>
      <c r="N54" s="38"/>
      <c r="O54" s="303" t="s">
        <v>66</v>
      </c>
      <c r="P54" s="304"/>
      <c r="Q54" s="304"/>
      <c r="R54" s="38"/>
      <c r="S54" s="303" t="s">
        <v>66</v>
      </c>
      <c r="T54" s="304"/>
      <c r="U54" s="304"/>
      <c r="V54" s="38"/>
      <c r="W54" s="303" t="s">
        <v>66</v>
      </c>
      <c r="X54" s="304"/>
      <c r="Y54" s="304"/>
      <c r="Z54" s="38"/>
      <c r="AA54" s="303" t="s">
        <v>66</v>
      </c>
      <c r="AB54" s="304"/>
      <c r="AC54" s="304"/>
      <c r="AD54" s="38"/>
      <c r="AE54" s="303" t="s">
        <v>66</v>
      </c>
      <c r="AF54" s="304"/>
      <c r="AG54" s="304"/>
      <c r="AH54" s="38"/>
      <c r="AI54" s="303" t="s">
        <v>66</v>
      </c>
      <c r="AJ54" s="304"/>
      <c r="AK54" s="304"/>
      <c r="AL54" s="38"/>
      <c r="AM54" s="303" t="s">
        <v>66</v>
      </c>
      <c r="AN54" s="304"/>
      <c r="AO54" s="304"/>
    </row>
    <row r="55" spans="1:41" x14ac:dyDescent="0.15">
      <c r="A55" s="334"/>
      <c r="B55" s="92" t="s">
        <v>67</v>
      </c>
      <c r="C55" s="303" t="s">
        <v>66</v>
      </c>
      <c r="D55" s="304"/>
      <c r="E55" s="304"/>
      <c r="F55" s="37"/>
      <c r="G55" s="303" t="s">
        <v>66</v>
      </c>
      <c r="H55" s="304"/>
      <c r="I55" s="304"/>
      <c r="J55" s="38"/>
      <c r="K55" s="303" t="s">
        <v>66</v>
      </c>
      <c r="L55" s="304"/>
      <c r="M55" s="304"/>
      <c r="N55" s="38"/>
      <c r="O55" s="303" t="s">
        <v>66</v>
      </c>
      <c r="P55" s="304"/>
      <c r="Q55" s="304"/>
      <c r="R55" s="38"/>
      <c r="S55" s="303" t="s">
        <v>66</v>
      </c>
      <c r="T55" s="304"/>
      <c r="U55" s="304"/>
      <c r="V55" s="38"/>
      <c r="W55" s="303" t="s">
        <v>66</v>
      </c>
      <c r="X55" s="304"/>
      <c r="Y55" s="304"/>
      <c r="Z55" s="38"/>
      <c r="AA55" s="303" t="s">
        <v>66</v>
      </c>
      <c r="AB55" s="304"/>
      <c r="AC55" s="304"/>
      <c r="AD55" s="38"/>
      <c r="AE55" s="303" t="s">
        <v>66</v>
      </c>
      <c r="AF55" s="304"/>
      <c r="AG55" s="304"/>
      <c r="AH55" s="38"/>
      <c r="AI55" s="303" t="s">
        <v>66</v>
      </c>
      <c r="AJ55" s="304"/>
      <c r="AK55" s="304"/>
      <c r="AL55" s="38"/>
      <c r="AM55" s="303" t="s">
        <v>66</v>
      </c>
      <c r="AN55" s="304"/>
      <c r="AO55" s="304"/>
    </row>
    <row r="56" spans="1:41" x14ac:dyDescent="0.15">
      <c r="A56" s="334"/>
      <c r="B56" s="92" t="s">
        <v>68</v>
      </c>
      <c r="C56" s="303" t="s">
        <v>66</v>
      </c>
      <c r="D56" s="304"/>
      <c r="E56" s="304"/>
      <c r="F56" s="37"/>
      <c r="G56" s="303" t="s">
        <v>66</v>
      </c>
      <c r="H56" s="304"/>
      <c r="I56" s="304"/>
      <c r="J56" s="38"/>
      <c r="K56" s="303" t="s">
        <v>66</v>
      </c>
      <c r="L56" s="304"/>
      <c r="M56" s="304"/>
      <c r="N56" s="38"/>
      <c r="O56" s="303" t="s">
        <v>66</v>
      </c>
      <c r="P56" s="304"/>
      <c r="Q56" s="304"/>
      <c r="R56" s="38"/>
      <c r="S56" s="303" t="s">
        <v>66</v>
      </c>
      <c r="T56" s="304"/>
      <c r="U56" s="304"/>
      <c r="V56" s="38"/>
      <c r="W56" s="303" t="s">
        <v>66</v>
      </c>
      <c r="X56" s="304"/>
      <c r="Y56" s="304"/>
      <c r="Z56" s="38"/>
      <c r="AA56" s="303" t="s">
        <v>66</v>
      </c>
      <c r="AB56" s="304"/>
      <c r="AC56" s="304"/>
      <c r="AD56" s="38"/>
      <c r="AE56" s="303" t="s">
        <v>66</v>
      </c>
      <c r="AF56" s="304"/>
      <c r="AG56" s="304"/>
      <c r="AH56" s="38"/>
      <c r="AI56" s="303" t="s">
        <v>66</v>
      </c>
      <c r="AJ56" s="304"/>
      <c r="AK56" s="304"/>
      <c r="AL56" s="38"/>
      <c r="AM56" s="303" t="s">
        <v>66</v>
      </c>
      <c r="AN56" s="304"/>
      <c r="AO56" s="304"/>
    </row>
    <row r="57" spans="1:41" x14ac:dyDescent="0.15">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x14ac:dyDescent="0.15">
      <c r="A58" s="337"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337"/>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337"/>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335"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335"/>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335"/>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335"/>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335"/>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335"/>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335"/>
      <c r="B67" s="39" t="s">
        <v>77</v>
      </c>
      <c r="C67" s="296" t="s">
        <v>78</v>
      </c>
      <c r="D67" s="296"/>
      <c r="E67" s="296"/>
      <c r="F67" s="37"/>
      <c r="G67" s="296" t="s">
        <v>78</v>
      </c>
      <c r="H67" s="296"/>
      <c r="I67" s="296"/>
      <c r="J67" s="38"/>
      <c r="K67" s="296" t="s">
        <v>78</v>
      </c>
      <c r="L67" s="296"/>
      <c r="M67" s="296"/>
      <c r="N67" s="38"/>
      <c r="O67" s="296" t="s">
        <v>78</v>
      </c>
      <c r="P67" s="296"/>
      <c r="Q67" s="296"/>
      <c r="R67" s="38"/>
      <c r="S67" s="296" t="s">
        <v>78</v>
      </c>
      <c r="T67" s="296"/>
      <c r="U67" s="296"/>
      <c r="V67" s="38"/>
      <c r="W67" s="296" t="s">
        <v>78</v>
      </c>
      <c r="X67" s="296"/>
      <c r="Y67" s="296"/>
      <c r="Z67" s="38"/>
      <c r="AA67" s="296" t="s">
        <v>78</v>
      </c>
      <c r="AB67" s="296"/>
      <c r="AC67" s="296"/>
      <c r="AD67" s="38"/>
      <c r="AE67" s="296" t="s">
        <v>78</v>
      </c>
      <c r="AF67" s="296"/>
      <c r="AG67" s="296"/>
      <c r="AH67" s="38"/>
      <c r="AI67" s="296" t="s">
        <v>78</v>
      </c>
      <c r="AJ67" s="296"/>
      <c r="AK67" s="296"/>
      <c r="AL67" s="38"/>
      <c r="AM67" s="296" t="s">
        <v>78</v>
      </c>
      <c r="AN67" s="296"/>
      <c r="AO67" s="296"/>
    </row>
    <row r="68" spans="1:41" x14ac:dyDescent="0.15">
      <c r="A68" s="335"/>
      <c r="B68" s="297"/>
      <c r="C68" s="296"/>
      <c r="D68" s="296"/>
      <c r="E68" s="296"/>
      <c r="F68" s="37"/>
      <c r="G68" s="296"/>
      <c r="H68" s="296"/>
      <c r="I68" s="296"/>
      <c r="J68" s="38"/>
      <c r="K68" s="296"/>
      <c r="L68" s="296"/>
      <c r="M68" s="296"/>
      <c r="N68" s="38"/>
      <c r="O68" s="296"/>
      <c r="P68" s="296"/>
      <c r="Q68" s="296"/>
      <c r="R68" s="38"/>
      <c r="S68" s="296"/>
      <c r="T68" s="296"/>
      <c r="U68" s="296"/>
      <c r="V68" s="38"/>
      <c r="W68" s="296"/>
      <c r="X68" s="296"/>
      <c r="Y68" s="296"/>
      <c r="Z68" s="38"/>
      <c r="AA68" s="296"/>
      <c r="AB68" s="296"/>
      <c r="AC68" s="296"/>
      <c r="AD68" s="38"/>
      <c r="AE68" s="296"/>
      <c r="AF68" s="296"/>
      <c r="AG68" s="296"/>
      <c r="AH68" s="38"/>
      <c r="AI68" s="296"/>
      <c r="AJ68" s="296"/>
      <c r="AK68" s="296"/>
      <c r="AL68" s="38"/>
      <c r="AM68" s="296"/>
      <c r="AN68" s="296"/>
      <c r="AO68" s="296"/>
    </row>
    <row r="69" spans="1:41" x14ac:dyDescent="0.15">
      <c r="A69" s="335"/>
      <c r="B69" s="298"/>
      <c r="C69" s="296"/>
      <c r="D69" s="296"/>
      <c r="E69" s="296"/>
      <c r="F69" s="37"/>
      <c r="G69" s="296"/>
      <c r="H69" s="296"/>
      <c r="I69" s="296"/>
      <c r="J69" s="38"/>
      <c r="K69" s="296"/>
      <c r="L69" s="296"/>
      <c r="M69" s="296"/>
      <c r="N69" s="38"/>
      <c r="O69" s="296"/>
      <c r="P69" s="296"/>
      <c r="Q69" s="296"/>
      <c r="R69" s="38"/>
      <c r="S69" s="296"/>
      <c r="T69" s="296"/>
      <c r="U69" s="296"/>
      <c r="V69" s="38"/>
      <c r="W69" s="296"/>
      <c r="X69" s="296"/>
      <c r="Y69" s="296"/>
      <c r="Z69" s="38"/>
      <c r="AA69" s="296"/>
      <c r="AB69" s="296"/>
      <c r="AC69" s="296"/>
      <c r="AD69" s="38"/>
      <c r="AE69" s="296"/>
      <c r="AF69" s="296"/>
      <c r="AG69" s="296"/>
      <c r="AH69" s="38"/>
      <c r="AI69" s="296"/>
      <c r="AJ69" s="296"/>
      <c r="AK69" s="296"/>
      <c r="AL69" s="38"/>
      <c r="AM69" s="296"/>
      <c r="AN69" s="296"/>
      <c r="AO69" s="296"/>
    </row>
    <row r="70" spans="1:41" x14ac:dyDescent="0.15">
      <c r="A70" s="335"/>
      <c r="B70" s="298"/>
      <c r="C70" s="296"/>
      <c r="D70" s="296"/>
      <c r="E70" s="296"/>
      <c r="F70" s="37"/>
      <c r="G70" s="296"/>
      <c r="H70" s="296"/>
      <c r="I70" s="296"/>
      <c r="J70" s="38"/>
      <c r="K70" s="296"/>
      <c r="L70" s="296"/>
      <c r="M70" s="296"/>
      <c r="N70" s="38"/>
      <c r="O70" s="296"/>
      <c r="P70" s="296"/>
      <c r="Q70" s="296"/>
      <c r="R70" s="38"/>
      <c r="S70" s="296"/>
      <c r="T70" s="296"/>
      <c r="U70" s="296"/>
      <c r="V70" s="38"/>
      <c r="W70" s="296"/>
      <c r="X70" s="296"/>
      <c r="Y70" s="296"/>
      <c r="Z70" s="38"/>
      <c r="AA70" s="296"/>
      <c r="AB70" s="296"/>
      <c r="AC70" s="296"/>
      <c r="AD70" s="38"/>
      <c r="AE70" s="296"/>
      <c r="AF70" s="296"/>
      <c r="AG70" s="296"/>
      <c r="AH70" s="38"/>
      <c r="AI70" s="296"/>
      <c r="AJ70" s="296"/>
      <c r="AK70" s="296"/>
      <c r="AL70" s="38"/>
      <c r="AM70" s="296"/>
      <c r="AN70" s="296"/>
      <c r="AO70" s="296"/>
    </row>
    <row r="71" spans="1:41" x14ac:dyDescent="0.15">
      <c r="A71" s="335"/>
      <c r="B71" s="298"/>
      <c r="C71" s="296"/>
      <c r="D71" s="296"/>
      <c r="E71" s="296"/>
      <c r="F71" s="37"/>
      <c r="G71" s="296"/>
      <c r="H71" s="296"/>
      <c r="I71" s="296"/>
      <c r="J71" s="38"/>
      <c r="K71" s="296"/>
      <c r="L71" s="296"/>
      <c r="M71" s="296"/>
      <c r="N71" s="38"/>
      <c r="O71" s="296"/>
      <c r="P71" s="296"/>
      <c r="Q71" s="296"/>
      <c r="R71" s="38"/>
      <c r="S71" s="296"/>
      <c r="T71" s="296"/>
      <c r="U71" s="296"/>
      <c r="V71" s="38"/>
      <c r="W71" s="296"/>
      <c r="X71" s="296"/>
      <c r="Y71" s="296"/>
      <c r="Z71" s="38"/>
      <c r="AA71" s="296"/>
      <c r="AB71" s="296"/>
      <c r="AC71" s="296"/>
      <c r="AD71" s="38"/>
      <c r="AE71" s="296"/>
      <c r="AF71" s="296"/>
      <c r="AG71" s="296"/>
      <c r="AH71" s="38"/>
      <c r="AI71" s="296"/>
      <c r="AJ71" s="296"/>
      <c r="AK71" s="296"/>
      <c r="AL71" s="38"/>
      <c r="AM71" s="296"/>
      <c r="AN71" s="296"/>
      <c r="AO71" s="296"/>
    </row>
    <row r="72" spans="1:41" x14ac:dyDescent="0.15">
      <c r="A72" s="335"/>
      <c r="B72" s="298"/>
      <c r="C72" s="296"/>
      <c r="D72" s="296"/>
      <c r="E72" s="296"/>
      <c r="F72" s="37"/>
      <c r="G72" s="296"/>
      <c r="H72" s="296"/>
      <c r="I72" s="296"/>
      <c r="J72" s="38"/>
      <c r="K72" s="296"/>
      <c r="L72" s="296"/>
      <c r="M72" s="296"/>
      <c r="N72" s="38"/>
      <c r="O72" s="296"/>
      <c r="P72" s="296"/>
      <c r="Q72" s="296"/>
      <c r="R72" s="38"/>
      <c r="S72" s="296"/>
      <c r="T72" s="296"/>
      <c r="U72" s="296"/>
      <c r="V72" s="38"/>
      <c r="W72" s="296"/>
      <c r="X72" s="296"/>
      <c r="Y72" s="296"/>
      <c r="Z72" s="38"/>
      <c r="AA72" s="296"/>
      <c r="AB72" s="296"/>
      <c r="AC72" s="296"/>
      <c r="AD72" s="38"/>
      <c r="AE72" s="296"/>
      <c r="AF72" s="296"/>
      <c r="AG72" s="296"/>
      <c r="AH72" s="38"/>
      <c r="AI72" s="296"/>
      <c r="AJ72" s="296"/>
      <c r="AK72" s="296"/>
      <c r="AL72" s="38"/>
      <c r="AM72" s="296"/>
      <c r="AN72" s="296"/>
      <c r="AO72" s="296"/>
    </row>
    <row r="73" spans="1:41" x14ac:dyDescent="0.15">
      <c r="A73" s="335"/>
      <c r="B73" s="299"/>
      <c r="C73" s="296"/>
      <c r="D73" s="296"/>
      <c r="E73" s="296"/>
      <c r="F73" s="37"/>
      <c r="G73" s="296"/>
      <c r="H73" s="296"/>
      <c r="I73" s="296"/>
      <c r="J73" s="38"/>
      <c r="K73" s="296"/>
      <c r="L73" s="296"/>
      <c r="M73" s="296"/>
      <c r="N73" s="38"/>
      <c r="O73" s="296"/>
      <c r="P73" s="296"/>
      <c r="Q73" s="296"/>
      <c r="R73" s="38"/>
      <c r="S73" s="296"/>
      <c r="T73" s="296"/>
      <c r="U73" s="296"/>
      <c r="V73" s="38"/>
      <c r="W73" s="296"/>
      <c r="X73" s="296"/>
      <c r="Y73" s="296"/>
      <c r="Z73" s="38"/>
      <c r="AA73" s="296"/>
      <c r="AB73" s="296"/>
      <c r="AC73" s="296"/>
      <c r="AD73" s="38"/>
      <c r="AE73" s="296"/>
      <c r="AF73" s="296"/>
      <c r="AG73" s="296"/>
      <c r="AH73" s="38"/>
      <c r="AI73" s="296"/>
      <c r="AJ73" s="296"/>
      <c r="AK73" s="296"/>
      <c r="AL73" s="38"/>
      <c r="AM73" s="296"/>
      <c r="AN73" s="296"/>
      <c r="AO73" s="296"/>
    </row>
    <row r="74" spans="1:41" x14ac:dyDescent="0.15">
      <c r="A74" s="335"/>
    </row>
    <row r="75" spans="1:41" x14ac:dyDescent="0.15">
      <c r="A75" s="335"/>
    </row>
    <row r="76" spans="1:41" x14ac:dyDescent="0.15">
      <c r="A76" s="335"/>
    </row>
    <row r="77" spans="1:41" x14ac:dyDescent="0.15">
      <c r="A77" s="335"/>
    </row>
    <row r="78" spans="1:41" x14ac:dyDescent="0.15">
      <c r="A78" s="335"/>
    </row>
    <row r="120" spans="7:7" x14ac:dyDescent="0.15">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customXml/itemProps2.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Life Climate</cp:lastModifiedBy>
  <cp:revision/>
  <dcterms:created xsi:type="dcterms:W3CDTF">2020-07-30T17:29:20Z</dcterms:created>
  <dcterms:modified xsi:type="dcterms:W3CDTF">2024-12-31T12:00:47Z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