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life enerji\iş\1188.Borusan- Bandırma RES\2.Sertifikasyon\2. Verifikasyon\3. Saha Ziyareti Sonrası\5. Protocol 5th Round\"/>
    </mc:Choice>
  </mc:AlternateContent>
  <xr:revisionPtr revIDLastSave="0" documentId="13_ncr:1_{A86651FA-E80D-435C-A3BB-6C5E0528CC91}" xr6:coauthVersionLast="45" xr6:coauthVersionMax="45" xr10:uidLastSave="{00000000-0000-0000-0000-000000000000}"/>
  <bookViews>
    <workbookView xWindow="-28920" yWindow="-120" windowWidth="29040" windowHeight="15840" tabRatio="615" activeTab="4" xr2:uid="{00000000-000D-0000-FFFF-FFFF00000000}"/>
  </bookViews>
  <sheets>
    <sheet name="ER of Bandırma WPP" sheetId="7" r:id="rId1"/>
    <sheet name="Consolidated Rata" sheetId="8" r:id="rId2"/>
    <sheet name="Monitoring Plan" sheetId="2" r:id="rId3"/>
    <sheet name="Employment Records " sheetId="6" r:id="rId4"/>
    <sheet name="Trainings" sheetId="9" r:id="rId5"/>
  </sheets>
  <definedNames>
    <definedName name="_xlnm._FilterDatabase" localSheetId="1" hidden="1">'Consolidated Rata'!$B$1:$B$1718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1" i="7" l="1"/>
  <c r="C54" i="7"/>
  <c r="C52" i="7"/>
  <c r="C51" i="7"/>
  <c r="C49" i="7"/>
  <c r="C48" i="7"/>
  <c r="C47" i="7"/>
  <c r="C46" i="7"/>
  <c r="C41" i="7"/>
  <c r="C40" i="7"/>
  <c r="E70" i="7" l="1"/>
  <c r="E60" i="7"/>
  <c r="E61" i="7"/>
  <c r="E62" i="7"/>
  <c r="E63" i="7"/>
  <c r="E64" i="7"/>
  <c r="E65" i="7"/>
  <c r="E66" i="7"/>
  <c r="E67" i="7"/>
  <c r="E68" i="7"/>
  <c r="E69" i="7"/>
  <c r="D60" i="7"/>
  <c r="D61" i="7"/>
  <c r="D62" i="7"/>
  <c r="D63" i="7"/>
  <c r="D64" i="7"/>
  <c r="D65" i="7"/>
  <c r="D66" i="7"/>
  <c r="D67" i="7"/>
  <c r="D68" i="7"/>
  <c r="D69" i="7"/>
  <c r="D70" i="7"/>
  <c r="D47" i="7"/>
  <c r="D48" i="7"/>
  <c r="D49" i="7"/>
  <c r="D50" i="7"/>
  <c r="D51" i="7"/>
  <c r="D52" i="7"/>
  <c r="D53" i="7"/>
  <c r="D54" i="7"/>
  <c r="D55" i="7"/>
  <c r="D56" i="7"/>
  <c r="D57" i="7"/>
  <c r="D41" i="7"/>
  <c r="D42" i="7"/>
  <c r="D43" i="7"/>
  <c r="D44" i="7"/>
  <c r="D40" i="7"/>
  <c r="N62" i="7" l="1"/>
  <c r="M62" i="7" l="1"/>
  <c r="C63" i="7" l="1"/>
  <c r="C62" i="7"/>
  <c r="D24" i="7" l="1"/>
  <c r="D25" i="7"/>
  <c r="D26" i="7"/>
  <c r="D27" i="7"/>
  <c r="D28" i="7"/>
  <c r="D29" i="7"/>
  <c r="D30" i="7"/>
  <c r="D31" i="7"/>
  <c r="D32" i="7"/>
  <c r="D33" i="7"/>
  <c r="D34" i="7"/>
  <c r="D59" i="7"/>
  <c r="D23" i="7" s="1"/>
  <c r="D11" i="7"/>
  <c r="D12" i="7"/>
  <c r="D13" i="7"/>
  <c r="D14" i="7"/>
  <c r="D15" i="7"/>
  <c r="D16" i="7"/>
  <c r="D17" i="7"/>
  <c r="D18" i="7"/>
  <c r="D19" i="7"/>
  <c r="D20" i="7"/>
  <c r="D21" i="7"/>
  <c r="D46" i="7"/>
  <c r="D10" i="7" s="1"/>
  <c r="D5" i="7"/>
  <c r="D6" i="7"/>
  <c r="D7" i="7"/>
  <c r="D8" i="7"/>
  <c r="D4" i="7"/>
  <c r="D71" i="7" l="1"/>
  <c r="J70" i="7"/>
  <c r="O70" i="7"/>
  <c r="N71" i="7"/>
  <c r="M71" i="7"/>
  <c r="O69" i="7"/>
  <c r="O68" i="7"/>
  <c r="O67" i="7"/>
  <c r="O66" i="7"/>
  <c r="O65" i="7"/>
  <c r="O64" i="7"/>
  <c r="O63" i="7"/>
  <c r="O62" i="7"/>
  <c r="O61" i="7"/>
  <c r="O60" i="7"/>
  <c r="O59" i="7"/>
  <c r="N58" i="7"/>
  <c r="M58" i="7"/>
  <c r="O57" i="7"/>
  <c r="O56" i="7"/>
  <c r="O55" i="7"/>
  <c r="O54" i="7"/>
  <c r="O53" i="7"/>
  <c r="O52" i="7"/>
  <c r="O51" i="7"/>
  <c r="O50" i="7"/>
  <c r="O49" i="7"/>
  <c r="O48" i="7"/>
  <c r="O47" i="7"/>
  <c r="O46" i="7"/>
  <c r="N45" i="7"/>
  <c r="M45" i="7"/>
  <c r="O44" i="7"/>
  <c r="O43" i="7"/>
  <c r="O42" i="7"/>
  <c r="O41" i="7"/>
  <c r="O40" i="7"/>
  <c r="J69" i="7"/>
  <c r="J40" i="7"/>
  <c r="H71" i="7"/>
  <c r="J68" i="7"/>
  <c r="J67" i="7"/>
  <c r="J66" i="7"/>
  <c r="J65" i="7"/>
  <c r="J64" i="7"/>
  <c r="J63" i="7"/>
  <c r="J62" i="7"/>
  <c r="J61" i="7"/>
  <c r="J60" i="7"/>
  <c r="J59" i="7"/>
  <c r="I58" i="7"/>
  <c r="H58" i="7"/>
  <c r="J57" i="7"/>
  <c r="J56" i="7"/>
  <c r="J55" i="7"/>
  <c r="J54" i="7"/>
  <c r="J53" i="7"/>
  <c r="J52" i="7"/>
  <c r="J51" i="7"/>
  <c r="J50" i="7"/>
  <c r="J49" i="7"/>
  <c r="J48" i="7"/>
  <c r="J47" i="7"/>
  <c r="J46" i="7"/>
  <c r="I45" i="7"/>
  <c r="H45" i="7"/>
  <c r="J44" i="7"/>
  <c r="J43" i="7"/>
  <c r="J42" i="7"/>
  <c r="J41" i="7"/>
  <c r="N72" i="7" l="1"/>
  <c r="H72" i="7"/>
  <c r="O58" i="7"/>
  <c r="M72" i="7"/>
  <c r="J45" i="7"/>
  <c r="O71" i="7"/>
  <c r="O45" i="7"/>
  <c r="J58" i="7"/>
  <c r="O72" i="7" l="1"/>
  <c r="C70" i="7" l="1"/>
  <c r="C34" i="7" s="1"/>
  <c r="C69" i="7"/>
  <c r="C33" i="7" s="1"/>
  <c r="C68" i="7"/>
  <c r="C32" i="7" s="1"/>
  <c r="C67" i="7"/>
  <c r="C31" i="7" s="1"/>
  <c r="C66" i="7"/>
  <c r="C30" i="7" s="1"/>
  <c r="C65" i="7"/>
  <c r="C29" i="7" s="1"/>
  <c r="C64" i="7"/>
  <c r="C28" i="7" s="1"/>
  <c r="C27" i="7"/>
  <c r="C26" i="7"/>
  <c r="C61" i="7"/>
  <c r="C25" i="7" s="1"/>
  <c r="C60" i="7"/>
  <c r="C24" i="7" s="1"/>
  <c r="C59" i="7"/>
  <c r="C23" i="7" s="1"/>
  <c r="C57" i="7"/>
  <c r="C21" i="7" s="1"/>
  <c r="C56" i="7"/>
  <c r="C20" i="7" s="1"/>
  <c r="C55" i="7"/>
  <c r="C19" i="7" s="1"/>
  <c r="C18" i="7"/>
  <c r="C53" i="7"/>
  <c r="C17" i="7" s="1"/>
  <c r="C16" i="7"/>
  <c r="C15" i="7"/>
  <c r="C50" i="7"/>
  <c r="C14" i="7" s="1"/>
  <c r="C13" i="7"/>
  <c r="C12" i="7"/>
  <c r="C11" i="7"/>
  <c r="C10" i="7"/>
  <c r="C44" i="7"/>
  <c r="C8" i="7" s="1"/>
  <c r="C43" i="7"/>
  <c r="C7" i="7" s="1"/>
  <c r="C42" i="7"/>
  <c r="C6" i="7" s="1"/>
  <c r="C5" i="7"/>
  <c r="C4" i="7"/>
  <c r="R1718" i="8"/>
  <c r="B1718" i="8"/>
  <c r="R1717" i="8"/>
  <c r="B1717" i="8"/>
  <c r="R1716" i="8"/>
  <c r="B1716" i="8"/>
  <c r="R1715" i="8"/>
  <c r="B1715" i="8"/>
  <c r="R1714" i="8"/>
  <c r="B1714" i="8"/>
  <c r="R1713" i="8"/>
  <c r="B1713" i="8"/>
  <c r="R1712" i="8"/>
  <c r="B1712" i="8"/>
  <c r="R1711" i="8"/>
  <c r="B1711" i="8"/>
  <c r="R1710" i="8"/>
  <c r="B1710" i="8"/>
  <c r="R1709" i="8"/>
  <c r="B1709" i="8"/>
  <c r="R1708" i="8"/>
  <c r="B1708" i="8"/>
  <c r="R1707" i="8"/>
  <c r="B1707" i="8"/>
  <c r="R1706" i="8"/>
  <c r="B1706" i="8"/>
  <c r="R1705" i="8"/>
  <c r="B1705" i="8"/>
  <c r="R1704" i="8"/>
  <c r="B1704" i="8"/>
  <c r="R1703" i="8"/>
  <c r="B1703" i="8"/>
  <c r="R1702" i="8"/>
  <c r="B1702" i="8"/>
  <c r="R1701" i="8"/>
  <c r="B1701" i="8"/>
  <c r="R1700" i="8"/>
  <c r="B1700" i="8"/>
  <c r="R1699" i="8"/>
  <c r="B1699" i="8"/>
  <c r="R1698" i="8"/>
  <c r="B1698" i="8"/>
  <c r="R1697" i="8"/>
  <c r="B1697" i="8"/>
  <c r="R1696" i="8"/>
  <c r="B1696" i="8"/>
  <c r="R1695" i="8"/>
  <c r="B1695" i="8"/>
  <c r="R1694" i="8"/>
  <c r="B1694" i="8"/>
  <c r="R1693" i="8"/>
  <c r="B1693" i="8"/>
  <c r="R1692" i="8"/>
  <c r="B1692" i="8"/>
  <c r="R1691" i="8"/>
  <c r="B1691" i="8"/>
  <c r="R1690" i="8"/>
  <c r="B1690" i="8"/>
  <c r="R1689" i="8"/>
  <c r="B1689" i="8"/>
  <c r="R1688" i="8"/>
  <c r="B1688" i="8"/>
  <c r="R1687" i="8"/>
  <c r="B1687" i="8"/>
  <c r="R1686" i="8"/>
  <c r="B1686" i="8"/>
  <c r="R1685" i="8"/>
  <c r="B1685" i="8"/>
  <c r="R1684" i="8"/>
  <c r="B1684" i="8"/>
  <c r="R1683" i="8"/>
  <c r="B1683" i="8"/>
  <c r="R1682" i="8"/>
  <c r="B1682" i="8"/>
  <c r="R1681" i="8"/>
  <c r="B1681" i="8"/>
  <c r="R1680" i="8"/>
  <c r="B1680" i="8"/>
  <c r="R1679" i="8"/>
  <c r="B1679" i="8"/>
  <c r="R1678" i="8"/>
  <c r="B1678" i="8"/>
  <c r="R1677" i="8"/>
  <c r="B1677" i="8"/>
  <c r="R1676" i="8"/>
  <c r="B1676" i="8"/>
  <c r="R1675" i="8"/>
  <c r="B1675" i="8"/>
  <c r="R1674" i="8"/>
  <c r="B1674" i="8"/>
  <c r="R1673" i="8"/>
  <c r="B1673" i="8"/>
  <c r="R1672" i="8"/>
  <c r="B1672" i="8"/>
  <c r="R1671" i="8"/>
  <c r="B1671" i="8"/>
  <c r="R1670" i="8"/>
  <c r="B1670" i="8"/>
  <c r="R1669" i="8"/>
  <c r="B1669" i="8"/>
  <c r="R1668" i="8"/>
  <c r="B1668" i="8"/>
  <c r="R1667" i="8"/>
  <c r="B1667" i="8"/>
  <c r="R1666" i="8"/>
  <c r="B1666" i="8"/>
  <c r="R1665" i="8"/>
  <c r="B1665" i="8"/>
  <c r="R1664" i="8"/>
  <c r="B1664" i="8"/>
  <c r="R1663" i="8"/>
  <c r="B1663" i="8"/>
  <c r="R1662" i="8"/>
  <c r="B1662" i="8"/>
  <c r="R1661" i="8"/>
  <c r="B1661" i="8"/>
  <c r="R1660" i="8"/>
  <c r="B1660" i="8"/>
  <c r="R1659" i="8"/>
  <c r="B1659" i="8"/>
  <c r="R1658" i="8"/>
  <c r="B1658" i="8"/>
  <c r="R1657" i="8"/>
  <c r="B1657" i="8"/>
  <c r="R1656" i="8"/>
  <c r="B1656" i="8"/>
  <c r="R1655" i="8"/>
  <c r="B1655" i="8"/>
  <c r="R1654" i="8"/>
  <c r="B1654" i="8"/>
  <c r="R1653" i="8"/>
  <c r="B1653" i="8"/>
  <c r="R1652" i="8"/>
  <c r="B1652" i="8"/>
  <c r="R1651" i="8"/>
  <c r="B1651" i="8"/>
  <c r="R1650" i="8"/>
  <c r="B1650" i="8"/>
  <c r="R1649" i="8"/>
  <c r="B1649" i="8"/>
  <c r="R1648" i="8"/>
  <c r="B1648" i="8"/>
  <c r="R1647" i="8"/>
  <c r="B1647" i="8"/>
  <c r="R1646" i="8"/>
  <c r="B1646" i="8"/>
  <c r="R1645" i="8"/>
  <c r="B1645" i="8"/>
  <c r="R1644" i="8"/>
  <c r="B1644" i="8"/>
  <c r="R1643" i="8"/>
  <c r="B1643" i="8"/>
  <c r="R1642" i="8"/>
  <c r="B1642" i="8"/>
  <c r="R1641" i="8"/>
  <c r="B1641" i="8"/>
  <c r="R1640" i="8"/>
  <c r="B1640" i="8"/>
  <c r="R1639" i="8"/>
  <c r="B1639" i="8"/>
  <c r="R1638" i="8"/>
  <c r="B1638" i="8"/>
  <c r="R1637" i="8"/>
  <c r="B1637" i="8"/>
  <c r="R1636" i="8"/>
  <c r="B1636" i="8"/>
  <c r="R1635" i="8"/>
  <c r="B1635" i="8"/>
  <c r="R1634" i="8"/>
  <c r="B1634" i="8"/>
  <c r="R1633" i="8"/>
  <c r="B1633" i="8"/>
  <c r="R1632" i="8"/>
  <c r="B1632" i="8"/>
  <c r="R1631" i="8"/>
  <c r="B1631" i="8"/>
  <c r="R1630" i="8"/>
  <c r="B1630" i="8"/>
  <c r="R1629" i="8"/>
  <c r="B1629" i="8"/>
  <c r="R1628" i="8"/>
  <c r="B1628" i="8"/>
  <c r="R1627" i="8"/>
  <c r="B1627" i="8"/>
  <c r="R1626" i="8"/>
  <c r="B1626" i="8"/>
  <c r="R1625" i="8"/>
  <c r="B1625" i="8"/>
  <c r="R1624" i="8"/>
  <c r="B1624" i="8"/>
  <c r="R1623" i="8"/>
  <c r="B1623" i="8"/>
  <c r="R1622" i="8"/>
  <c r="B1622" i="8"/>
  <c r="R1621" i="8"/>
  <c r="B1621" i="8"/>
  <c r="R1620" i="8"/>
  <c r="B1620" i="8"/>
  <c r="R1619" i="8"/>
  <c r="B1619" i="8"/>
  <c r="R1618" i="8"/>
  <c r="B1618" i="8"/>
  <c r="R1617" i="8"/>
  <c r="B1617" i="8"/>
  <c r="R1616" i="8"/>
  <c r="B1616" i="8"/>
  <c r="R1615" i="8"/>
  <c r="B1615" i="8"/>
  <c r="R1614" i="8"/>
  <c r="B1614" i="8"/>
  <c r="R1613" i="8"/>
  <c r="B1613" i="8"/>
  <c r="R1612" i="8"/>
  <c r="B1612" i="8"/>
  <c r="R1611" i="8"/>
  <c r="B1611" i="8"/>
  <c r="R1610" i="8"/>
  <c r="B1610" i="8"/>
  <c r="R1609" i="8"/>
  <c r="B1609" i="8"/>
  <c r="R1608" i="8"/>
  <c r="B1608" i="8"/>
  <c r="R1607" i="8"/>
  <c r="B1607" i="8"/>
  <c r="R1606" i="8"/>
  <c r="B1606" i="8"/>
  <c r="R1605" i="8"/>
  <c r="B1605" i="8"/>
  <c r="R1604" i="8"/>
  <c r="B1604" i="8"/>
  <c r="R1603" i="8"/>
  <c r="B1603" i="8"/>
  <c r="R1602" i="8"/>
  <c r="B1602" i="8"/>
  <c r="R1601" i="8"/>
  <c r="B1601" i="8"/>
  <c r="R1600" i="8"/>
  <c r="B1600" i="8"/>
  <c r="R1599" i="8"/>
  <c r="B1599" i="8"/>
  <c r="R1598" i="8"/>
  <c r="B1598" i="8"/>
  <c r="R1597" i="8"/>
  <c r="B1597" i="8"/>
  <c r="R1596" i="8"/>
  <c r="B1596" i="8"/>
  <c r="R1595" i="8"/>
  <c r="B1595" i="8"/>
  <c r="R1594" i="8"/>
  <c r="B1594" i="8"/>
  <c r="R1593" i="8"/>
  <c r="B1593" i="8"/>
  <c r="R1592" i="8"/>
  <c r="B1592" i="8"/>
  <c r="R1591" i="8"/>
  <c r="B1591" i="8"/>
  <c r="R1590" i="8"/>
  <c r="B1590" i="8"/>
  <c r="R1589" i="8"/>
  <c r="B1589" i="8"/>
  <c r="R1588" i="8"/>
  <c r="B1588" i="8"/>
  <c r="R1587" i="8"/>
  <c r="B1587" i="8"/>
  <c r="R1586" i="8"/>
  <c r="B1586" i="8"/>
  <c r="R1585" i="8"/>
  <c r="B1585" i="8"/>
  <c r="R1584" i="8"/>
  <c r="B1584" i="8"/>
  <c r="R1583" i="8"/>
  <c r="B1583" i="8"/>
  <c r="R1582" i="8"/>
  <c r="B1582" i="8"/>
  <c r="R1581" i="8"/>
  <c r="B1581" i="8"/>
  <c r="R1580" i="8"/>
  <c r="B1580" i="8"/>
  <c r="R1579" i="8"/>
  <c r="B1579" i="8"/>
  <c r="R1578" i="8"/>
  <c r="B1578" i="8"/>
  <c r="R1577" i="8"/>
  <c r="B1577" i="8"/>
  <c r="R1576" i="8"/>
  <c r="B1576" i="8"/>
  <c r="R1575" i="8"/>
  <c r="B1575" i="8"/>
  <c r="R1574" i="8"/>
  <c r="B1574" i="8"/>
  <c r="R1573" i="8"/>
  <c r="B1573" i="8"/>
  <c r="R1572" i="8"/>
  <c r="B1572" i="8"/>
  <c r="R1571" i="8"/>
  <c r="B1571" i="8"/>
  <c r="R1570" i="8"/>
  <c r="B1570" i="8"/>
  <c r="R1569" i="8"/>
  <c r="B1569" i="8"/>
  <c r="R1568" i="8"/>
  <c r="B1568" i="8"/>
  <c r="R1567" i="8"/>
  <c r="B1567" i="8"/>
  <c r="R1566" i="8"/>
  <c r="B1566" i="8"/>
  <c r="R1565" i="8"/>
  <c r="B1565" i="8"/>
  <c r="R1564" i="8"/>
  <c r="B1564" i="8"/>
  <c r="R1563" i="8"/>
  <c r="B1563" i="8"/>
  <c r="R1562" i="8"/>
  <c r="B1562" i="8"/>
  <c r="R1561" i="8"/>
  <c r="B1561" i="8"/>
  <c r="R1560" i="8"/>
  <c r="B1560" i="8"/>
  <c r="R1559" i="8"/>
  <c r="B1559" i="8"/>
  <c r="R1558" i="8"/>
  <c r="B1558" i="8"/>
  <c r="R1557" i="8"/>
  <c r="B1557" i="8"/>
  <c r="R1556" i="8"/>
  <c r="B1556" i="8"/>
  <c r="R1555" i="8"/>
  <c r="B1555" i="8"/>
  <c r="R1554" i="8"/>
  <c r="B1554" i="8"/>
  <c r="R1553" i="8"/>
  <c r="B1553" i="8"/>
  <c r="R1552" i="8"/>
  <c r="B1552" i="8"/>
  <c r="R1551" i="8"/>
  <c r="B1551" i="8"/>
  <c r="R1550" i="8"/>
  <c r="B1550" i="8"/>
  <c r="R1549" i="8"/>
  <c r="B1549" i="8"/>
  <c r="R1548" i="8"/>
  <c r="B1548" i="8"/>
  <c r="R1547" i="8"/>
  <c r="B1547" i="8"/>
  <c r="R1546" i="8"/>
  <c r="B1546" i="8"/>
  <c r="R1545" i="8"/>
  <c r="B1545" i="8"/>
  <c r="R1544" i="8"/>
  <c r="B1544" i="8"/>
  <c r="R1543" i="8"/>
  <c r="B1543" i="8"/>
  <c r="R1542" i="8"/>
  <c r="B1542" i="8"/>
  <c r="R1541" i="8"/>
  <c r="B1541" i="8"/>
  <c r="R1540" i="8"/>
  <c r="B1540" i="8"/>
  <c r="R1539" i="8"/>
  <c r="B1539" i="8"/>
  <c r="R1538" i="8"/>
  <c r="B1538" i="8"/>
  <c r="R1537" i="8"/>
  <c r="B1537" i="8"/>
  <c r="R1536" i="8"/>
  <c r="B1536" i="8"/>
  <c r="R1535" i="8"/>
  <c r="B1535" i="8"/>
  <c r="R1534" i="8"/>
  <c r="B1534" i="8"/>
  <c r="R1533" i="8"/>
  <c r="B1533" i="8"/>
  <c r="R1532" i="8"/>
  <c r="B1532" i="8"/>
  <c r="R1531" i="8"/>
  <c r="B1531" i="8"/>
  <c r="R1530" i="8"/>
  <c r="B1530" i="8"/>
  <c r="R1529" i="8"/>
  <c r="B1529" i="8"/>
  <c r="R1528" i="8"/>
  <c r="B1528" i="8"/>
  <c r="R1527" i="8"/>
  <c r="B1527" i="8"/>
  <c r="R1526" i="8"/>
  <c r="B1526" i="8"/>
  <c r="R1525" i="8"/>
  <c r="B1525" i="8"/>
  <c r="R1524" i="8"/>
  <c r="B1524" i="8"/>
  <c r="R1523" i="8"/>
  <c r="B1523" i="8"/>
  <c r="R1522" i="8"/>
  <c r="B1522" i="8"/>
  <c r="R1521" i="8"/>
  <c r="B1521" i="8"/>
  <c r="R1520" i="8"/>
  <c r="B1520" i="8"/>
  <c r="R1519" i="8"/>
  <c r="B1519" i="8"/>
  <c r="R1518" i="8"/>
  <c r="B1518" i="8"/>
  <c r="R1517" i="8"/>
  <c r="B1517" i="8"/>
  <c r="R1516" i="8"/>
  <c r="B1516" i="8"/>
  <c r="R1515" i="8"/>
  <c r="B1515" i="8"/>
  <c r="R1514" i="8"/>
  <c r="B1514" i="8"/>
  <c r="R1513" i="8"/>
  <c r="B1513" i="8"/>
  <c r="R1512" i="8"/>
  <c r="B1512" i="8"/>
  <c r="R1511" i="8"/>
  <c r="B1511" i="8"/>
  <c r="R1510" i="8"/>
  <c r="B1510" i="8"/>
  <c r="R1509" i="8"/>
  <c r="B1509" i="8"/>
  <c r="R1508" i="8"/>
  <c r="B1508" i="8"/>
  <c r="R1507" i="8"/>
  <c r="B1507" i="8"/>
  <c r="R1506" i="8"/>
  <c r="B1506" i="8"/>
  <c r="R1505" i="8"/>
  <c r="B1505" i="8"/>
  <c r="R1504" i="8"/>
  <c r="B1504" i="8"/>
  <c r="R1503" i="8"/>
  <c r="B1503" i="8"/>
  <c r="R1502" i="8"/>
  <c r="B1502" i="8"/>
  <c r="R1501" i="8"/>
  <c r="B1501" i="8"/>
  <c r="R1500" i="8"/>
  <c r="B1500" i="8"/>
  <c r="R1499" i="8"/>
  <c r="B1499" i="8"/>
  <c r="R1498" i="8"/>
  <c r="B1498" i="8"/>
  <c r="R1497" i="8"/>
  <c r="B1497" i="8"/>
  <c r="R1496" i="8"/>
  <c r="B1496" i="8"/>
  <c r="R1495" i="8"/>
  <c r="B1495" i="8"/>
  <c r="R1494" i="8"/>
  <c r="B1494" i="8"/>
  <c r="R1493" i="8"/>
  <c r="B1493" i="8"/>
  <c r="R1492" i="8"/>
  <c r="B1492" i="8"/>
  <c r="R1491" i="8"/>
  <c r="B1491" i="8"/>
  <c r="R1490" i="8"/>
  <c r="B1490" i="8"/>
  <c r="R1489" i="8"/>
  <c r="B1489" i="8"/>
  <c r="R1488" i="8"/>
  <c r="B1488" i="8"/>
  <c r="R1487" i="8"/>
  <c r="B1487" i="8"/>
  <c r="R1486" i="8"/>
  <c r="B1486" i="8"/>
  <c r="R1485" i="8"/>
  <c r="B1485" i="8"/>
  <c r="R1484" i="8"/>
  <c r="B1484" i="8"/>
  <c r="R1483" i="8"/>
  <c r="B1483" i="8"/>
  <c r="R1482" i="8"/>
  <c r="B1482" i="8"/>
  <c r="R1481" i="8"/>
  <c r="B1481" i="8"/>
  <c r="R1480" i="8"/>
  <c r="B1480" i="8"/>
  <c r="R1479" i="8"/>
  <c r="B1479" i="8"/>
  <c r="R1478" i="8"/>
  <c r="B1478" i="8"/>
  <c r="R1477" i="8"/>
  <c r="B1477" i="8"/>
  <c r="R1476" i="8"/>
  <c r="B1476" i="8"/>
  <c r="R1475" i="8"/>
  <c r="B1475" i="8"/>
  <c r="R1474" i="8"/>
  <c r="B1474" i="8"/>
  <c r="R1473" i="8"/>
  <c r="B1473" i="8"/>
  <c r="R1472" i="8"/>
  <c r="B1472" i="8"/>
  <c r="R1471" i="8"/>
  <c r="B1471" i="8"/>
  <c r="R1470" i="8"/>
  <c r="B1470" i="8"/>
  <c r="R1469" i="8"/>
  <c r="B1469" i="8"/>
  <c r="R1468" i="8"/>
  <c r="B1468" i="8"/>
  <c r="R1467" i="8"/>
  <c r="B1467" i="8"/>
  <c r="R1466" i="8"/>
  <c r="B1466" i="8"/>
  <c r="R1465" i="8"/>
  <c r="B1465" i="8"/>
  <c r="R1464" i="8"/>
  <c r="B1464" i="8"/>
  <c r="R1463" i="8"/>
  <c r="B1463" i="8"/>
  <c r="R1462" i="8"/>
  <c r="B1462" i="8"/>
  <c r="R1461" i="8"/>
  <c r="B1461" i="8"/>
  <c r="R1460" i="8"/>
  <c r="B1460" i="8"/>
  <c r="R1459" i="8"/>
  <c r="B1459" i="8"/>
  <c r="R1458" i="8"/>
  <c r="B1458" i="8"/>
  <c r="R1457" i="8"/>
  <c r="B1457" i="8"/>
  <c r="R1456" i="8"/>
  <c r="B1456" i="8"/>
  <c r="R1455" i="8"/>
  <c r="B1455" i="8"/>
  <c r="R1454" i="8"/>
  <c r="B1454" i="8"/>
  <c r="R1453" i="8"/>
  <c r="B1453" i="8"/>
  <c r="R1452" i="8"/>
  <c r="B1452" i="8"/>
  <c r="R1451" i="8"/>
  <c r="B1451" i="8"/>
  <c r="R1450" i="8"/>
  <c r="B1450" i="8"/>
  <c r="R1449" i="8"/>
  <c r="B1449" i="8"/>
  <c r="R1448" i="8"/>
  <c r="B1448" i="8"/>
  <c r="R1447" i="8"/>
  <c r="B1447" i="8"/>
  <c r="R1446" i="8"/>
  <c r="B1446" i="8"/>
  <c r="R1445" i="8"/>
  <c r="B1445" i="8"/>
  <c r="R1444" i="8"/>
  <c r="B1444" i="8"/>
  <c r="R1443" i="8"/>
  <c r="B1443" i="8"/>
  <c r="R1442" i="8"/>
  <c r="B1442" i="8"/>
  <c r="R1441" i="8"/>
  <c r="B1441" i="8"/>
  <c r="R1440" i="8"/>
  <c r="B1440" i="8"/>
  <c r="R1439" i="8"/>
  <c r="B1439" i="8"/>
  <c r="R1438" i="8"/>
  <c r="B1438" i="8"/>
  <c r="R1437" i="8"/>
  <c r="B1437" i="8"/>
  <c r="R1436" i="8"/>
  <c r="B1436" i="8"/>
  <c r="R1435" i="8"/>
  <c r="B1435" i="8"/>
  <c r="R1434" i="8"/>
  <c r="B1434" i="8"/>
  <c r="R1433" i="8"/>
  <c r="B1433" i="8"/>
  <c r="R1432" i="8"/>
  <c r="B1432" i="8"/>
  <c r="R1431" i="8"/>
  <c r="B1431" i="8"/>
  <c r="R1430" i="8"/>
  <c r="B1430" i="8"/>
  <c r="R1429" i="8"/>
  <c r="B1429" i="8"/>
  <c r="R1428" i="8"/>
  <c r="B1428" i="8"/>
  <c r="R1427" i="8"/>
  <c r="B1427" i="8"/>
  <c r="R1426" i="8"/>
  <c r="B1426" i="8"/>
  <c r="R1425" i="8"/>
  <c r="B1425" i="8"/>
  <c r="R1424" i="8"/>
  <c r="B1424" i="8"/>
  <c r="R1423" i="8"/>
  <c r="B1423" i="8"/>
  <c r="R1422" i="8"/>
  <c r="B1422" i="8"/>
  <c r="R1421" i="8"/>
  <c r="B1421" i="8"/>
  <c r="R1420" i="8"/>
  <c r="B1420" i="8"/>
  <c r="R1419" i="8"/>
  <c r="B1419" i="8"/>
  <c r="R1418" i="8"/>
  <c r="B1418" i="8"/>
  <c r="R1417" i="8"/>
  <c r="B1417" i="8"/>
  <c r="R1416" i="8"/>
  <c r="B1416" i="8"/>
  <c r="R1415" i="8"/>
  <c r="B1415" i="8"/>
  <c r="R1414" i="8"/>
  <c r="B1414" i="8"/>
  <c r="R1413" i="8"/>
  <c r="B1413" i="8"/>
  <c r="R1412" i="8"/>
  <c r="B1412" i="8"/>
  <c r="R1411" i="8"/>
  <c r="B1411" i="8"/>
  <c r="R1410" i="8"/>
  <c r="B1410" i="8"/>
  <c r="R1409" i="8"/>
  <c r="B1409" i="8"/>
  <c r="R1408" i="8"/>
  <c r="B1408" i="8"/>
  <c r="R1407" i="8"/>
  <c r="B1407" i="8"/>
  <c r="R1406" i="8"/>
  <c r="B1406" i="8"/>
  <c r="R1405" i="8"/>
  <c r="B1405" i="8"/>
  <c r="R1404" i="8"/>
  <c r="B1404" i="8"/>
  <c r="R1403" i="8"/>
  <c r="B1403" i="8"/>
  <c r="R1402" i="8"/>
  <c r="B1402" i="8"/>
  <c r="R1401" i="8"/>
  <c r="B1401" i="8"/>
  <c r="R1400" i="8"/>
  <c r="B1400" i="8"/>
  <c r="R1399" i="8"/>
  <c r="B1399" i="8"/>
  <c r="R1398" i="8"/>
  <c r="B1398" i="8"/>
  <c r="R1397" i="8"/>
  <c r="B1397" i="8"/>
  <c r="R1396" i="8"/>
  <c r="B1396" i="8"/>
  <c r="R1395" i="8"/>
  <c r="B1395" i="8"/>
  <c r="R1394" i="8"/>
  <c r="B1394" i="8"/>
  <c r="R1393" i="8"/>
  <c r="B1393" i="8"/>
  <c r="R1392" i="8"/>
  <c r="B1392" i="8"/>
  <c r="R1391" i="8"/>
  <c r="B1391" i="8"/>
  <c r="R1390" i="8"/>
  <c r="B1390" i="8"/>
  <c r="R1389" i="8"/>
  <c r="B1389" i="8"/>
  <c r="R1388" i="8"/>
  <c r="B1388" i="8"/>
  <c r="R1387" i="8"/>
  <c r="B1387" i="8"/>
  <c r="R1386" i="8"/>
  <c r="B1386" i="8"/>
  <c r="R1385" i="8"/>
  <c r="B1385" i="8"/>
  <c r="R1384" i="8"/>
  <c r="B1384" i="8"/>
  <c r="R1383" i="8"/>
  <c r="B1383" i="8"/>
  <c r="R1382" i="8"/>
  <c r="B1382" i="8"/>
  <c r="R1381" i="8"/>
  <c r="B1381" i="8"/>
  <c r="R1380" i="8"/>
  <c r="B1380" i="8"/>
  <c r="R1379" i="8"/>
  <c r="B1379" i="8"/>
  <c r="R1378" i="8"/>
  <c r="B1378" i="8"/>
  <c r="R1377" i="8"/>
  <c r="B1377" i="8"/>
  <c r="R1376" i="8"/>
  <c r="B1376" i="8"/>
  <c r="R1375" i="8"/>
  <c r="B1375" i="8"/>
  <c r="R1374" i="8"/>
  <c r="B1374" i="8"/>
  <c r="R1373" i="8"/>
  <c r="B1373" i="8"/>
  <c r="R1372" i="8"/>
  <c r="B1372" i="8"/>
  <c r="R1371" i="8"/>
  <c r="B1371" i="8"/>
  <c r="R1370" i="8"/>
  <c r="B1370" i="8"/>
  <c r="R1369" i="8"/>
  <c r="B1369" i="8"/>
  <c r="R1368" i="8"/>
  <c r="B1368" i="8"/>
  <c r="R1367" i="8"/>
  <c r="B1367" i="8"/>
  <c r="R1366" i="8"/>
  <c r="B1366" i="8"/>
  <c r="R1365" i="8"/>
  <c r="B1365" i="8"/>
  <c r="R1364" i="8"/>
  <c r="B1364" i="8"/>
  <c r="R1363" i="8"/>
  <c r="B1363" i="8"/>
  <c r="R1362" i="8"/>
  <c r="B1362" i="8"/>
  <c r="R1361" i="8"/>
  <c r="B1361" i="8"/>
  <c r="R1360" i="8"/>
  <c r="B1360" i="8"/>
  <c r="R1359" i="8"/>
  <c r="B1359" i="8"/>
  <c r="R1358" i="8"/>
  <c r="B1358" i="8"/>
  <c r="R1357" i="8"/>
  <c r="B1357" i="8"/>
  <c r="R1356" i="8"/>
  <c r="B1356" i="8"/>
  <c r="R1355" i="8"/>
  <c r="B1355" i="8"/>
  <c r="R1354" i="8"/>
  <c r="B1354" i="8"/>
  <c r="R1353" i="8"/>
  <c r="B1353" i="8"/>
  <c r="R1352" i="8"/>
  <c r="B1352" i="8"/>
  <c r="R1351" i="8"/>
  <c r="B1351" i="8"/>
  <c r="R1350" i="8"/>
  <c r="B1350" i="8"/>
  <c r="R1349" i="8"/>
  <c r="B1349" i="8"/>
  <c r="R1348" i="8"/>
  <c r="B1348" i="8"/>
  <c r="R1347" i="8"/>
  <c r="B1347" i="8"/>
  <c r="R1346" i="8"/>
  <c r="B1346" i="8"/>
  <c r="R1345" i="8"/>
  <c r="B1345" i="8"/>
  <c r="R1344" i="8"/>
  <c r="B1344" i="8"/>
  <c r="R1343" i="8"/>
  <c r="B1343" i="8"/>
  <c r="R1342" i="8"/>
  <c r="B1342" i="8"/>
  <c r="R1341" i="8"/>
  <c r="B1341" i="8"/>
  <c r="R1340" i="8"/>
  <c r="B1340" i="8"/>
  <c r="R1339" i="8"/>
  <c r="B1339" i="8"/>
  <c r="R1338" i="8"/>
  <c r="B1338" i="8"/>
  <c r="R1337" i="8"/>
  <c r="B1337" i="8"/>
  <c r="R1336" i="8"/>
  <c r="B1336" i="8"/>
  <c r="R1335" i="8"/>
  <c r="B1335" i="8"/>
  <c r="R1334" i="8"/>
  <c r="B1334" i="8"/>
  <c r="R1333" i="8"/>
  <c r="B1333" i="8"/>
  <c r="R1332" i="8"/>
  <c r="B1332" i="8"/>
  <c r="R1331" i="8"/>
  <c r="B1331" i="8"/>
  <c r="R1330" i="8"/>
  <c r="B1330" i="8"/>
  <c r="R1329" i="8"/>
  <c r="B1329" i="8"/>
  <c r="R1328" i="8"/>
  <c r="B1328" i="8"/>
  <c r="R1327" i="8"/>
  <c r="B1327" i="8"/>
  <c r="R1326" i="8"/>
  <c r="B1326" i="8"/>
  <c r="R1325" i="8"/>
  <c r="B1325" i="8"/>
  <c r="R1324" i="8"/>
  <c r="B1324" i="8"/>
  <c r="R1323" i="8"/>
  <c r="B1323" i="8"/>
  <c r="R1322" i="8"/>
  <c r="B1322" i="8"/>
  <c r="R1321" i="8"/>
  <c r="B1321" i="8"/>
  <c r="R1320" i="8"/>
  <c r="B1320" i="8"/>
  <c r="R1319" i="8"/>
  <c r="B1319" i="8"/>
  <c r="R1318" i="8"/>
  <c r="B1318" i="8"/>
  <c r="R1317" i="8"/>
  <c r="B1317" i="8"/>
  <c r="R1316" i="8"/>
  <c r="B1316" i="8"/>
  <c r="R1315" i="8"/>
  <c r="B1315" i="8"/>
  <c r="R1314" i="8"/>
  <c r="B1314" i="8"/>
  <c r="R1313" i="8"/>
  <c r="B1313" i="8"/>
  <c r="R1312" i="8"/>
  <c r="B1312" i="8"/>
  <c r="R1311" i="8"/>
  <c r="B1311" i="8"/>
  <c r="R1310" i="8"/>
  <c r="B1310" i="8"/>
  <c r="R1309" i="8"/>
  <c r="B1309" i="8"/>
  <c r="R1308" i="8"/>
  <c r="B1308" i="8"/>
  <c r="R1307" i="8"/>
  <c r="B1307" i="8"/>
  <c r="R1306" i="8"/>
  <c r="B1306" i="8"/>
  <c r="R1305" i="8"/>
  <c r="B1305" i="8"/>
  <c r="R1304" i="8"/>
  <c r="B1304" i="8"/>
  <c r="R1303" i="8"/>
  <c r="B1303" i="8"/>
  <c r="R1302" i="8"/>
  <c r="B1302" i="8"/>
  <c r="R1301" i="8"/>
  <c r="B1301" i="8"/>
  <c r="R1300" i="8"/>
  <c r="B1300" i="8"/>
  <c r="R1299" i="8"/>
  <c r="B1299" i="8"/>
  <c r="R1298" i="8"/>
  <c r="B1298" i="8"/>
  <c r="R1297" i="8"/>
  <c r="B1297" i="8"/>
  <c r="R1296" i="8"/>
  <c r="B1296" i="8"/>
  <c r="R1295" i="8"/>
  <c r="B1295" i="8"/>
  <c r="R1294" i="8"/>
  <c r="B1294" i="8"/>
  <c r="R1293" i="8"/>
  <c r="B1293" i="8"/>
  <c r="R1292" i="8"/>
  <c r="B1292" i="8"/>
  <c r="R1291" i="8"/>
  <c r="B1291" i="8"/>
  <c r="R1290" i="8"/>
  <c r="B1290" i="8"/>
  <c r="R1289" i="8"/>
  <c r="B1289" i="8"/>
  <c r="R1288" i="8"/>
  <c r="B1288" i="8"/>
  <c r="R1287" i="8"/>
  <c r="B1287" i="8"/>
  <c r="R1286" i="8"/>
  <c r="B1286" i="8"/>
  <c r="R1285" i="8"/>
  <c r="B1285" i="8"/>
  <c r="R1284" i="8"/>
  <c r="B1284" i="8"/>
  <c r="R1283" i="8"/>
  <c r="B1283" i="8"/>
  <c r="R1282" i="8"/>
  <c r="B1282" i="8"/>
  <c r="R1281" i="8"/>
  <c r="B1281" i="8"/>
  <c r="R1280" i="8"/>
  <c r="B1280" i="8"/>
  <c r="R1279" i="8"/>
  <c r="B1279" i="8"/>
  <c r="R1278" i="8"/>
  <c r="B1278" i="8"/>
  <c r="R1277" i="8"/>
  <c r="B1277" i="8"/>
  <c r="R1276" i="8"/>
  <c r="B1276" i="8"/>
  <c r="R1275" i="8"/>
  <c r="B1275" i="8"/>
  <c r="R1274" i="8"/>
  <c r="B1274" i="8"/>
  <c r="R1273" i="8"/>
  <c r="B1273" i="8"/>
  <c r="R1272" i="8"/>
  <c r="B1272" i="8"/>
  <c r="R1271" i="8"/>
  <c r="B1271" i="8"/>
  <c r="R1270" i="8"/>
  <c r="B1270" i="8"/>
  <c r="R1269" i="8"/>
  <c r="B1269" i="8"/>
  <c r="R1268" i="8"/>
  <c r="B1268" i="8"/>
  <c r="R1267" i="8"/>
  <c r="B1267" i="8"/>
  <c r="R1266" i="8"/>
  <c r="B1266" i="8"/>
  <c r="R1265" i="8"/>
  <c r="B1265" i="8"/>
  <c r="R1264" i="8"/>
  <c r="B1264" i="8"/>
  <c r="R1263" i="8"/>
  <c r="B1263" i="8"/>
  <c r="R1262" i="8"/>
  <c r="B1262" i="8"/>
  <c r="R1261" i="8"/>
  <c r="B1261" i="8"/>
  <c r="R1260" i="8"/>
  <c r="B1260" i="8"/>
  <c r="R1259" i="8"/>
  <c r="B1259" i="8"/>
  <c r="R1258" i="8"/>
  <c r="B1258" i="8"/>
  <c r="R1257" i="8"/>
  <c r="B1257" i="8"/>
  <c r="R1256" i="8"/>
  <c r="B1256" i="8"/>
  <c r="R1255" i="8"/>
  <c r="B1255" i="8"/>
  <c r="R1254" i="8"/>
  <c r="B1254" i="8"/>
  <c r="R1253" i="8"/>
  <c r="B1253" i="8"/>
  <c r="R1252" i="8"/>
  <c r="B1252" i="8"/>
  <c r="R1251" i="8"/>
  <c r="B1251" i="8"/>
  <c r="R1250" i="8"/>
  <c r="B1250" i="8"/>
  <c r="R1249" i="8"/>
  <c r="B1249" i="8"/>
  <c r="R1248" i="8"/>
  <c r="B1248" i="8"/>
  <c r="R1247" i="8"/>
  <c r="B1247" i="8"/>
  <c r="R1246" i="8"/>
  <c r="B1246" i="8"/>
  <c r="R1245" i="8"/>
  <c r="B1245" i="8"/>
  <c r="R1244" i="8"/>
  <c r="B1244" i="8"/>
  <c r="R1243" i="8"/>
  <c r="B1243" i="8"/>
  <c r="R1242" i="8"/>
  <c r="B1242" i="8"/>
  <c r="R1241" i="8"/>
  <c r="B1241" i="8"/>
  <c r="R1240" i="8"/>
  <c r="B1240" i="8"/>
  <c r="R1239" i="8"/>
  <c r="B1239" i="8"/>
  <c r="R1238" i="8"/>
  <c r="B1238" i="8"/>
  <c r="R1237" i="8"/>
  <c r="B1237" i="8"/>
  <c r="R1236" i="8"/>
  <c r="B1236" i="8"/>
  <c r="R1235" i="8"/>
  <c r="B1235" i="8"/>
  <c r="R1234" i="8"/>
  <c r="B1234" i="8"/>
  <c r="R1233" i="8"/>
  <c r="B1233" i="8"/>
  <c r="R1232" i="8"/>
  <c r="B1232" i="8"/>
  <c r="R1231" i="8"/>
  <c r="B1231" i="8"/>
  <c r="R1230" i="8"/>
  <c r="B1230" i="8"/>
  <c r="R1229" i="8"/>
  <c r="B1229" i="8"/>
  <c r="R1228" i="8"/>
  <c r="B1228" i="8"/>
  <c r="R1227" i="8"/>
  <c r="B1227" i="8"/>
  <c r="R1226" i="8"/>
  <c r="B1226" i="8"/>
  <c r="R1225" i="8"/>
  <c r="B1225" i="8"/>
  <c r="R1224" i="8"/>
  <c r="B1224" i="8"/>
  <c r="R1223" i="8"/>
  <c r="B1223" i="8"/>
  <c r="R1222" i="8"/>
  <c r="B1222" i="8"/>
  <c r="R1221" i="8"/>
  <c r="B1221" i="8"/>
  <c r="R1220" i="8"/>
  <c r="B1220" i="8"/>
  <c r="R1219" i="8"/>
  <c r="B1219" i="8"/>
  <c r="R1218" i="8"/>
  <c r="B1218" i="8"/>
  <c r="R1217" i="8"/>
  <c r="B1217" i="8"/>
  <c r="R1216" i="8"/>
  <c r="B1216" i="8"/>
  <c r="R1215" i="8"/>
  <c r="B1215" i="8"/>
  <c r="R1214" i="8"/>
  <c r="B1214" i="8"/>
  <c r="R1213" i="8"/>
  <c r="B1213" i="8"/>
  <c r="R1212" i="8"/>
  <c r="B1212" i="8"/>
  <c r="R1211" i="8"/>
  <c r="B1211" i="8"/>
  <c r="R1210" i="8"/>
  <c r="B1210" i="8"/>
  <c r="R1209" i="8"/>
  <c r="B1209" i="8"/>
  <c r="R1208" i="8"/>
  <c r="B1208" i="8"/>
  <c r="R1207" i="8"/>
  <c r="B1207" i="8"/>
  <c r="R1206" i="8"/>
  <c r="B1206" i="8"/>
  <c r="R1205" i="8"/>
  <c r="B1205" i="8"/>
  <c r="R1204" i="8"/>
  <c r="B1204" i="8"/>
  <c r="R1203" i="8"/>
  <c r="B1203" i="8"/>
  <c r="R1202" i="8"/>
  <c r="B1202" i="8"/>
  <c r="R1201" i="8"/>
  <c r="B1201" i="8"/>
  <c r="R1200" i="8"/>
  <c r="B1200" i="8"/>
  <c r="R1199" i="8"/>
  <c r="B1199" i="8"/>
  <c r="R1198" i="8"/>
  <c r="B1198" i="8"/>
  <c r="R1197" i="8"/>
  <c r="B1197" i="8"/>
  <c r="R1196" i="8"/>
  <c r="B1196" i="8"/>
  <c r="R1195" i="8"/>
  <c r="B1195" i="8"/>
  <c r="R1194" i="8"/>
  <c r="B1194" i="8"/>
  <c r="R1193" i="8"/>
  <c r="B1193" i="8"/>
  <c r="R1192" i="8"/>
  <c r="B1192" i="8"/>
  <c r="R1191" i="8"/>
  <c r="B1191" i="8"/>
  <c r="R1190" i="8"/>
  <c r="B1190" i="8"/>
  <c r="R1189" i="8"/>
  <c r="B1189" i="8"/>
  <c r="R1188" i="8"/>
  <c r="B1188" i="8"/>
  <c r="R1187" i="8"/>
  <c r="B1187" i="8"/>
  <c r="R1186" i="8"/>
  <c r="B1186" i="8"/>
  <c r="R1185" i="8"/>
  <c r="B1185" i="8"/>
  <c r="R1184" i="8"/>
  <c r="B1184" i="8"/>
  <c r="R1183" i="8"/>
  <c r="B1183" i="8"/>
  <c r="R1182" i="8"/>
  <c r="B1182" i="8"/>
  <c r="R1181" i="8"/>
  <c r="B1181" i="8"/>
  <c r="R1180" i="8"/>
  <c r="B1180" i="8"/>
  <c r="R1179" i="8"/>
  <c r="B1179" i="8"/>
  <c r="R1178" i="8"/>
  <c r="B1178" i="8"/>
  <c r="R1177" i="8"/>
  <c r="B1177" i="8"/>
  <c r="R1176" i="8"/>
  <c r="B1176" i="8"/>
  <c r="R1175" i="8"/>
  <c r="B1175" i="8"/>
  <c r="R1174" i="8"/>
  <c r="B1174" i="8"/>
  <c r="R1173" i="8"/>
  <c r="B1173" i="8"/>
  <c r="R1172" i="8"/>
  <c r="B1172" i="8"/>
  <c r="R1171" i="8"/>
  <c r="B1171" i="8"/>
  <c r="R1170" i="8"/>
  <c r="B1170" i="8"/>
  <c r="R1169" i="8"/>
  <c r="B1169" i="8"/>
  <c r="R1168" i="8"/>
  <c r="B1168" i="8"/>
  <c r="R1167" i="8"/>
  <c r="B1167" i="8"/>
  <c r="R1166" i="8"/>
  <c r="B1166" i="8"/>
  <c r="R1165" i="8"/>
  <c r="B1165" i="8"/>
  <c r="R1164" i="8"/>
  <c r="B1164" i="8"/>
  <c r="R1163" i="8"/>
  <c r="B1163" i="8"/>
  <c r="R1162" i="8"/>
  <c r="B1162" i="8"/>
  <c r="R1161" i="8"/>
  <c r="B1161" i="8"/>
  <c r="R1160" i="8"/>
  <c r="B1160" i="8"/>
  <c r="R1159" i="8"/>
  <c r="B1159" i="8"/>
  <c r="R1158" i="8"/>
  <c r="B1158" i="8"/>
  <c r="R1157" i="8"/>
  <c r="B1157" i="8"/>
  <c r="R1156" i="8"/>
  <c r="B1156" i="8"/>
  <c r="R1155" i="8"/>
  <c r="B1155" i="8"/>
  <c r="R1154" i="8"/>
  <c r="B1154" i="8"/>
  <c r="R1153" i="8"/>
  <c r="B1153" i="8"/>
  <c r="R1152" i="8"/>
  <c r="B1152" i="8"/>
  <c r="R1151" i="8"/>
  <c r="B1151" i="8"/>
  <c r="R1150" i="8"/>
  <c r="B1150" i="8"/>
  <c r="R1149" i="8"/>
  <c r="B1149" i="8"/>
  <c r="R1148" i="8"/>
  <c r="B1148" i="8"/>
  <c r="R1147" i="8"/>
  <c r="B1147" i="8"/>
  <c r="R1146" i="8"/>
  <c r="B1146" i="8"/>
  <c r="R1145" i="8"/>
  <c r="B1145" i="8"/>
  <c r="R1144" i="8"/>
  <c r="B1144" i="8"/>
  <c r="R1143" i="8"/>
  <c r="B1143" i="8"/>
  <c r="R1142" i="8"/>
  <c r="B1142" i="8"/>
  <c r="R1141" i="8"/>
  <c r="B1141" i="8"/>
  <c r="R1140" i="8"/>
  <c r="B1140" i="8"/>
  <c r="R1139" i="8"/>
  <c r="B1139" i="8"/>
  <c r="R1138" i="8"/>
  <c r="B1138" i="8"/>
  <c r="R1137" i="8"/>
  <c r="B1137" i="8"/>
  <c r="R1136" i="8"/>
  <c r="B1136" i="8"/>
  <c r="R1135" i="8"/>
  <c r="B1135" i="8"/>
  <c r="R1134" i="8"/>
  <c r="B1134" i="8"/>
  <c r="R1133" i="8"/>
  <c r="B1133" i="8"/>
  <c r="R1132" i="8"/>
  <c r="B1132" i="8"/>
  <c r="R1131" i="8"/>
  <c r="B1131" i="8"/>
  <c r="R1130" i="8"/>
  <c r="B1130" i="8"/>
  <c r="R1129" i="8"/>
  <c r="B1129" i="8"/>
  <c r="R1128" i="8"/>
  <c r="B1128" i="8"/>
  <c r="R1127" i="8"/>
  <c r="B1127" i="8"/>
  <c r="R1126" i="8"/>
  <c r="B1126" i="8"/>
  <c r="R1125" i="8"/>
  <c r="B1125" i="8"/>
  <c r="R1124" i="8"/>
  <c r="B1124" i="8"/>
  <c r="R1123" i="8"/>
  <c r="B1123" i="8"/>
  <c r="R1122" i="8"/>
  <c r="B1122" i="8"/>
  <c r="R1121" i="8"/>
  <c r="B1121" i="8"/>
  <c r="R1120" i="8"/>
  <c r="B1120" i="8"/>
  <c r="R1119" i="8"/>
  <c r="B1119" i="8"/>
  <c r="R1118" i="8"/>
  <c r="B1118" i="8"/>
  <c r="R1117" i="8"/>
  <c r="B1117" i="8"/>
  <c r="R1116" i="8"/>
  <c r="B1116" i="8"/>
  <c r="R1115" i="8"/>
  <c r="B1115" i="8"/>
  <c r="R1114" i="8"/>
  <c r="B1114" i="8"/>
  <c r="R1113" i="8"/>
  <c r="B1113" i="8"/>
  <c r="R1112" i="8"/>
  <c r="B1112" i="8"/>
  <c r="R1111" i="8"/>
  <c r="B1111" i="8"/>
  <c r="R1110" i="8"/>
  <c r="B1110" i="8"/>
  <c r="R1109" i="8"/>
  <c r="B1109" i="8"/>
  <c r="R1108" i="8"/>
  <c r="B1108" i="8"/>
  <c r="R1107" i="8"/>
  <c r="B1107" i="8"/>
  <c r="R1106" i="8"/>
  <c r="B1106" i="8"/>
  <c r="R1105" i="8"/>
  <c r="B1105" i="8"/>
  <c r="R1104" i="8"/>
  <c r="B1104" i="8"/>
  <c r="R1103" i="8"/>
  <c r="B1103" i="8"/>
  <c r="R1102" i="8"/>
  <c r="B1102" i="8"/>
  <c r="R1101" i="8"/>
  <c r="B1101" i="8"/>
  <c r="R1100" i="8"/>
  <c r="B1100" i="8"/>
  <c r="R1099" i="8"/>
  <c r="B1099" i="8"/>
  <c r="R1098" i="8"/>
  <c r="B1098" i="8"/>
  <c r="R1097" i="8"/>
  <c r="B1097" i="8"/>
  <c r="R1096" i="8"/>
  <c r="B1096" i="8"/>
  <c r="R1095" i="8"/>
  <c r="B1095" i="8"/>
  <c r="R1094" i="8"/>
  <c r="B1094" i="8"/>
  <c r="R1093" i="8"/>
  <c r="B1093" i="8"/>
  <c r="R1092" i="8"/>
  <c r="B1092" i="8"/>
  <c r="R1091" i="8"/>
  <c r="B1091" i="8"/>
  <c r="R1090" i="8"/>
  <c r="B1090" i="8"/>
  <c r="R1089" i="8"/>
  <c r="B1089" i="8"/>
  <c r="R1088" i="8"/>
  <c r="B1088" i="8"/>
  <c r="R1087" i="8"/>
  <c r="B1087" i="8"/>
  <c r="R1086" i="8"/>
  <c r="B1086" i="8"/>
  <c r="R1085" i="8"/>
  <c r="B1085" i="8"/>
  <c r="R1084" i="8"/>
  <c r="B1084" i="8"/>
  <c r="R1083" i="8"/>
  <c r="B1083" i="8"/>
  <c r="R1082" i="8"/>
  <c r="B1082" i="8"/>
  <c r="R1081" i="8"/>
  <c r="B1081" i="8"/>
  <c r="R1080" i="8"/>
  <c r="B1080" i="8"/>
  <c r="R1079" i="8"/>
  <c r="B1079" i="8"/>
  <c r="R1078" i="8"/>
  <c r="B1078" i="8"/>
  <c r="R1077" i="8"/>
  <c r="B1077" i="8"/>
  <c r="R1076" i="8"/>
  <c r="B1076" i="8"/>
  <c r="R1075" i="8"/>
  <c r="B1075" i="8"/>
  <c r="R1074" i="8"/>
  <c r="B1074" i="8"/>
  <c r="R1073" i="8"/>
  <c r="B1073" i="8"/>
  <c r="R1072" i="8"/>
  <c r="B1072" i="8"/>
  <c r="R1071" i="8"/>
  <c r="B1071" i="8"/>
  <c r="R1070" i="8"/>
  <c r="B1070" i="8"/>
  <c r="R1069" i="8"/>
  <c r="B1069" i="8"/>
  <c r="R1068" i="8"/>
  <c r="B1068" i="8"/>
  <c r="R1067" i="8"/>
  <c r="B1067" i="8"/>
  <c r="R1066" i="8"/>
  <c r="B1066" i="8"/>
  <c r="R1065" i="8"/>
  <c r="B1065" i="8"/>
  <c r="R1064" i="8"/>
  <c r="B1064" i="8"/>
  <c r="R1063" i="8"/>
  <c r="B1063" i="8"/>
  <c r="R1062" i="8"/>
  <c r="B1062" i="8"/>
  <c r="R1061" i="8"/>
  <c r="B1061" i="8"/>
  <c r="R1060" i="8"/>
  <c r="B1060" i="8"/>
  <c r="R1059" i="8"/>
  <c r="B1059" i="8"/>
  <c r="R1058" i="8"/>
  <c r="B1058" i="8"/>
  <c r="R1057" i="8"/>
  <c r="B1057" i="8"/>
  <c r="R1056" i="8"/>
  <c r="B1056" i="8"/>
  <c r="R1055" i="8"/>
  <c r="B1055" i="8"/>
  <c r="R1054" i="8"/>
  <c r="B1054" i="8"/>
  <c r="R1053" i="8"/>
  <c r="B1053" i="8"/>
  <c r="R1052" i="8"/>
  <c r="B1052" i="8"/>
  <c r="R1051" i="8"/>
  <c r="B1051" i="8"/>
  <c r="R1050" i="8"/>
  <c r="B1050" i="8"/>
  <c r="R1049" i="8"/>
  <c r="B1049" i="8"/>
  <c r="R1048" i="8"/>
  <c r="B1048" i="8"/>
  <c r="R1047" i="8"/>
  <c r="B1047" i="8"/>
  <c r="R1046" i="8"/>
  <c r="B1046" i="8"/>
  <c r="R1045" i="8"/>
  <c r="B1045" i="8"/>
  <c r="R1044" i="8"/>
  <c r="B1044" i="8"/>
  <c r="R1043" i="8"/>
  <c r="B1043" i="8"/>
  <c r="R1042" i="8"/>
  <c r="B1042" i="8"/>
  <c r="R1041" i="8"/>
  <c r="B1041" i="8"/>
  <c r="R1040" i="8"/>
  <c r="B1040" i="8"/>
  <c r="R1039" i="8"/>
  <c r="B1039" i="8"/>
  <c r="R1038" i="8"/>
  <c r="B1038" i="8"/>
  <c r="R1037" i="8"/>
  <c r="B1037" i="8"/>
  <c r="R1036" i="8"/>
  <c r="B1036" i="8"/>
  <c r="R1035" i="8"/>
  <c r="B1035" i="8"/>
  <c r="R1034" i="8"/>
  <c r="B1034" i="8"/>
  <c r="R1033" i="8"/>
  <c r="B1033" i="8"/>
  <c r="R1032" i="8"/>
  <c r="B1032" i="8"/>
  <c r="R1031" i="8"/>
  <c r="B1031" i="8"/>
  <c r="R1030" i="8"/>
  <c r="B1030" i="8"/>
  <c r="R1029" i="8"/>
  <c r="B1029" i="8"/>
  <c r="R1028" i="8"/>
  <c r="B1028" i="8"/>
  <c r="R1027" i="8"/>
  <c r="B1027" i="8"/>
  <c r="R1026" i="8"/>
  <c r="B1026" i="8"/>
  <c r="R1025" i="8"/>
  <c r="B1025" i="8"/>
  <c r="R1024" i="8"/>
  <c r="B1024" i="8"/>
  <c r="R1023" i="8"/>
  <c r="B1023" i="8"/>
  <c r="R1022" i="8"/>
  <c r="B1022" i="8"/>
  <c r="R1021" i="8"/>
  <c r="B1021" i="8"/>
  <c r="R1020" i="8"/>
  <c r="B1020" i="8"/>
  <c r="R1019" i="8"/>
  <c r="B1019" i="8"/>
  <c r="R1018" i="8"/>
  <c r="B1018" i="8"/>
  <c r="R1017" i="8"/>
  <c r="B1017" i="8"/>
  <c r="R1016" i="8"/>
  <c r="B1016" i="8"/>
  <c r="R1015" i="8"/>
  <c r="B1015" i="8"/>
  <c r="R1014" i="8"/>
  <c r="B1014" i="8"/>
  <c r="R1013" i="8"/>
  <c r="B1013" i="8"/>
  <c r="R1012" i="8"/>
  <c r="B1012" i="8"/>
  <c r="R1011" i="8"/>
  <c r="B1011" i="8"/>
  <c r="R1010" i="8"/>
  <c r="B1010" i="8"/>
  <c r="R1009" i="8"/>
  <c r="B1009" i="8"/>
  <c r="R1008" i="8"/>
  <c r="B1008" i="8"/>
  <c r="R1007" i="8"/>
  <c r="B1007" i="8"/>
  <c r="R1006" i="8"/>
  <c r="B1006" i="8"/>
  <c r="R1005" i="8"/>
  <c r="B1005" i="8"/>
  <c r="R1004" i="8"/>
  <c r="B1004" i="8"/>
  <c r="R1003" i="8"/>
  <c r="B1003" i="8"/>
  <c r="R1002" i="8"/>
  <c r="B1002" i="8"/>
  <c r="R1001" i="8"/>
  <c r="B1001" i="8"/>
  <c r="R1000" i="8"/>
  <c r="B1000" i="8"/>
  <c r="R999" i="8"/>
  <c r="B999" i="8"/>
  <c r="R998" i="8"/>
  <c r="B998" i="8"/>
  <c r="R997" i="8"/>
  <c r="B997" i="8"/>
  <c r="R996" i="8"/>
  <c r="B996" i="8"/>
  <c r="R995" i="8"/>
  <c r="B995" i="8"/>
  <c r="R994" i="8"/>
  <c r="B994" i="8"/>
  <c r="R993" i="8"/>
  <c r="B993" i="8"/>
  <c r="R992" i="8"/>
  <c r="B992" i="8"/>
  <c r="R991" i="8"/>
  <c r="B991" i="8"/>
  <c r="R990" i="8"/>
  <c r="B990" i="8"/>
  <c r="R989" i="8"/>
  <c r="B989" i="8"/>
  <c r="R988" i="8"/>
  <c r="B988" i="8"/>
  <c r="R987" i="8"/>
  <c r="B987" i="8"/>
  <c r="R986" i="8"/>
  <c r="B986" i="8"/>
  <c r="R985" i="8"/>
  <c r="B985" i="8"/>
  <c r="R984" i="8"/>
  <c r="B984" i="8"/>
  <c r="R983" i="8"/>
  <c r="B983" i="8"/>
  <c r="R982" i="8"/>
  <c r="B982" i="8"/>
  <c r="R981" i="8"/>
  <c r="B981" i="8"/>
  <c r="R980" i="8"/>
  <c r="B980" i="8"/>
  <c r="R979" i="8"/>
  <c r="B979" i="8"/>
  <c r="R978" i="8"/>
  <c r="B978" i="8"/>
  <c r="R977" i="8"/>
  <c r="B977" i="8"/>
  <c r="R976" i="8"/>
  <c r="B976" i="8"/>
  <c r="R975" i="8"/>
  <c r="B975" i="8"/>
  <c r="R974" i="8"/>
  <c r="B974" i="8"/>
  <c r="R973" i="8"/>
  <c r="B973" i="8"/>
  <c r="R972" i="8"/>
  <c r="B972" i="8"/>
  <c r="R971" i="8"/>
  <c r="B971" i="8"/>
  <c r="R970" i="8"/>
  <c r="B970" i="8"/>
  <c r="R969" i="8"/>
  <c r="B969" i="8"/>
  <c r="R968" i="8"/>
  <c r="B968" i="8"/>
  <c r="R967" i="8"/>
  <c r="B967" i="8"/>
  <c r="R966" i="8"/>
  <c r="B966" i="8"/>
  <c r="R965" i="8"/>
  <c r="B965" i="8"/>
  <c r="R964" i="8"/>
  <c r="B964" i="8"/>
  <c r="R963" i="8"/>
  <c r="B963" i="8"/>
  <c r="R962" i="8"/>
  <c r="B962" i="8"/>
  <c r="R961" i="8"/>
  <c r="B961" i="8"/>
  <c r="R960" i="8"/>
  <c r="B960" i="8"/>
  <c r="R959" i="8"/>
  <c r="B959" i="8"/>
  <c r="R958" i="8"/>
  <c r="B958" i="8"/>
  <c r="R957" i="8"/>
  <c r="B957" i="8"/>
  <c r="R956" i="8"/>
  <c r="B956" i="8"/>
  <c r="R955" i="8"/>
  <c r="B955" i="8"/>
  <c r="R954" i="8"/>
  <c r="B954" i="8"/>
  <c r="R953" i="8"/>
  <c r="B953" i="8"/>
  <c r="R952" i="8"/>
  <c r="B952" i="8"/>
  <c r="R951" i="8"/>
  <c r="B951" i="8"/>
  <c r="R950" i="8"/>
  <c r="B950" i="8"/>
  <c r="R949" i="8"/>
  <c r="B949" i="8"/>
  <c r="R948" i="8"/>
  <c r="B948" i="8"/>
  <c r="R947" i="8"/>
  <c r="B947" i="8"/>
  <c r="R946" i="8"/>
  <c r="B946" i="8"/>
  <c r="R945" i="8"/>
  <c r="B945" i="8"/>
  <c r="R944" i="8"/>
  <c r="B944" i="8"/>
  <c r="R943" i="8"/>
  <c r="B943" i="8"/>
  <c r="R942" i="8"/>
  <c r="B942" i="8"/>
  <c r="R941" i="8"/>
  <c r="B941" i="8"/>
  <c r="R940" i="8"/>
  <c r="B940" i="8"/>
  <c r="R939" i="8"/>
  <c r="B939" i="8"/>
  <c r="R938" i="8"/>
  <c r="B938" i="8"/>
  <c r="R937" i="8"/>
  <c r="B937" i="8"/>
  <c r="R936" i="8"/>
  <c r="B936" i="8"/>
  <c r="R935" i="8"/>
  <c r="B935" i="8"/>
  <c r="R934" i="8"/>
  <c r="B934" i="8"/>
  <c r="R933" i="8"/>
  <c r="B933" i="8"/>
  <c r="R932" i="8"/>
  <c r="B932" i="8"/>
  <c r="R931" i="8"/>
  <c r="B931" i="8"/>
  <c r="R930" i="8"/>
  <c r="B930" i="8"/>
  <c r="R929" i="8"/>
  <c r="B929" i="8"/>
  <c r="R928" i="8"/>
  <c r="B928" i="8"/>
  <c r="R927" i="8"/>
  <c r="B927" i="8"/>
  <c r="R926" i="8"/>
  <c r="B926" i="8"/>
  <c r="R925" i="8"/>
  <c r="B925" i="8"/>
  <c r="R924" i="8"/>
  <c r="B924" i="8"/>
  <c r="R923" i="8"/>
  <c r="B923" i="8"/>
  <c r="R922" i="8"/>
  <c r="B922" i="8"/>
  <c r="R921" i="8"/>
  <c r="B921" i="8"/>
  <c r="R920" i="8"/>
  <c r="B920" i="8"/>
  <c r="R919" i="8"/>
  <c r="B919" i="8"/>
  <c r="R918" i="8"/>
  <c r="B918" i="8"/>
  <c r="R917" i="8"/>
  <c r="B917" i="8"/>
  <c r="R916" i="8"/>
  <c r="B916" i="8"/>
  <c r="R915" i="8"/>
  <c r="B915" i="8"/>
  <c r="R914" i="8"/>
  <c r="B914" i="8"/>
  <c r="R913" i="8"/>
  <c r="B913" i="8"/>
  <c r="R912" i="8"/>
  <c r="B912" i="8"/>
  <c r="R911" i="8"/>
  <c r="B911" i="8"/>
  <c r="R910" i="8"/>
  <c r="B910" i="8"/>
  <c r="R909" i="8"/>
  <c r="B909" i="8"/>
  <c r="R908" i="8"/>
  <c r="B908" i="8"/>
  <c r="R907" i="8"/>
  <c r="B907" i="8"/>
  <c r="R906" i="8"/>
  <c r="B906" i="8"/>
  <c r="R905" i="8"/>
  <c r="B905" i="8"/>
  <c r="R904" i="8"/>
  <c r="B904" i="8"/>
  <c r="R903" i="8"/>
  <c r="B903" i="8"/>
  <c r="R902" i="8"/>
  <c r="B902" i="8"/>
  <c r="R901" i="8"/>
  <c r="B901" i="8"/>
  <c r="R900" i="8"/>
  <c r="B900" i="8"/>
  <c r="R899" i="8"/>
  <c r="B899" i="8"/>
  <c r="R898" i="8"/>
  <c r="B898" i="8"/>
  <c r="R897" i="8"/>
  <c r="B897" i="8"/>
  <c r="R896" i="8"/>
  <c r="B896" i="8"/>
  <c r="R895" i="8"/>
  <c r="B895" i="8"/>
  <c r="R894" i="8"/>
  <c r="B894" i="8"/>
  <c r="R893" i="8"/>
  <c r="B893" i="8"/>
  <c r="R892" i="8"/>
  <c r="B892" i="8"/>
  <c r="R891" i="8"/>
  <c r="B891" i="8"/>
  <c r="R890" i="8"/>
  <c r="B890" i="8"/>
  <c r="R889" i="8"/>
  <c r="B889" i="8"/>
  <c r="R888" i="8"/>
  <c r="B888" i="8"/>
  <c r="R887" i="8"/>
  <c r="B887" i="8"/>
  <c r="R886" i="8"/>
  <c r="B886" i="8"/>
  <c r="R885" i="8"/>
  <c r="B885" i="8"/>
  <c r="R884" i="8"/>
  <c r="B884" i="8"/>
  <c r="R883" i="8"/>
  <c r="B883" i="8"/>
  <c r="R882" i="8"/>
  <c r="B882" i="8"/>
  <c r="R881" i="8"/>
  <c r="B881" i="8"/>
  <c r="R880" i="8"/>
  <c r="B880" i="8"/>
  <c r="R879" i="8"/>
  <c r="B879" i="8"/>
  <c r="R878" i="8"/>
  <c r="B878" i="8"/>
  <c r="R877" i="8"/>
  <c r="B877" i="8"/>
  <c r="R876" i="8"/>
  <c r="B876" i="8"/>
  <c r="R875" i="8"/>
  <c r="B875" i="8"/>
  <c r="R874" i="8"/>
  <c r="B874" i="8"/>
  <c r="R873" i="8"/>
  <c r="B873" i="8"/>
  <c r="R872" i="8"/>
  <c r="B872" i="8"/>
  <c r="R871" i="8"/>
  <c r="B871" i="8"/>
  <c r="R870" i="8"/>
  <c r="B870" i="8"/>
  <c r="R869" i="8"/>
  <c r="B869" i="8"/>
  <c r="R868" i="8"/>
  <c r="B868" i="8"/>
  <c r="R867" i="8"/>
  <c r="B867" i="8"/>
  <c r="R866" i="8"/>
  <c r="B866" i="8"/>
  <c r="R865" i="8"/>
  <c r="B865" i="8"/>
  <c r="R864" i="8"/>
  <c r="B864" i="8"/>
  <c r="R863" i="8"/>
  <c r="B863" i="8"/>
  <c r="R862" i="8"/>
  <c r="B862" i="8"/>
  <c r="R861" i="8"/>
  <c r="B861" i="8"/>
  <c r="R860" i="8"/>
  <c r="B860" i="8"/>
  <c r="R859" i="8"/>
  <c r="B859" i="8"/>
  <c r="R858" i="8"/>
  <c r="B858" i="8"/>
  <c r="R857" i="8"/>
  <c r="B857" i="8"/>
  <c r="R856" i="8"/>
  <c r="B856" i="8"/>
  <c r="R855" i="8"/>
  <c r="B855" i="8"/>
  <c r="R854" i="8"/>
  <c r="B854" i="8"/>
  <c r="R853" i="8"/>
  <c r="B853" i="8"/>
  <c r="R852" i="8"/>
  <c r="B852" i="8"/>
  <c r="R851" i="8"/>
  <c r="B851" i="8"/>
  <c r="R850" i="8"/>
  <c r="B850" i="8"/>
  <c r="R849" i="8"/>
  <c r="B849" i="8"/>
  <c r="R848" i="8"/>
  <c r="B848" i="8"/>
  <c r="R847" i="8"/>
  <c r="B847" i="8"/>
  <c r="R846" i="8"/>
  <c r="B846" i="8"/>
  <c r="R845" i="8"/>
  <c r="B845" i="8"/>
  <c r="R844" i="8"/>
  <c r="B844" i="8"/>
  <c r="R843" i="8"/>
  <c r="B843" i="8"/>
  <c r="R842" i="8"/>
  <c r="B842" i="8"/>
  <c r="R841" i="8"/>
  <c r="B841" i="8"/>
  <c r="R840" i="8"/>
  <c r="B840" i="8"/>
  <c r="R839" i="8"/>
  <c r="B839" i="8"/>
  <c r="R838" i="8"/>
  <c r="B838" i="8"/>
  <c r="R837" i="8"/>
  <c r="B837" i="8"/>
  <c r="R836" i="8"/>
  <c r="B836" i="8"/>
  <c r="R835" i="8"/>
  <c r="B835" i="8"/>
  <c r="R834" i="8"/>
  <c r="B834" i="8"/>
  <c r="R833" i="8"/>
  <c r="B833" i="8"/>
  <c r="R832" i="8"/>
  <c r="B832" i="8"/>
  <c r="R831" i="8"/>
  <c r="B831" i="8"/>
  <c r="R830" i="8"/>
  <c r="B830" i="8"/>
  <c r="R829" i="8"/>
  <c r="B829" i="8"/>
  <c r="R828" i="8"/>
  <c r="B828" i="8"/>
  <c r="R827" i="8"/>
  <c r="B827" i="8"/>
  <c r="R826" i="8"/>
  <c r="B826" i="8"/>
  <c r="R825" i="8"/>
  <c r="B825" i="8"/>
  <c r="R824" i="8"/>
  <c r="B824" i="8"/>
  <c r="R823" i="8"/>
  <c r="B823" i="8"/>
  <c r="R822" i="8"/>
  <c r="B822" i="8"/>
  <c r="R821" i="8"/>
  <c r="B821" i="8"/>
  <c r="R820" i="8"/>
  <c r="B820" i="8"/>
  <c r="R819" i="8"/>
  <c r="B819" i="8"/>
  <c r="R818" i="8"/>
  <c r="B818" i="8"/>
  <c r="R817" i="8"/>
  <c r="B817" i="8"/>
  <c r="R816" i="8"/>
  <c r="B816" i="8"/>
  <c r="R815" i="8"/>
  <c r="B815" i="8"/>
  <c r="R814" i="8"/>
  <c r="B814" i="8"/>
  <c r="R813" i="8"/>
  <c r="B813" i="8"/>
  <c r="R812" i="8"/>
  <c r="B812" i="8"/>
  <c r="R811" i="8"/>
  <c r="B811" i="8"/>
  <c r="R810" i="8"/>
  <c r="B810" i="8"/>
  <c r="R809" i="8"/>
  <c r="B809" i="8"/>
  <c r="R808" i="8"/>
  <c r="B808" i="8"/>
  <c r="R807" i="8"/>
  <c r="B807" i="8"/>
  <c r="R806" i="8"/>
  <c r="B806" i="8"/>
  <c r="R805" i="8"/>
  <c r="B805" i="8"/>
  <c r="R804" i="8"/>
  <c r="B804" i="8"/>
  <c r="R803" i="8"/>
  <c r="B803" i="8"/>
  <c r="R802" i="8"/>
  <c r="B802" i="8"/>
  <c r="R801" i="8"/>
  <c r="B801" i="8"/>
  <c r="R800" i="8"/>
  <c r="B800" i="8"/>
  <c r="R799" i="8"/>
  <c r="B799" i="8"/>
  <c r="R798" i="8"/>
  <c r="B798" i="8"/>
  <c r="R797" i="8"/>
  <c r="B797" i="8"/>
  <c r="R796" i="8"/>
  <c r="B796" i="8"/>
  <c r="R795" i="8"/>
  <c r="B795" i="8"/>
  <c r="R794" i="8"/>
  <c r="B794" i="8"/>
  <c r="R793" i="8"/>
  <c r="B793" i="8"/>
  <c r="R792" i="8"/>
  <c r="B792" i="8"/>
  <c r="R791" i="8"/>
  <c r="B791" i="8"/>
  <c r="R790" i="8"/>
  <c r="B790" i="8"/>
  <c r="R789" i="8"/>
  <c r="B789" i="8"/>
  <c r="R788" i="8"/>
  <c r="B788" i="8"/>
  <c r="R787" i="8"/>
  <c r="B787" i="8"/>
  <c r="R786" i="8"/>
  <c r="B786" i="8"/>
  <c r="R785" i="8"/>
  <c r="B785" i="8"/>
  <c r="R784" i="8"/>
  <c r="B784" i="8"/>
  <c r="R783" i="8"/>
  <c r="B783" i="8"/>
  <c r="R782" i="8"/>
  <c r="B782" i="8"/>
  <c r="R781" i="8"/>
  <c r="B781" i="8"/>
  <c r="R780" i="8"/>
  <c r="B780" i="8"/>
  <c r="R779" i="8"/>
  <c r="B779" i="8"/>
  <c r="R778" i="8"/>
  <c r="B778" i="8"/>
  <c r="R777" i="8"/>
  <c r="B777" i="8"/>
  <c r="R776" i="8"/>
  <c r="B776" i="8"/>
  <c r="R775" i="8"/>
  <c r="B775" i="8"/>
  <c r="R774" i="8"/>
  <c r="B774" i="8"/>
  <c r="R773" i="8"/>
  <c r="B773" i="8"/>
  <c r="R772" i="8"/>
  <c r="B772" i="8"/>
  <c r="R771" i="8"/>
  <c r="B771" i="8"/>
  <c r="R770" i="8"/>
  <c r="B770" i="8"/>
  <c r="R769" i="8"/>
  <c r="B769" i="8"/>
  <c r="R768" i="8"/>
  <c r="B768" i="8"/>
  <c r="R767" i="8"/>
  <c r="B767" i="8"/>
  <c r="R766" i="8"/>
  <c r="B766" i="8"/>
  <c r="R765" i="8"/>
  <c r="B765" i="8"/>
  <c r="R764" i="8"/>
  <c r="B764" i="8"/>
  <c r="R763" i="8"/>
  <c r="B763" i="8"/>
  <c r="R762" i="8"/>
  <c r="B762" i="8"/>
  <c r="R761" i="8"/>
  <c r="B761" i="8"/>
  <c r="R760" i="8"/>
  <c r="B760" i="8"/>
  <c r="R759" i="8"/>
  <c r="B759" i="8"/>
  <c r="R758" i="8"/>
  <c r="B758" i="8"/>
  <c r="R757" i="8"/>
  <c r="B757" i="8"/>
  <c r="R756" i="8"/>
  <c r="B756" i="8"/>
  <c r="R755" i="8"/>
  <c r="B755" i="8"/>
  <c r="R754" i="8"/>
  <c r="B754" i="8"/>
  <c r="R753" i="8"/>
  <c r="B753" i="8"/>
  <c r="R752" i="8"/>
  <c r="B752" i="8"/>
  <c r="R751" i="8"/>
  <c r="B751" i="8"/>
  <c r="R750" i="8"/>
  <c r="B750" i="8"/>
  <c r="R749" i="8"/>
  <c r="B749" i="8"/>
  <c r="R748" i="8"/>
  <c r="B748" i="8"/>
  <c r="R747" i="8"/>
  <c r="B747" i="8"/>
  <c r="R746" i="8"/>
  <c r="B746" i="8"/>
  <c r="R745" i="8"/>
  <c r="B745" i="8"/>
  <c r="R744" i="8"/>
  <c r="B744" i="8"/>
  <c r="R743" i="8"/>
  <c r="B743" i="8"/>
  <c r="R742" i="8"/>
  <c r="B742" i="8"/>
  <c r="R741" i="8"/>
  <c r="B741" i="8"/>
  <c r="R740" i="8"/>
  <c r="B740" i="8"/>
  <c r="R739" i="8"/>
  <c r="B739" i="8"/>
  <c r="R738" i="8"/>
  <c r="B738" i="8"/>
  <c r="R737" i="8"/>
  <c r="B737" i="8"/>
  <c r="R736" i="8"/>
  <c r="B736" i="8"/>
  <c r="R735" i="8"/>
  <c r="B735" i="8"/>
  <c r="R734" i="8"/>
  <c r="B734" i="8"/>
  <c r="R733" i="8"/>
  <c r="B733" i="8"/>
  <c r="R732" i="8"/>
  <c r="B732" i="8"/>
  <c r="R731" i="8"/>
  <c r="B731" i="8"/>
  <c r="R730" i="8"/>
  <c r="B730" i="8"/>
  <c r="R729" i="8"/>
  <c r="B729" i="8"/>
  <c r="R728" i="8"/>
  <c r="B728" i="8"/>
  <c r="R727" i="8"/>
  <c r="B727" i="8"/>
  <c r="R726" i="8"/>
  <c r="B726" i="8"/>
  <c r="R725" i="8"/>
  <c r="B725" i="8"/>
  <c r="R724" i="8"/>
  <c r="B724" i="8"/>
  <c r="R723" i="8"/>
  <c r="B723" i="8"/>
  <c r="R722" i="8"/>
  <c r="B722" i="8"/>
  <c r="R721" i="8"/>
  <c r="B721" i="8"/>
  <c r="R720" i="8"/>
  <c r="B720" i="8"/>
  <c r="R719" i="8"/>
  <c r="B719" i="8"/>
  <c r="R718" i="8"/>
  <c r="B718" i="8"/>
  <c r="R717" i="8"/>
  <c r="B717" i="8"/>
  <c r="R716" i="8"/>
  <c r="B716" i="8"/>
  <c r="R715" i="8"/>
  <c r="B715" i="8"/>
  <c r="R714" i="8"/>
  <c r="B714" i="8"/>
  <c r="R713" i="8"/>
  <c r="B713" i="8"/>
  <c r="R712" i="8"/>
  <c r="B712" i="8"/>
  <c r="R711" i="8"/>
  <c r="B711" i="8"/>
  <c r="R710" i="8"/>
  <c r="B710" i="8"/>
  <c r="R709" i="8"/>
  <c r="B709" i="8"/>
  <c r="R708" i="8"/>
  <c r="B708" i="8"/>
  <c r="R707" i="8"/>
  <c r="B707" i="8"/>
  <c r="R706" i="8"/>
  <c r="B706" i="8"/>
  <c r="R705" i="8"/>
  <c r="B705" i="8"/>
  <c r="R704" i="8"/>
  <c r="B704" i="8"/>
  <c r="R703" i="8"/>
  <c r="B703" i="8"/>
  <c r="R702" i="8"/>
  <c r="B702" i="8"/>
  <c r="R701" i="8"/>
  <c r="B701" i="8"/>
  <c r="R700" i="8"/>
  <c r="B700" i="8"/>
  <c r="R699" i="8"/>
  <c r="B699" i="8"/>
  <c r="R698" i="8"/>
  <c r="B698" i="8"/>
  <c r="R697" i="8"/>
  <c r="B697" i="8"/>
  <c r="R696" i="8"/>
  <c r="B696" i="8"/>
  <c r="R695" i="8"/>
  <c r="B695" i="8"/>
  <c r="R694" i="8"/>
  <c r="B694" i="8"/>
  <c r="R693" i="8"/>
  <c r="B693" i="8"/>
  <c r="R692" i="8"/>
  <c r="B692" i="8"/>
  <c r="R691" i="8"/>
  <c r="B691" i="8"/>
  <c r="R690" i="8"/>
  <c r="B690" i="8"/>
  <c r="R689" i="8"/>
  <c r="B689" i="8"/>
  <c r="R688" i="8"/>
  <c r="B688" i="8"/>
  <c r="R687" i="8"/>
  <c r="B687" i="8"/>
  <c r="R686" i="8"/>
  <c r="B686" i="8"/>
  <c r="R685" i="8"/>
  <c r="B685" i="8"/>
  <c r="R684" i="8"/>
  <c r="B684" i="8"/>
  <c r="R683" i="8"/>
  <c r="B683" i="8"/>
  <c r="R682" i="8"/>
  <c r="B682" i="8"/>
  <c r="R681" i="8"/>
  <c r="B681" i="8"/>
  <c r="R680" i="8"/>
  <c r="B680" i="8"/>
  <c r="R679" i="8"/>
  <c r="B679" i="8"/>
  <c r="R678" i="8"/>
  <c r="B678" i="8"/>
  <c r="R677" i="8"/>
  <c r="B677" i="8"/>
  <c r="R676" i="8"/>
  <c r="B676" i="8"/>
  <c r="R675" i="8"/>
  <c r="B675" i="8"/>
  <c r="R674" i="8"/>
  <c r="B674" i="8"/>
  <c r="R673" i="8"/>
  <c r="B673" i="8"/>
  <c r="R672" i="8"/>
  <c r="B672" i="8"/>
  <c r="R671" i="8"/>
  <c r="B671" i="8"/>
  <c r="R670" i="8"/>
  <c r="B670" i="8"/>
  <c r="R669" i="8"/>
  <c r="B669" i="8"/>
  <c r="R668" i="8"/>
  <c r="B668" i="8"/>
  <c r="R667" i="8"/>
  <c r="B667" i="8"/>
  <c r="R666" i="8"/>
  <c r="B666" i="8"/>
  <c r="R665" i="8"/>
  <c r="B665" i="8"/>
  <c r="R664" i="8"/>
  <c r="B664" i="8"/>
  <c r="R663" i="8"/>
  <c r="B663" i="8"/>
  <c r="R662" i="8"/>
  <c r="B662" i="8"/>
  <c r="R661" i="8"/>
  <c r="B661" i="8"/>
  <c r="R660" i="8"/>
  <c r="B660" i="8"/>
  <c r="R659" i="8"/>
  <c r="B659" i="8"/>
  <c r="R658" i="8"/>
  <c r="B658" i="8"/>
  <c r="R657" i="8"/>
  <c r="B657" i="8"/>
  <c r="R656" i="8"/>
  <c r="B656" i="8"/>
  <c r="R655" i="8"/>
  <c r="B655" i="8"/>
  <c r="R654" i="8"/>
  <c r="B654" i="8"/>
  <c r="R653" i="8"/>
  <c r="B653" i="8"/>
  <c r="R652" i="8"/>
  <c r="B652" i="8"/>
  <c r="R651" i="8"/>
  <c r="B651" i="8"/>
  <c r="R650" i="8"/>
  <c r="B650" i="8"/>
  <c r="R649" i="8"/>
  <c r="B649" i="8"/>
  <c r="R648" i="8"/>
  <c r="B648" i="8"/>
  <c r="R647" i="8"/>
  <c r="B647" i="8"/>
  <c r="R646" i="8"/>
  <c r="B646" i="8"/>
  <c r="R645" i="8"/>
  <c r="B645" i="8"/>
  <c r="R644" i="8"/>
  <c r="B644" i="8"/>
  <c r="R643" i="8"/>
  <c r="B643" i="8"/>
  <c r="R642" i="8"/>
  <c r="B642" i="8"/>
  <c r="R641" i="8"/>
  <c r="B641" i="8"/>
  <c r="R640" i="8"/>
  <c r="B640" i="8"/>
  <c r="R639" i="8"/>
  <c r="B639" i="8"/>
  <c r="R638" i="8"/>
  <c r="B638" i="8"/>
  <c r="R637" i="8"/>
  <c r="B637" i="8"/>
  <c r="R636" i="8"/>
  <c r="B636" i="8"/>
  <c r="R635" i="8"/>
  <c r="B635" i="8"/>
  <c r="R634" i="8"/>
  <c r="B634" i="8"/>
  <c r="R633" i="8"/>
  <c r="B633" i="8"/>
  <c r="R632" i="8"/>
  <c r="B632" i="8"/>
  <c r="R631" i="8"/>
  <c r="B631" i="8"/>
  <c r="R630" i="8"/>
  <c r="B630" i="8"/>
  <c r="R629" i="8"/>
  <c r="B629" i="8"/>
  <c r="R628" i="8"/>
  <c r="B628" i="8"/>
  <c r="R627" i="8"/>
  <c r="B627" i="8"/>
  <c r="R626" i="8"/>
  <c r="B626" i="8"/>
  <c r="R625" i="8"/>
  <c r="B625" i="8"/>
  <c r="R624" i="8"/>
  <c r="B624" i="8"/>
  <c r="R623" i="8"/>
  <c r="B623" i="8"/>
  <c r="R622" i="8"/>
  <c r="B622" i="8"/>
  <c r="R621" i="8"/>
  <c r="B621" i="8"/>
  <c r="R620" i="8"/>
  <c r="B620" i="8"/>
  <c r="R619" i="8"/>
  <c r="B619" i="8"/>
  <c r="R618" i="8"/>
  <c r="B618" i="8"/>
  <c r="R617" i="8"/>
  <c r="B617" i="8"/>
  <c r="R616" i="8"/>
  <c r="B616" i="8"/>
  <c r="R615" i="8"/>
  <c r="B615" i="8"/>
  <c r="R614" i="8"/>
  <c r="B614" i="8"/>
  <c r="R613" i="8"/>
  <c r="B613" i="8"/>
  <c r="R612" i="8"/>
  <c r="B612" i="8"/>
  <c r="R611" i="8"/>
  <c r="B611" i="8"/>
  <c r="R610" i="8"/>
  <c r="B610" i="8"/>
  <c r="R609" i="8"/>
  <c r="B609" i="8"/>
  <c r="R608" i="8"/>
  <c r="B608" i="8"/>
  <c r="R607" i="8"/>
  <c r="B607" i="8"/>
  <c r="R606" i="8"/>
  <c r="B606" i="8"/>
  <c r="R605" i="8"/>
  <c r="B605" i="8"/>
  <c r="R604" i="8"/>
  <c r="B604" i="8"/>
  <c r="R603" i="8"/>
  <c r="B603" i="8"/>
  <c r="R602" i="8"/>
  <c r="B602" i="8"/>
  <c r="R601" i="8"/>
  <c r="B601" i="8"/>
  <c r="R600" i="8"/>
  <c r="B600" i="8"/>
  <c r="R599" i="8"/>
  <c r="B599" i="8"/>
  <c r="R598" i="8"/>
  <c r="B598" i="8"/>
  <c r="R597" i="8"/>
  <c r="B597" i="8"/>
  <c r="R596" i="8"/>
  <c r="B596" i="8"/>
  <c r="R595" i="8"/>
  <c r="B595" i="8"/>
  <c r="R594" i="8"/>
  <c r="B594" i="8"/>
  <c r="R593" i="8"/>
  <c r="B593" i="8"/>
  <c r="R592" i="8"/>
  <c r="B592" i="8"/>
  <c r="R591" i="8"/>
  <c r="B591" i="8"/>
  <c r="R590" i="8"/>
  <c r="B590" i="8"/>
  <c r="R589" i="8"/>
  <c r="B589" i="8"/>
  <c r="R588" i="8"/>
  <c r="B588" i="8"/>
  <c r="R587" i="8"/>
  <c r="B587" i="8"/>
  <c r="R586" i="8"/>
  <c r="B586" i="8"/>
  <c r="R585" i="8"/>
  <c r="B585" i="8"/>
  <c r="R584" i="8"/>
  <c r="B584" i="8"/>
  <c r="R583" i="8"/>
  <c r="B583" i="8"/>
  <c r="R582" i="8"/>
  <c r="B582" i="8"/>
  <c r="R581" i="8"/>
  <c r="B581" i="8"/>
  <c r="R580" i="8"/>
  <c r="B580" i="8"/>
  <c r="R579" i="8"/>
  <c r="B579" i="8"/>
  <c r="R578" i="8"/>
  <c r="B578" i="8"/>
  <c r="R577" i="8"/>
  <c r="B577" i="8"/>
  <c r="R576" i="8"/>
  <c r="B576" i="8"/>
  <c r="R575" i="8"/>
  <c r="B575" i="8"/>
  <c r="R574" i="8"/>
  <c r="B574" i="8"/>
  <c r="R573" i="8"/>
  <c r="B573" i="8"/>
  <c r="R572" i="8"/>
  <c r="B572" i="8"/>
  <c r="R571" i="8"/>
  <c r="B571" i="8"/>
  <c r="R570" i="8"/>
  <c r="B570" i="8"/>
  <c r="R569" i="8"/>
  <c r="B569" i="8"/>
  <c r="R568" i="8"/>
  <c r="B568" i="8"/>
  <c r="R567" i="8"/>
  <c r="B567" i="8"/>
  <c r="R566" i="8"/>
  <c r="B566" i="8"/>
  <c r="R565" i="8"/>
  <c r="B565" i="8"/>
  <c r="R564" i="8"/>
  <c r="B564" i="8"/>
  <c r="R563" i="8"/>
  <c r="B563" i="8"/>
  <c r="R562" i="8"/>
  <c r="B562" i="8"/>
  <c r="R561" i="8"/>
  <c r="B561" i="8"/>
  <c r="R560" i="8"/>
  <c r="B560" i="8"/>
  <c r="R559" i="8"/>
  <c r="B559" i="8"/>
  <c r="R558" i="8"/>
  <c r="B558" i="8"/>
  <c r="R557" i="8"/>
  <c r="B557" i="8"/>
  <c r="R556" i="8"/>
  <c r="B556" i="8"/>
  <c r="R555" i="8"/>
  <c r="B555" i="8"/>
  <c r="R554" i="8"/>
  <c r="B554" i="8"/>
  <c r="R553" i="8"/>
  <c r="B553" i="8"/>
  <c r="R552" i="8"/>
  <c r="B552" i="8"/>
  <c r="R551" i="8"/>
  <c r="B551" i="8"/>
  <c r="R550" i="8"/>
  <c r="B550" i="8"/>
  <c r="R549" i="8"/>
  <c r="B549" i="8"/>
  <c r="R548" i="8"/>
  <c r="B548" i="8"/>
  <c r="R547" i="8"/>
  <c r="B547" i="8"/>
  <c r="R546" i="8"/>
  <c r="B546" i="8"/>
  <c r="R545" i="8"/>
  <c r="B545" i="8"/>
  <c r="R544" i="8"/>
  <c r="B544" i="8"/>
  <c r="R543" i="8"/>
  <c r="B543" i="8"/>
  <c r="R542" i="8"/>
  <c r="B542" i="8"/>
  <c r="R541" i="8"/>
  <c r="B541" i="8"/>
  <c r="R540" i="8"/>
  <c r="B540" i="8"/>
  <c r="R539" i="8"/>
  <c r="B539" i="8"/>
  <c r="R538" i="8"/>
  <c r="B538" i="8"/>
  <c r="R537" i="8"/>
  <c r="B537" i="8"/>
  <c r="R536" i="8"/>
  <c r="B536" i="8"/>
  <c r="R535" i="8"/>
  <c r="B535" i="8"/>
  <c r="R534" i="8"/>
  <c r="B534" i="8"/>
  <c r="R533" i="8"/>
  <c r="B533" i="8"/>
  <c r="R532" i="8"/>
  <c r="B532" i="8"/>
  <c r="R531" i="8"/>
  <c r="B531" i="8"/>
  <c r="R530" i="8"/>
  <c r="B530" i="8"/>
  <c r="R529" i="8"/>
  <c r="B529" i="8"/>
  <c r="R528" i="8"/>
  <c r="B528" i="8"/>
  <c r="R527" i="8"/>
  <c r="B527" i="8"/>
  <c r="R526" i="8"/>
  <c r="B526" i="8"/>
  <c r="R525" i="8"/>
  <c r="B525" i="8"/>
  <c r="R524" i="8"/>
  <c r="B524" i="8"/>
  <c r="R523" i="8"/>
  <c r="B523" i="8"/>
  <c r="R522" i="8"/>
  <c r="B522" i="8"/>
  <c r="R521" i="8"/>
  <c r="B521" i="8"/>
  <c r="R520" i="8"/>
  <c r="B520" i="8"/>
  <c r="R519" i="8"/>
  <c r="B519" i="8"/>
  <c r="R518" i="8"/>
  <c r="B518" i="8"/>
  <c r="R517" i="8"/>
  <c r="B517" i="8"/>
  <c r="R516" i="8"/>
  <c r="B516" i="8"/>
  <c r="R515" i="8"/>
  <c r="B515" i="8"/>
  <c r="R514" i="8"/>
  <c r="B514" i="8"/>
  <c r="R513" i="8"/>
  <c r="B513" i="8"/>
  <c r="R512" i="8"/>
  <c r="B512" i="8"/>
  <c r="R511" i="8"/>
  <c r="B511" i="8"/>
  <c r="R510" i="8"/>
  <c r="B510" i="8"/>
  <c r="R509" i="8"/>
  <c r="B509" i="8"/>
  <c r="R508" i="8"/>
  <c r="B508" i="8"/>
  <c r="R507" i="8"/>
  <c r="B507" i="8"/>
  <c r="R506" i="8"/>
  <c r="B506" i="8"/>
  <c r="R505" i="8"/>
  <c r="B505" i="8"/>
  <c r="R504" i="8"/>
  <c r="B504" i="8"/>
  <c r="R503" i="8"/>
  <c r="B503" i="8"/>
  <c r="R502" i="8"/>
  <c r="B502" i="8"/>
  <c r="R501" i="8"/>
  <c r="B501" i="8"/>
  <c r="R500" i="8"/>
  <c r="B500" i="8"/>
  <c r="R499" i="8"/>
  <c r="B499" i="8"/>
  <c r="R498" i="8"/>
  <c r="B498" i="8"/>
  <c r="R497" i="8"/>
  <c r="B497" i="8"/>
  <c r="R496" i="8"/>
  <c r="B496" i="8"/>
  <c r="R495" i="8"/>
  <c r="B495" i="8"/>
  <c r="R494" i="8"/>
  <c r="B494" i="8"/>
  <c r="R493" i="8"/>
  <c r="B493" i="8"/>
  <c r="R492" i="8"/>
  <c r="B492" i="8"/>
  <c r="R491" i="8"/>
  <c r="B491" i="8"/>
  <c r="R490" i="8"/>
  <c r="B490" i="8"/>
  <c r="R489" i="8"/>
  <c r="B489" i="8"/>
  <c r="R488" i="8"/>
  <c r="B488" i="8"/>
  <c r="R487" i="8"/>
  <c r="B487" i="8"/>
  <c r="R486" i="8"/>
  <c r="B486" i="8"/>
  <c r="R485" i="8"/>
  <c r="B485" i="8"/>
  <c r="R484" i="8"/>
  <c r="B484" i="8"/>
  <c r="R483" i="8"/>
  <c r="B483" i="8"/>
  <c r="R482" i="8"/>
  <c r="B482" i="8"/>
  <c r="R481" i="8"/>
  <c r="B481" i="8"/>
  <c r="R480" i="8"/>
  <c r="B480" i="8"/>
  <c r="R479" i="8"/>
  <c r="B479" i="8"/>
  <c r="R478" i="8"/>
  <c r="B478" i="8"/>
  <c r="R477" i="8"/>
  <c r="B477" i="8"/>
  <c r="R476" i="8"/>
  <c r="B476" i="8"/>
  <c r="R475" i="8"/>
  <c r="B475" i="8"/>
  <c r="R474" i="8"/>
  <c r="B474" i="8"/>
  <c r="R473" i="8"/>
  <c r="B473" i="8"/>
  <c r="R472" i="8"/>
  <c r="B472" i="8"/>
  <c r="R471" i="8"/>
  <c r="B471" i="8"/>
  <c r="R470" i="8"/>
  <c r="B470" i="8"/>
  <c r="R469" i="8"/>
  <c r="B469" i="8"/>
  <c r="R468" i="8"/>
  <c r="B468" i="8"/>
  <c r="R467" i="8"/>
  <c r="B467" i="8"/>
  <c r="R466" i="8"/>
  <c r="B466" i="8"/>
  <c r="R465" i="8"/>
  <c r="B465" i="8"/>
  <c r="R464" i="8"/>
  <c r="B464" i="8"/>
  <c r="R463" i="8"/>
  <c r="B463" i="8"/>
  <c r="R462" i="8"/>
  <c r="B462" i="8"/>
  <c r="R461" i="8"/>
  <c r="B461" i="8"/>
  <c r="R460" i="8"/>
  <c r="B460" i="8"/>
  <c r="R459" i="8"/>
  <c r="B459" i="8"/>
  <c r="R458" i="8"/>
  <c r="B458" i="8"/>
  <c r="R457" i="8"/>
  <c r="B457" i="8"/>
  <c r="R456" i="8"/>
  <c r="B456" i="8"/>
  <c r="R455" i="8"/>
  <c r="B455" i="8"/>
  <c r="R454" i="8"/>
  <c r="B454" i="8"/>
  <c r="R453" i="8"/>
  <c r="B453" i="8"/>
  <c r="R452" i="8"/>
  <c r="B452" i="8"/>
  <c r="R451" i="8"/>
  <c r="B451" i="8"/>
  <c r="R450" i="8"/>
  <c r="B450" i="8"/>
  <c r="R449" i="8"/>
  <c r="B449" i="8"/>
  <c r="R448" i="8"/>
  <c r="B448" i="8"/>
  <c r="R447" i="8"/>
  <c r="B447" i="8"/>
  <c r="R446" i="8"/>
  <c r="B446" i="8"/>
  <c r="R445" i="8"/>
  <c r="B445" i="8"/>
  <c r="R444" i="8"/>
  <c r="B444" i="8"/>
  <c r="R443" i="8"/>
  <c r="B443" i="8"/>
  <c r="R442" i="8"/>
  <c r="B442" i="8"/>
  <c r="R441" i="8"/>
  <c r="B441" i="8"/>
  <c r="R440" i="8"/>
  <c r="B440" i="8"/>
  <c r="R439" i="8"/>
  <c r="B439" i="8"/>
  <c r="R438" i="8"/>
  <c r="B438" i="8"/>
  <c r="R437" i="8"/>
  <c r="B437" i="8"/>
  <c r="R436" i="8"/>
  <c r="B436" i="8"/>
  <c r="R435" i="8"/>
  <c r="B435" i="8"/>
  <c r="R434" i="8"/>
  <c r="B434" i="8"/>
  <c r="R433" i="8"/>
  <c r="B433" i="8"/>
  <c r="R432" i="8"/>
  <c r="B432" i="8"/>
  <c r="R431" i="8"/>
  <c r="B431" i="8"/>
  <c r="R430" i="8"/>
  <c r="B430" i="8"/>
  <c r="R429" i="8"/>
  <c r="B429" i="8"/>
  <c r="R428" i="8"/>
  <c r="B428" i="8"/>
  <c r="R427" i="8"/>
  <c r="B427" i="8"/>
  <c r="R426" i="8"/>
  <c r="B426" i="8"/>
  <c r="R425" i="8"/>
  <c r="B425" i="8"/>
  <c r="R424" i="8"/>
  <c r="B424" i="8"/>
  <c r="R423" i="8"/>
  <c r="B423" i="8"/>
  <c r="R422" i="8"/>
  <c r="B422" i="8"/>
  <c r="R421" i="8"/>
  <c r="B421" i="8"/>
  <c r="R420" i="8"/>
  <c r="B420" i="8"/>
  <c r="R419" i="8"/>
  <c r="B419" i="8"/>
  <c r="R418" i="8"/>
  <c r="B418" i="8"/>
  <c r="R417" i="8"/>
  <c r="B417" i="8"/>
  <c r="R416" i="8"/>
  <c r="B416" i="8"/>
  <c r="R415" i="8"/>
  <c r="B415" i="8"/>
  <c r="R414" i="8"/>
  <c r="B414" i="8"/>
  <c r="R413" i="8"/>
  <c r="B413" i="8"/>
  <c r="R412" i="8"/>
  <c r="B412" i="8"/>
  <c r="R411" i="8"/>
  <c r="B411" i="8"/>
  <c r="R410" i="8"/>
  <c r="B410" i="8"/>
  <c r="R409" i="8"/>
  <c r="B409" i="8"/>
  <c r="R408" i="8"/>
  <c r="B408" i="8"/>
  <c r="R407" i="8"/>
  <c r="B407" i="8"/>
  <c r="R406" i="8"/>
  <c r="B406" i="8"/>
  <c r="R405" i="8"/>
  <c r="B405" i="8"/>
  <c r="R404" i="8"/>
  <c r="B404" i="8"/>
  <c r="R403" i="8"/>
  <c r="B403" i="8"/>
  <c r="R402" i="8"/>
  <c r="B402" i="8"/>
  <c r="R401" i="8"/>
  <c r="B401" i="8"/>
  <c r="R400" i="8"/>
  <c r="B400" i="8"/>
  <c r="R399" i="8"/>
  <c r="B399" i="8"/>
  <c r="R398" i="8"/>
  <c r="B398" i="8"/>
  <c r="R397" i="8"/>
  <c r="B397" i="8"/>
  <c r="R396" i="8"/>
  <c r="B396" i="8"/>
  <c r="R395" i="8"/>
  <c r="B395" i="8"/>
  <c r="R394" i="8"/>
  <c r="B394" i="8"/>
  <c r="R393" i="8"/>
  <c r="B393" i="8"/>
  <c r="R392" i="8"/>
  <c r="B392" i="8"/>
  <c r="R391" i="8"/>
  <c r="B391" i="8"/>
  <c r="R390" i="8"/>
  <c r="B390" i="8"/>
  <c r="R389" i="8"/>
  <c r="B389" i="8"/>
  <c r="R388" i="8"/>
  <c r="B388" i="8"/>
  <c r="R387" i="8"/>
  <c r="B387" i="8"/>
  <c r="R386" i="8"/>
  <c r="B386" i="8"/>
  <c r="R385" i="8"/>
  <c r="B385" i="8"/>
  <c r="R384" i="8"/>
  <c r="B384" i="8"/>
  <c r="R383" i="8"/>
  <c r="B383" i="8"/>
  <c r="R382" i="8"/>
  <c r="B382" i="8"/>
  <c r="R381" i="8"/>
  <c r="B381" i="8"/>
  <c r="R380" i="8"/>
  <c r="B380" i="8"/>
  <c r="R379" i="8"/>
  <c r="B379" i="8"/>
  <c r="R378" i="8"/>
  <c r="B378" i="8"/>
  <c r="R377" i="8"/>
  <c r="B377" i="8"/>
  <c r="B376" i="8"/>
  <c r="B375" i="8"/>
  <c r="B374" i="8"/>
  <c r="B373" i="8"/>
  <c r="B372" i="8"/>
  <c r="B371" i="8"/>
  <c r="B370" i="8"/>
  <c r="B369" i="8"/>
  <c r="B368" i="8"/>
  <c r="B367" i="8"/>
  <c r="B366" i="8"/>
  <c r="B365" i="8"/>
  <c r="B364" i="8"/>
  <c r="B363" i="8"/>
  <c r="B362" i="8"/>
  <c r="B361" i="8"/>
  <c r="B360" i="8"/>
  <c r="B359" i="8"/>
  <c r="B358" i="8"/>
  <c r="B357" i="8"/>
  <c r="B356" i="8"/>
  <c r="B355" i="8"/>
  <c r="B354" i="8"/>
  <c r="B353" i="8"/>
  <c r="B352" i="8"/>
  <c r="B351" i="8"/>
  <c r="B350" i="8"/>
  <c r="B349" i="8"/>
  <c r="B348" i="8"/>
  <c r="B347" i="8"/>
  <c r="B346" i="8"/>
  <c r="B345" i="8"/>
  <c r="B344" i="8"/>
  <c r="B343" i="8"/>
  <c r="B342" i="8"/>
  <c r="B341" i="8"/>
  <c r="B340" i="8"/>
  <c r="B339" i="8"/>
  <c r="B338" i="8"/>
  <c r="B337" i="8"/>
  <c r="B336" i="8"/>
  <c r="B335" i="8"/>
  <c r="B334" i="8"/>
  <c r="B333" i="8"/>
  <c r="B332" i="8"/>
  <c r="B331" i="8"/>
  <c r="B330" i="8"/>
  <c r="B329" i="8"/>
  <c r="B328" i="8"/>
  <c r="B327" i="8"/>
  <c r="B326" i="8"/>
  <c r="B325" i="8"/>
  <c r="B324" i="8"/>
  <c r="B323" i="8"/>
  <c r="B322" i="8"/>
  <c r="B321" i="8"/>
  <c r="B320" i="8"/>
  <c r="B319" i="8"/>
  <c r="B318" i="8"/>
  <c r="B317" i="8"/>
  <c r="B316" i="8"/>
  <c r="B315" i="8"/>
  <c r="B314" i="8"/>
  <c r="B313" i="8"/>
  <c r="B312" i="8"/>
  <c r="B311" i="8"/>
  <c r="B310" i="8"/>
  <c r="B309" i="8"/>
  <c r="B308" i="8"/>
  <c r="B307" i="8"/>
  <c r="B306" i="8"/>
  <c r="B305" i="8"/>
  <c r="B304" i="8"/>
  <c r="B303" i="8"/>
  <c r="B302" i="8"/>
  <c r="B301" i="8"/>
  <c r="B300" i="8"/>
  <c r="B299" i="8"/>
  <c r="B298" i="8"/>
  <c r="B297" i="8"/>
  <c r="B296" i="8"/>
  <c r="B295" i="8"/>
  <c r="B294" i="8"/>
  <c r="B293" i="8"/>
  <c r="B292" i="8"/>
  <c r="B291" i="8"/>
  <c r="B290" i="8"/>
  <c r="B289" i="8"/>
  <c r="B288" i="8"/>
  <c r="B287" i="8"/>
  <c r="B286" i="8"/>
  <c r="B285" i="8"/>
  <c r="B284" i="8"/>
  <c r="B283" i="8"/>
  <c r="B282" i="8"/>
  <c r="B281" i="8"/>
  <c r="B280" i="8"/>
  <c r="B279" i="8"/>
  <c r="B278" i="8"/>
  <c r="B277" i="8"/>
  <c r="B276" i="8"/>
  <c r="B275" i="8"/>
  <c r="B274" i="8"/>
  <c r="B273" i="8"/>
  <c r="B272" i="8"/>
  <c r="B271" i="8"/>
  <c r="B270" i="8"/>
  <c r="B269" i="8"/>
  <c r="B268" i="8"/>
  <c r="B267" i="8"/>
  <c r="B266" i="8"/>
  <c r="B265" i="8"/>
  <c r="B264" i="8"/>
  <c r="B263" i="8"/>
  <c r="B262" i="8"/>
  <c r="B261" i="8"/>
  <c r="B260" i="8"/>
  <c r="B259" i="8"/>
  <c r="B258" i="8"/>
  <c r="B257" i="8"/>
  <c r="B256" i="8"/>
  <c r="B255" i="8"/>
  <c r="B254" i="8"/>
  <c r="B253" i="8"/>
  <c r="B252" i="8"/>
  <c r="B251" i="8"/>
  <c r="B250" i="8"/>
  <c r="B249" i="8"/>
  <c r="B248" i="8"/>
  <c r="B247" i="8"/>
  <c r="B246" i="8"/>
  <c r="B245" i="8"/>
  <c r="B244" i="8"/>
  <c r="B243" i="8"/>
  <c r="B242" i="8"/>
  <c r="B241" i="8"/>
  <c r="B240" i="8"/>
  <c r="B239" i="8"/>
  <c r="B238" i="8"/>
  <c r="B237" i="8"/>
  <c r="B236" i="8"/>
  <c r="B235" i="8"/>
  <c r="B234" i="8"/>
  <c r="B233" i="8"/>
  <c r="B232" i="8"/>
  <c r="B231" i="8"/>
  <c r="B230" i="8"/>
  <c r="B229" i="8"/>
  <c r="B228" i="8"/>
  <c r="B227" i="8"/>
  <c r="B226" i="8"/>
  <c r="B225" i="8"/>
  <c r="B224" i="8"/>
  <c r="B223" i="8"/>
  <c r="B222" i="8"/>
  <c r="B221" i="8"/>
  <c r="B220" i="8"/>
  <c r="B219" i="8"/>
  <c r="B218" i="8"/>
  <c r="B217" i="8"/>
  <c r="B216" i="8"/>
  <c r="B215" i="8"/>
  <c r="B214" i="8"/>
  <c r="B213" i="8"/>
  <c r="B212" i="8"/>
  <c r="B211" i="8"/>
  <c r="B210" i="8"/>
  <c r="B209" i="8"/>
  <c r="B208" i="8"/>
  <c r="B207" i="8"/>
  <c r="B206" i="8"/>
  <c r="B205" i="8"/>
  <c r="B204" i="8"/>
  <c r="B203" i="8"/>
  <c r="B202" i="8"/>
  <c r="B201" i="8"/>
  <c r="B200" i="8"/>
  <c r="B199" i="8"/>
  <c r="B198" i="8"/>
  <c r="B197" i="8"/>
  <c r="B196" i="8"/>
  <c r="B195" i="8"/>
  <c r="B194" i="8"/>
  <c r="B193" i="8"/>
  <c r="B192" i="8"/>
  <c r="B191" i="8"/>
  <c r="B190" i="8"/>
  <c r="B189" i="8"/>
  <c r="B188" i="8"/>
  <c r="B187" i="8"/>
  <c r="B186" i="8"/>
  <c r="B185" i="8"/>
  <c r="B184" i="8"/>
  <c r="B183" i="8"/>
  <c r="B182" i="8"/>
  <c r="B181" i="8"/>
  <c r="B180" i="8"/>
  <c r="B179" i="8"/>
  <c r="B178" i="8"/>
  <c r="B177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1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30" i="8"/>
  <c r="B129" i="8"/>
  <c r="B128" i="8"/>
  <c r="B127" i="8"/>
  <c r="B126" i="8"/>
  <c r="B125" i="8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C22" i="7" l="1"/>
  <c r="C9" i="7"/>
  <c r="C35" i="7"/>
  <c r="E50" i="7"/>
  <c r="E57" i="7"/>
  <c r="E49" i="7"/>
  <c r="E56" i="7"/>
  <c r="E48" i="7"/>
  <c r="E55" i="7"/>
  <c r="E47" i="7"/>
  <c r="E54" i="7"/>
  <c r="E53" i="7"/>
  <c r="E52" i="7"/>
  <c r="E51" i="7"/>
  <c r="E44" i="7"/>
  <c r="E43" i="7"/>
  <c r="E42" i="7"/>
  <c r="E41" i="7"/>
  <c r="C22" i="2"/>
  <c r="C36" i="7" l="1"/>
  <c r="D9" i="7"/>
  <c r="G86" i="7"/>
  <c r="G85" i="7"/>
  <c r="I83" i="7"/>
  <c r="G82" i="7"/>
  <c r="G81" i="7"/>
  <c r="G80" i="7"/>
  <c r="G83" i="7" l="1"/>
  <c r="G89" i="7" s="1"/>
  <c r="G87" i="7"/>
  <c r="E32" i="7" l="1"/>
  <c r="E33" i="7"/>
  <c r="D35" i="7"/>
  <c r="D58" i="7"/>
  <c r="C58" i="7"/>
  <c r="D45" i="7"/>
  <c r="C45" i="7"/>
  <c r="E40" i="7"/>
  <c r="E59" i="7"/>
  <c r="E46" i="7"/>
  <c r="D72" i="7" l="1"/>
  <c r="D22" i="7"/>
  <c r="E45" i="7"/>
  <c r="E58" i="7"/>
  <c r="E10" i="7"/>
  <c r="F10" i="7" s="1"/>
  <c r="I10" i="7" s="1"/>
  <c r="F32" i="7"/>
  <c r="I32" i="7" s="1"/>
  <c r="F33" i="7"/>
  <c r="I33" i="7" s="1"/>
  <c r="E19" i="7"/>
  <c r="E18" i="7"/>
  <c r="E27" i="7"/>
  <c r="E26" i="7"/>
  <c r="E8" i="7"/>
  <c r="E25" i="7"/>
  <c r="E7" i="7"/>
  <c r="E31" i="7"/>
  <c r="E14" i="7"/>
  <c r="E30" i="7"/>
  <c r="E29" i="7"/>
  <c r="E28" i="7"/>
  <c r="E24" i="7"/>
  <c r="E6" i="7"/>
  <c r="E16" i="7"/>
  <c r="E4" i="7"/>
  <c r="E5" i="7"/>
  <c r="E12" i="7"/>
  <c r="E17" i="7"/>
  <c r="E20" i="7"/>
  <c r="E11" i="7"/>
  <c r="E21" i="7"/>
  <c r="E13" i="7"/>
  <c r="E23" i="7"/>
  <c r="E15" i="7"/>
  <c r="F31" i="7" l="1"/>
  <c r="I31" i="7" s="1"/>
  <c r="F30" i="7"/>
  <c r="I30" i="7" s="1"/>
  <c r="F29" i="7"/>
  <c r="I29" i="7" s="1"/>
  <c r="F28" i="7"/>
  <c r="I28" i="7" s="1"/>
  <c r="F27" i="7"/>
  <c r="I27" i="7" s="1"/>
  <c r="F26" i="7"/>
  <c r="I26" i="7" s="1"/>
  <c r="F25" i="7"/>
  <c r="I25" i="7" s="1"/>
  <c r="F24" i="7"/>
  <c r="I24" i="7" s="1"/>
  <c r="F23" i="7"/>
  <c r="I23" i="7" s="1"/>
  <c r="F21" i="7"/>
  <c r="I21" i="7" s="1"/>
  <c r="F18" i="7"/>
  <c r="I18" i="7" s="1"/>
  <c r="F20" i="7"/>
  <c r="I20" i="7" s="1"/>
  <c r="F17" i="7"/>
  <c r="I17" i="7" s="1"/>
  <c r="F15" i="7"/>
  <c r="I15" i="7" s="1"/>
  <c r="F19" i="7"/>
  <c r="I19" i="7" s="1"/>
  <c r="F16" i="7"/>
  <c r="I16" i="7" s="1"/>
  <c r="F14" i="7"/>
  <c r="I14" i="7" s="1"/>
  <c r="F13" i="7"/>
  <c r="I13" i="7" s="1"/>
  <c r="F12" i="7"/>
  <c r="I12" i="7" s="1"/>
  <c r="F11" i="7"/>
  <c r="I11" i="7" s="1"/>
  <c r="F8" i="7"/>
  <c r="I8" i="7" s="1"/>
  <c r="F7" i="7"/>
  <c r="I7" i="7" s="1"/>
  <c r="F6" i="7"/>
  <c r="I6" i="7" s="1"/>
  <c r="F5" i="7"/>
  <c r="I5" i="7" s="1"/>
  <c r="F4" i="7"/>
  <c r="I4" i="7" s="1"/>
  <c r="E22" i="7"/>
  <c r="F22" i="7" s="1"/>
  <c r="D36" i="7"/>
  <c r="E14" i="2"/>
  <c r="I22" i="7" l="1"/>
  <c r="H81" i="7" s="1"/>
  <c r="J81" i="7" s="1"/>
  <c r="I9" i="7"/>
  <c r="D22" i="2" l="1"/>
  <c r="E13" i="2" l="1"/>
  <c r="E12" i="2"/>
  <c r="E9" i="7" l="1"/>
  <c r="F9" i="7" l="1"/>
  <c r="H80" i="7"/>
  <c r="J80" i="7" l="1"/>
  <c r="C71" i="7"/>
  <c r="C72" i="7" s="1"/>
  <c r="E34" i="7"/>
  <c r="E35" i="7" l="1"/>
  <c r="F34" i="7"/>
  <c r="I34" i="7" s="1"/>
  <c r="I35" i="7" s="1"/>
  <c r="I36" i="7" s="1"/>
  <c r="F35" i="7" l="1"/>
  <c r="E36" i="7"/>
  <c r="F4" i="2" s="1"/>
  <c r="I71" i="7"/>
  <c r="I72" i="7" s="1"/>
  <c r="H82" i="7" l="1"/>
  <c r="H83" i="7" s="1"/>
  <c r="G90" i="7" s="1"/>
  <c r="F36" i="7"/>
  <c r="E71" i="7"/>
  <c r="E72" i="7" s="1"/>
  <c r="J71" i="7"/>
  <c r="J72" i="7" s="1"/>
  <c r="F5" i="2"/>
  <c r="E22" i="2" s="1"/>
  <c r="F22" i="2" s="1"/>
  <c r="G22" i="2" s="1"/>
  <c r="H13" i="2"/>
  <c r="H14" i="2"/>
  <c r="H12" i="2"/>
  <c r="J82" i="7" l="1"/>
  <c r="J83" i="7"/>
  <c r="F12" i="2"/>
  <c r="G13" i="2" l="1"/>
  <c r="G14" i="2"/>
  <c r="G12" i="2"/>
</calcChain>
</file>

<file path=xl/sharedStrings.xml><?xml version="1.0" encoding="utf-8"?>
<sst xmlns="http://schemas.openxmlformats.org/spreadsheetml/2006/main" count="213" uniqueCount="141">
  <si>
    <t>Electricity supplied to the grid (MWh) (1)</t>
  </si>
  <si>
    <t>Electricity consumption from the grid (MWh) (2)</t>
  </si>
  <si>
    <t>EF</t>
  </si>
  <si>
    <t xml:space="preserve">Net electricity supplied to the grid[MWh] (3) =(1)-(2)  </t>
  </si>
  <si>
    <t>Emissions</t>
  </si>
  <si>
    <t>Emission per GWh (tons/GWh)</t>
  </si>
  <si>
    <t>CO</t>
  </si>
  <si>
    <t>NMVOC</t>
  </si>
  <si>
    <t>Project emissions or actual net GHG removals by sinks (tCO2e)</t>
  </si>
  <si>
    <t>Leakage (tCO2e)</t>
  </si>
  <si>
    <t>Emission reductions or net anthropogenic GHG removals by sinks (tCO2e)</t>
  </si>
  <si>
    <t>Months</t>
  </si>
  <si>
    <t>Baseline emissions or baseline net GHG removals by sinks (tCO2e)</t>
  </si>
  <si>
    <t xml:space="preserve">METERING DEVICE 
Net electricity supplied to the grid[MWh] (3) =(1)-(2)  </t>
  </si>
  <si>
    <t>Total</t>
  </si>
  <si>
    <t>Monitoring Start Date</t>
  </si>
  <si>
    <t>Monitoring End Date</t>
  </si>
  <si>
    <t>Monitoring Duration (days)</t>
  </si>
  <si>
    <t>Annual Estimated ER Amount (tCO2e/yr)</t>
  </si>
  <si>
    <t>Estimated ER Amount (during monitoring duration)</t>
  </si>
  <si>
    <t>Name and Surname</t>
  </si>
  <si>
    <t>Date</t>
  </si>
  <si>
    <t>actual ERy (tCO2e)</t>
  </si>
  <si>
    <t>estimated ERy (tCO2e)</t>
  </si>
  <si>
    <t>% by year</t>
  </si>
  <si>
    <t>n of days</t>
  </si>
  <si>
    <t>METERING DEVICE 
Electricity supplied to the grid (MWh) (1)</t>
  </si>
  <si>
    <t>Net Annual Electricity Generation of Project Activity (GWh)</t>
  </si>
  <si>
    <t>Sum 2018</t>
  </si>
  <si>
    <t>PDD - MONITORING PLAN, TABLE NO: 1</t>
  </si>
  <si>
    <t>tCO2/MWh</t>
  </si>
  <si>
    <t>(OM sheet, cell B29)</t>
  </si>
  <si>
    <t>Dec.18</t>
  </si>
  <si>
    <t>Sum 2019</t>
  </si>
  <si>
    <t>For NMVOC</t>
  </si>
  <si>
    <t>*For CO:</t>
  </si>
  <si>
    <t>**Net electrcity Generation</t>
  </si>
  <si>
    <t>Annual Electricity Generation of Project Activity (GWh/y)</t>
  </si>
  <si>
    <t>Amount of Avoided Wastewater Discharge per year by Project Activity (x1000 m3/y)</t>
  </si>
  <si>
    <t>Amount of Avoided Wastewater Discharge by Project Activity During Monitoring Period (x1000 m3)</t>
  </si>
  <si>
    <t>(1) For Wastewater discharged:</t>
  </si>
  <si>
    <t>Sum 2017</t>
  </si>
  <si>
    <t>Value</t>
  </si>
  <si>
    <t>Unit</t>
  </si>
  <si>
    <t>Vintage (from-to)</t>
  </si>
  <si>
    <t>Calculation of Emission Reduction of Fuatres WPP</t>
  </si>
  <si>
    <t>MWh/year</t>
  </si>
  <si>
    <t xml:space="preserve">As per registered CM Excel </t>
  </si>
  <si>
    <t>MWh/first period</t>
  </si>
  <si>
    <t>Actual ER Amount (per year)</t>
  </si>
  <si>
    <t>Employment type</t>
  </si>
  <si>
    <t>Employee</t>
  </si>
  <si>
    <t>Avoided Emission Amount by Project Activity per year(tons)</t>
  </si>
  <si>
    <t xml:space="preserve">Calculation of Reduction of CO and NMVOC Emission Amounts for Air Quality Indicator </t>
  </si>
  <si>
    <t>Avoided Emission Amount by Project Activity during monitoring perod (tons)</t>
  </si>
  <si>
    <t>NOx</t>
  </si>
  <si>
    <t>For NOx</t>
  </si>
  <si>
    <t>Total Waste Water Discharged by Thermal Power Plants in 2010 (x1000 m3) (1)</t>
  </si>
  <si>
    <t>Total Electricty Generation in 2010 (GWh) (2)</t>
  </si>
  <si>
    <t>Average Amount of Waste Water Discharged per each GWh Electricity Generation in 2010** (x1000 m3/GWh) (3)</t>
  </si>
  <si>
    <t>(2) As per registered CM</t>
  </si>
  <si>
    <t>http://www.turkstat.gov.tr/PreHaberBultenleri.do?id=6171&amp;tb_id=2</t>
  </si>
  <si>
    <t>(Below the page to be onepd , Table-2 cell A5)</t>
  </si>
  <si>
    <r>
      <t xml:space="preserve">(3) Water will be used only for daily consumption. </t>
    </r>
    <r>
      <rPr>
        <sz val="10"/>
        <rFont val="Arial"/>
        <family val="2"/>
        <charset val="162"/>
      </rPr>
      <t>Daily water usage per worker is 0,15 m3</t>
    </r>
  </si>
  <si>
    <t>Emission Amount due to Electricity Generation in 2009* (tons)</t>
  </si>
  <si>
    <t>http://tuik.gov.tr/PreHaberBultenleri.do?id=10829</t>
  </si>
  <si>
    <t>Net Electricity Generation in 2009 (GWh)**</t>
  </si>
  <si>
    <t>Şevki TANDOĞAN</t>
  </si>
  <si>
    <t>Serkan Erçin GÜLTEKİN</t>
  </si>
  <si>
    <t>Murat ÖZŞAHİN</t>
  </si>
  <si>
    <t>Can YAKUT</t>
  </si>
  <si>
    <t>Yaşar URKAN</t>
  </si>
  <si>
    <t>Erman OKAN</t>
  </si>
  <si>
    <t>Hakan KARATABAN</t>
  </si>
  <si>
    <t>Local</t>
  </si>
  <si>
    <t>Not Local</t>
  </si>
  <si>
    <t>Risk Mitigation</t>
  </si>
  <si>
    <t>BANDIRMA RES KONSOLİDE GÜNLÜK RAPOR (BANDIRMA WEPP ENERGY CONSOLIDATED DAILY REPORT)</t>
  </si>
  <si>
    <t>TEİAŞ SAYACINA GÖRE ÜRETİM (kWh)</t>
  </si>
  <si>
    <t>BÜTÇELENMİŞ ÜRETİM (kWh)
(BUDGETED GENERATION)</t>
  </si>
  <si>
    <t>Günlük Brüt Üretim</t>
  </si>
  <si>
    <t>Aylık Brüt Ürt.</t>
  </si>
  <si>
    <t>Kümülatif Brüt Ürt.</t>
  </si>
  <si>
    <t>NET Günlük Ürt.</t>
  </si>
  <si>
    <t>(GENERATION ACCORDING TO TEIAS COUNTER)</t>
  </si>
  <si>
    <t>MWh</t>
  </si>
  <si>
    <t>GÜN
AY
YIL</t>
  </si>
  <si>
    <t>YIL</t>
  </si>
  <si>
    <t>GÜNLÜK
(DAILY)</t>
  </si>
  <si>
    <t>AYLIK
(MONTHLY)</t>
  </si>
  <si>
    <t xml:space="preserve"> YILLIK
(ANNUAL)</t>
  </si>
  <si>
    <t xml:space="preserve">  KÜMÜLATİF
(END OF PERIOD CUMULATIVE)</t>
  </si>
  <si>
    <t>BÜTÇELENMİŞ
(BUDGETED)</t>
  </si>
  <si>
    <t>Availability 
(%)</t>
  </si>
  <si>
    <t>V90</t>
  </si>
  <si>
    <t>V112</t>
  </si>
  <si>
    <t>ROY CF</t>
  </si>
  <si>
    <t>YILLIK ORT. EMRE AMADELİK</t>
  </si>
  <si>
    <t>TESİS SAATLİK KAP. (MW)</t>
  </si>
  <si>
    <t>TESİS GÜNLÜK KAP. (kW)</t>
  </si>
  <si>
    <t>TESİS AYLIK KAP. (kW)</t>
  </si>
  <si>
    <t>GÜN SAY</t>
  </si>
  <si>
    <t>TESİS  KÜM. KAP. (kW)</t>
  </si>
  <si>
    <t>V90 
SAATLİK KAP. (MW)</t>
  </si>
  <si>
    <t>V112 SAATLİK KAP. (MW)</t>
  </si>
  <si>
    <t>V90 
ROY CF
Gerç. Küm.</t>
  </si>
  <si>
    <t>V112 
ROY CF
Gerç. Küm.</t>
  </si>
  <si>
    <t>V90 
COD CF
Gerç. Küm.</t>
  </si>
  <si>
    <t>V112 
COD CF
Gerç. Küm.</t>
  </si>
  <si>
    <t>COD KAP. (MW)</t>
  </si>
  <si>
    <t>BANDIRMA WPP EMISSION REDUCTION AMOUNT (01.08.2017-31.12.2019)</t>
  </si>
  <si>
    <t>Total Sum (01.08.2017-31.12.2019)</t>
  </si>
  <si>
    <t>Difference of actual and estiamted reduction</t>
  </si>
  <si>
    <t>METERING DEVICE 
Electricity consumption from the grid (MWh) (2)</t>
  </si>
  <si>
    <t>Total Sum (01.05.2017-30.11.2019)</t>
  </si>
  <si>
    <t>Monthly Meter Readings (EPİAŞ Records) for 29 Turbines</t>
  </si>
  <si>
    <t>Monthly Meter Readings (TEİAŞ Records) for 29 Turbines</t>
  </si>
  <si>
    <t>Monthly Consolidated Data &amp; Interpolation Results for Registered Turbines</t>
  </si>
  <si>
    <t>Training</t>
  </si>
  <si>
    <t>Occupational Health and Safety</t>
  </si>
  <si>
    <t>Erman Okan</t>
  </si>
  <si>
    <t>Murat Özşahin</t>
  </si>
  <si>
    <t>Can Yakut</t>
  </si>
  <si>
    <t>Hakan Karataban</t>
  </si>
  <si>
    <t>Risk and Hazard Mitigation</t>
  </si>
  <si>
    <t>13.03.2018 / 09.10.2018 / 11.12.2018</t>
  </si>
  <si>
    <t>Electricity Generation of 60 MW Bandırma WPP for this verification period:</t>
  </si>
  <si>
    <t>Annual Electricity Generation of 60 MW Bandırma WPP</t>
  </si>
  <si>
    <t>Department</t>
  </si>
  <si>
    <t>Operation</t>
  </si>
  <si>
    <t>Administration</t>
  </si>
  <si>
    <t>Maintenance</t>
  </si>
  <si>
    <r>
      <t xml:space="preserve">Only </t>
    </r>
    <r>
      <rPr>
        <b/>
        <sz val="11"/>
        <color theme="3"/>
        <rFont val="Calibri"/>
        <family val="2"/>
        <charset val="162"/>
        <scheme val="minor"/>
      </rPr>
      <t>Borusan EnBW Enerji</t>
    </r>
    <r>
      <rPr>
        <b/>
        <sz val="11"/>
        <rFont val="Calibri"/>
        <family val="2"/>
        <charset val="162"/>
        <scheme val="minor"/>
      </rPr>
      <t xml:space="preserve"> and </t>
    </r>
    <r>
      <rPr>
        <b/>
        <sz val="11"/>
        <color theme="5"/>
        <rFont val="Calibri"/>
        <family val="2"/>
        <charset val="162"/>
        <scheme val="minor"/>
      </rPr>
      <t>Bandırma Elektrik</t>
    </r>
    <r>
      <rPr>
        <b/>
        <sz val="11"/>
        <rFont val="Calibri"/>
        <family val="2"/>
        <charset val="162"/>
        <scheme val="minor"/>
      </rPr>
      <t xml:space="preserve"> employees are listed. The subcontractor companies' employees are not given</t>
    </r>
  </si>
  <si>
    <t>13.03.2019 / 08.05.2019 / 08.07.2019</t>
  </si>
  <si>
    <t>Yaşar Urkan</t>
  </si>
  <si>
    <t>Serkan Erçin Gültekin</t>
  </si>
  <si>
    <t>Green belt-6 Sigma Training</t>
  </si>
  <si>
    <t>Şevki Tandoğan</t>
  </si>
  <si>
    <t>Zafer Özmen</t>
  </si>
  <si>
    <t>13.11.2019-09.12.2019</t>
  </si>
  <si>
    <t>Advenced Driving 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</si>
</sst>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T_L_-;\-* #,##0.00\ _T_L_-;_-* &quot;-&quot;??\ _T_L_-;_-@_-"/>
    <numFmt numFmtId="165" formatCode="#,##0.000"/>
    <numFmt numFmtId="166" formatCode="0.000"/>
    <numFmt numFmtId="167" formatCode="#,##0.0"/>
    <numFmt numFmtId="168" formatCode="0.0"/>
    <numFmt numFmtId="169" formatCode="_-* #,##0\ _T_L_-;\-* #,##0\ _T_L_-;_-* &quot;-&quot;??\ _T_L_-;_-@_-"/>
    <numFmt numFmtId="170" formatCode="0.0%"/>
    <numFmt numFmtId="171" formatCode="[$-409]mmm\-yy;@"/>
    <numFmt numFmtId="172" formatCode="[$-409]d\-mmm\-yy;@"/>
    <numFmt numFmtId="173" formatCode="_-[$€-2]\ * #,##0_-;\-[$€-2]\ * #,##0_-;_-[$€-2]\ * &quot;-&quot;_-;_-@_-"/>
    <numFmt numFmtId="174" formatCode="#,##0.00_ ;\-#,##0.00\ "/>
    <numFmt numFmtId="175" formatCode="#,##0_ ;\-#,##0\ "/>
    <numFmt numFmtId="176" formatCode="_-* #,##0.000\ _T_L_-;\-* #,##0.000\ _T_L_-;_-* &quot;-&quot;??\ _T_L_-;_-@_-"/>
  </numFmts>
  <fonts count="46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8"/>
      <name val="Arial"/>
      <family val="2"/>
      <charset val="162"/>
    </font>
    <font>
      <sz val="10"/>
      <name val="Arial"/>
      <family val="2"/>
      <charset val="162"/>
    </font>
    <font>
      <b/>
      <sz val="12"/>
      <name val="Arial Tur"/>
      <charset val="162"/>
    </font>
    <font>
      <b/>
      <sz val="10"/>
      <name val="Arial Tur"/>
      <charset val="162"/>
    </font>
    <font>
      <b/>
      <u/>
      <sz val="12"/>
      <name val="Arial Tur"/>
      <charset val="162"/>
    </font>
    <font>
      <b/>
      <sz val="10"/>
      <name val="Arial"/>
      <family val="2"/>
      <charset val="162"/>
    </font>
    <font>
      <b/>
      <i/>
      <sz val="10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u/>
      <sz val="10"/>
      <color theme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9"/>
      <color rgb="FF000000"/>
      <name val="Arial"/>
      <family val="2"/>
      <charset val="162"/>
    </font>
    <font>
      <u/>
      <sz val="8"/>
      <color theme="10"/>
      <name val="Arial"/>
      <family val="2"/>
      <charset val="162"/>
    </font>
    <font>
      <b/>
      <sz val="14"/>
      <color theme="1"/>
      <name val="Arial"/>
      <family val="2"/>
      <charset val="162"/>
    </font>
    <font>
      <b/>
      <sz val="12"/>
      <color theme="1"/>
      <name val="Arial Tur"/>
      <charset val="162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8"/>
      <color indexed="8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color theme="0"/>
      <name val="Calibri"/>
      <family val="2"/>
      <charset val="162"/>
      <scheme val="minor"/>
    </font>
    <font>
      <sz val="8"/>
      <color theme="0"/>
      <name val="Calibri"/>
      <family val="2"/>
      <charset val="162"/>
      <scheme val="minor"/>
    </font>
    <font>
      <b/>
      <sz val="8"/>
      <color rgb="FFFF0000"/>
      <name val="Calibri"/>
      <family val="2"/>
      <charset val="162"/>
      <scheme val="minor"/>
    </font>
    <font>
      <b/>
      <i/>
      <sz val="10"/>
      <name val="Calibri"/>
      <family val="2"/>
      <charset val="162"/>
      <scheme val="minor"/>
    </font>
    <font>
      <b/>
      <i/>
      <sz val="12"/>
      <name val="Calibri"/>
      <family val="2"/>
      <charset val="162"/>
      <scheme val="minor"/>
    </font>
    <font>
      <i/>
      <sz val="12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9"/>
      <color indexed="8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8"/>
      <color indexed="8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i/>
      <sz val="10"/>
      <color theme="1"/>
      <name val="Arial"/>
      <family val="2"/>
      <charset val="162"/>
    </font>
    <font>
      <b/>
      <sz val="11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b/>
      <sz val="11"/>
      <color theme="5"/>
      <name val="Calibri"/>
      <family val="2"/>
      <charset val="162"/>
      <scheme val="minor"/>
    </font>
    <font>
      <sz val="11"/>
      <color theme="5"/>
      <name val="Calibri"/>
      <family val="2"/>
      <charset val="16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3">
    <xf numFmtId="0" fontId="0" fillId="0" borderId="0"/>
    <xf numFmtId="164" fontId="4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4" fillId="0" borderId="0"/>
    <xf numFmtId="9" fontId="4" fillId="0" borderId="0" applyFont="0" applyFill="0" applyBorder="0" applyAlignment="0" applyProtection="0"/>
    <xf numFmtId="0" fontId="3" fillId="0" borderId="0"/>
    <xf numFmtId="164" fontId="2" fillId="0" borderId="0" applyFont="0" applyFill="0" applyBorder="0" applyAlignment="0" applyProtection="0"/>
    <xf numFmtId="0" fontId="24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1" fontId="25" fillId="0" borderId="0"/>
    <xf numFmtId="173" fontId="16" fillId="0" borderId="0"/>
  </cellStyleXfs>
  <cellXfs count="581">
    <xf numFmtId="0" fontId="0" fillId="0" borderId="0" xfId="0"/>
    <xf numFmtId="4" fontId="8" fillId="0" borderId="1" xfId="0" applyNumberFormat="1" applyFont="1" applyBorder="1" applyAlignment="1">
      <alignment horizontal="center" vertical="center" wrapText="1"/>
    </xf>
    <xf numFmtId="4" fontId="0" fillId="0" borderId="0" xfId="0" applyNumberFormat="1" applyFill="1" applyBorder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166" fontId="10" fillId="0" borderId="0" xfId="0" applyNumberFormat="1" applyFont="1" applyAlignment="1">
      <alignment horizontal="center"/>
    </xf>
    <xf numFmtId="0" fontId="13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12" fillId="0" borderId="0" xfId="0" applyFont="1" applyBorder="1" applyAlignment="1">
      <alignment horizontal="justify" vertical="center" wrapText="1"/>
    </xf>
    <xf numFmtId="166" fontId="17" fillId="0" borderId="0" xfId="3" applyNumberFormat="1" applyFont="1" applyFill="1" applyBorder="1" applyAlignment="1">
      <alignment horizontal="center" vertical="center"/>
    </xf>
    <xf numFmtId="164" fontId="6" fillId="0" borderId="0" xfId="1" applyFont="1" applyBorder="1" applyAlignment="1">
      <alignment horizontal="justify" vertical="center" wrapText="1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 vertical="center" wrapText="1"/>
    </xf>
    <xf numFmtId="167" fontId="0" fillId="0" borderId="0" xfId="0" applyNumberFormat="1" applyFill="1" applyBorder="1"/>
    <xf numFmtId="166" fontId="0" fillId="0" borderId="0" xfId="0" applyNumberFormat="1" applyFill="1" applyBorder="1"/>
    <xf numFmtId="0" fontId="12" fillId="0" borderId="0" xfId="0" applyFont="1" applyFill="1" applyBorder="1" applyAlignment="1">
      <alignment horizontal="justify" vertical="center" wrapText="1"/>
    </xf>
    <xf numFmtId="164" fontId="12" fillId="0" borderId="0" xfId="1" applyFont="1" applyFill="1" applyBorder="1" applyAlignment="1">
      <alignment horizontal="justify" vertical="center" wrapText="1"/>
    </xf>
    <xf numFmtId="167" fontId="0" fillId="0" borderId="0" xfId="0" applyNumberFormat="1" applyFill="1" applyBorder="1" applyAlignment="1">
      <alignment horizontal="center" vertical="center"/>
    </xf>
    <xf numFmtId="0" fontId="21" fillId="0" borderId="0" xfId="2" applyFont="1" applyFill="1" applyBorder="1" applyAlignment="1" applyProtection="1"/>
    <xf numFmtId="0" fontId="6" fillId="0" borderId="0" xfId="0" applyFont="1" applyFill="1" applyBorder="1"/>
    <xf numFmtId="0" fontId="0" fillId="0" borderId="0" xfId="0" applyFill="1"/>
    <xf numFmtId="0" fontId="6" fillId="0" borderId="0" xfId="0" applyFont="1" applyFill="1"/>
    <xf numFmtId="3" fontId="19" fillId="0" borderId="1" xfId="0" applyNumberFormat="1" applyFont="1" applyBorder="1"/>
    <xf numFmtId="164" fontId="0" fillId="0" borderId="0" xfId="0" applyNumberFormat="1"/>
    <xf numFmtId="164" fontId="17" fillId="0" borderId="1" xfId="1" applyNumberFormat="1" applyFont="1" applyFill="1" applyBorder="1" applyAlignment="1"/>
    <xf numFmtId="164" fontId="18" fillId="0" borderId="1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164" fontId="6" fillId="3" borderId="1" xfId="1" applyNumberFormat="1" applyFont="1" applyFill="1" applyBorder="1" applyAlignment="1">
      <alignment horizontal="center"/>
    </xf>
    <xf numFmtId="164" fontId="11" fillId="2" borderId="1" xfId="1" applyNumberFormat="1" applyFont="1" applyFill="1" applyBorder="1" applyAlignment="1">
      <alignment horizontal="right" vertical="center"/>
    </xf>
    <xf numFmtId="169" fontId="18" fillId="0" borderId="1" xfId="1" applyNumberFormat="1" applyFont="1" applyBorder="1" applyAlignment="1">
      <alignment horizontal="center"/>
    </xf>
    <xf numFmtId="169" fontId="6" fillId="0" borderId="1" xfId="1" applyNumberFormat="1" applyFont="1" applyBorder="1" applyAlignment="1">
      <alignment horizontal="center"/>
    </xf>
    <xf numFmtId="169" fontId="6" fillId="3" borderId="1" xfId="1" applyNumberFormat="1" applyFont="1" applyFill="1" applyBorder="1" applyAlignment="1">
      <alignment horizontal="center"/>
    </xf>
    <xf numFmtId="169" fontId="11" fillId="2" borderId="1" xfId="1" applyNumberFormat="1" applyFont="1" applyFill="1" applyBorder="1" applyAlignment="1">
      <alignment horizontal="right" vertical="center"/>
    </xf>
    <xf numFmtId="0" fontId="6" fillId="3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15" fillId="0" borderId="0" xfId="2" applyAlignment="1" applyProtection="1"/>
    <xf numFmtId="171" fontId="11" fillId="0" borderId="1" xfId="0" applyNumberFormat="1" applyFont="1" applyFill="1" applyBorder="1" applyAlignment="1">
      <alignment horizontal="center"/>
    </xf>
    <xf numFmtId="17" fontId="11" fillId="4" borderId="1" xfId="0" applyNumberFormat="1" applyFont="1" applyFill="1" applyBorder="1" applyAlignment="1">
      <alignment horizontal="center"/>
    </xf>
    <xf numFmtId="164" fontId="18" fillId="3" borderId="1" xfId="1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9" fontId="18" fillId="3" borderId="1" xfId="1" applyNumberFormat="1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0" xfId="0" applyFont="1"/>
    <xf numFmtId="169" fontId="10" fillId="2" borderId="1" xfId="1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164" fontId="10" fillId="2" borderId="1" xfId="1" applyNumberFormat="1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164" fontId="0" fillId="0" borderId="1" xfId="1" applyFont="1" applyFill="1" applyBorder="1"/>
    <xf numFmtId="0" fontId="15" fillId="0" borderId="0" xfId="2" applyFill="1" applyAlignment="1" applyProtection="1"/>
    <xf numFmtId="0" fontId="10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2" fontId="10" fillId="6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164" fontId="17" fillId="3" borderId="1" xfId="1" applyNumberFormat="1" applyFont="1" applyFill="1" applyBorder="1" applyAlignment="1">
      <alignment horizontal="center"/>
    </xf>
    <xf numFmtId="171" fontId="11" fillId="7" borderId="1" xfId="0" applyNumberFormat="1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center" wrapText="1"/>
    </xf>
    <xf numFmtId="167" fontId="0" fillId="0" borderId="1" xfId="0" applyNumberFormat="1" applyFill="1" applyBorder="1" applyAlignment="1">
      <alignment horizontal="center" vertical="center"/>
    </xf>
    <xf numFmtId="0" fontId="7" fillId="0" borderId="0" xfId="0" applyFont="1" applyFill="1"/>
    <xf numFmtId="0" fontId="9" fillId="0" borderId="0" xfId="0" applyFont="1" applyFill="1"/>
    <xf numFmtId="0" fontId="23" fillId="0" borderId="0" xfId="0" applyFont="1" applyFill="1"/>
    <xf numFmtId="4" fontId="0" fillId="0" borderId="1" xfId="0" applyNumberFormat="1" applyFill="1" applyBorder="1" applyAlignment="1">
      <alignment horizontal="center" vertical="center"/>
    </xf>
    <xf numFmtId="168" fontId="0" fillId="0" borderId="1" xfId="0" applyNumberFormat="1" applyFill="1" applyBorder="1" applyAlignment="1">
      <alignment horizontal="center"/>
    </xf>
    <xf numFmtId="0" fontId="4" fillId="0" borderId="0" xfId="0" applyFont="1" applyFill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17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/>
    <xf numFmtId="3" fontId="4" fillId="0" borderId="1" xfId="0" applyNumberFormat="1" applyFont="1" applyBorder="1" applyAlignment="1">
      <alignment horizontal="right"/>
    </xf>
    <xf numFmtId="170" fontId="4" fillId="0" borderId="1" xfId="5" applyNumberFormat="1" applyFont="1" applyFill="1" applyBorder="1" applyAlignment="1">
      <alignment horizontal="center"/>
    </xf>
    <xf numFmtId="172" fontId="4" fillId="0" borderId="1" xfId="0" applyNumberFormat="1" applyFont="1" applyBorder="1"/>
    <xf numFmtId="9" fontId="4" fillId="0" borderId="0" xfId="0" applyNumberFormat="1" applyFont="1" applyAlignment="1">
      <alignment horizontal="center"/>
    </xf>
    <xf numFmtId="0" fontId="4" fillId="0" borderId="1" xfId="0" applyFont="1" applyBorder="1"/>
    <xf numFmtId="170" fontId="10" fillId="0" borderId="1" xfId="5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172" fontId="10" fillId="0" borderId="0" xfId="0" applyNumberFormat="1" applyFont="1" applyAlignment="1">
      <alignment horizontal="center"/>
    </xf>
    <xf numFmtId="172" fontId="6" fillId="0" borderId="0" xfId="0" applyNumberFormat="1" applyFont="1" applyAlignment="1">
      <alignment horizontal="center"/>
    </xf>
    <xf numFmtId="172" fontId="6" fillId="0" borderId="0" xfId="0" applyNumberFormat="1" applyFont="1" applyFill="1" applyBorder="1" applyAlignment="1">
      <alignment horizontal="center"/>
    </xf>
    <xf numFmtId="172" fontId="0" fillId="0" borderId="0" xfId="0" applyNumberForma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2" fontId="0" fillId="0" borderId="0" xfId="0" applyNumberForma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72" fontId="0" fillId="0" borderId="0" xfId="0" applyNumberFormat="1" applyBorder="1" applyAlignment="1">
      <alignment horizontal="center" vertical="center"/>
    </xf>
    <xf numFmtId="164" fontId="18" fillId="0" borderId="1" xfId="1" applyNumberFormat="1" applyFont="1" applyFill="1" applyBorder="1" applyAlignment="1">
      <alignment horizontal="center"/>
    </xf>
    <xf numFmtId="169" fontId="18" fillId="0" borderId="1" xfId="1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14" fontId="26" fillId="31" borderId="1" xfId="31" applyNumberFormat="1" applyFont="1" applyFill="1" applyBorder="1" applyAlignment="1">
      <alignment horizontal="right" vertical="center" wrapText="1"/>
    </xf>
    <xf numFmtId="1" fontId="27" fillId="31" borderId="1" xfId="32" applyNumberFormat="1" applyFont="1" applyFill="1" applyBorder="1" applyAlignment="1">
      <alignment horizontal="center" vertical="center"/>
    </xf>
    <xf numFmtId="3" fontId="28" fillId="0" borderId="1" xfId="0" applyNumberFormat="1" applyFont="1" applyBorder="1" applyAlignment="1" applyProtection="1">
      <alignment horizontal="right"/>
      <protection locked="0"/>
    </xf>
    <xf numFmtId="3" fontId="28" fillId="31" borderId="1" xfId="0" applyNumberFormat="1" applyFont="1" applyFill="1" applyBorder="1" applyAlignment="1" applyProtection="1">
      <alignment horizontal="right"/>
      <protection hidden="1"/>
    </xf>
    <xf numFmtId="168" fontId="27" fillId="0" borderId="1" xfId="32" applyNumberFormat="1" applyFont="1" applyBorder="1" applyAlignment="1" applyProtection="1">
      <alignment horizontal="right"/>
      <protection locked="0"/>
    </xf>
    <xf numFmtId="165" fontId="28" fillId="0" borderId="1" xfId="0" applyNumberFormat="1" applyFont="1" applyBorder="1" applyAlignment="1" applyProtection="1">
      <alignment horizontal="right" vertical="center"/>
      <protection locked="0"/>
    </xf>
    <xf numFmtId="3" fontId="28" fillId="31" borderId="1" xfId="1" applyNumberFormat="1" applyFont="1" applyFill="1" applyBorder="1" applyProtection="1">
      <protection hidden="1"/>
    </xf>
    <xf numFmtId="2" fontId="28" fillId="31" borderId="1" xfId="1" applyNumberFormat="1" applyFont="1" applyFill="1" applyBorder="1" applyProtection="1">
      <protection hidden="1"/>
    </xf>
    <xf numFmtId="170" fontId="28" fillId="31" borderId="1" xfId="5" applyNumberFormat="1" applyFont="1" applyFill="1" applyBorder="1"/>
    <xf numFmtId="168" fontId="28" fillId="31" borderId="1" xfId="0" applyNumberFormat="1" applyFont="1" applyFill="1" applyBorder="1" applyProtection="1">
      <protection hidden="1"/>
    </xf>
    <xf numFmtId="2" fontId="28" fillId="31" borderId="1" xfId="0" applyNumberFormat="1" applyFont="1" applyFill="1" applyBorder="1" applyProtection="1">
      <protection hidden="1"/>
    </xf>
    <xf numFmtId="3" fontId="28" fillId="31" borderId="1" xfId="0" applyNumberFormat="1" applyFont="1" applyFill="1" applyBorder="1" applyProtection="1">
      <protection hidden="1"/>
    </xf>
    <xf numFmtId="174" fontId="28" fillId="32" borderId="1" xfId="0" applyNumberFormat="1" applyFont="1" applyFill="1" applyBorder="1" applyProtection="1">
      <protection hidden="1"/>
    </xf>
    <xf numFmtId="14" fontId="26" fillId="5" borderId="1" xfId="31" applyNumberFormat="1" applyFont="1" applyFill="1" applyBorder="1" applyAlignment="1">
      <alignment horizontal="right" vertical="center" wrapText="1"/>
    </xf>
    <xf numFmtId="1" fontId="27" fillId="5" borderId="1" xfId="32" applyNumberFormat="1" applyFont="1" applyFill="1" applyBorder="1" applyAlignment="1">
      <alignment horizontal="center" vertical="center"/>
    </xf>
    <xf numFmtId="3" fontId="28" fillId="5" borderId="1" xfId="0" applyNumberFormat="1" applyFont="1" applyFill="1" applyBorder="1" applyAlignment="1" applyProtection="1">
      <alignment horizontal="right"/>
      <protection locked="0"/>
    </xf>
    <xf numFmtId="3" fontId="28" fillId="5" borderId="1" xfId="0" applyNumberFormat="1" applyFont="1" applyFill="1" applyBorder="1" applyAlignment="1" applyProtection="1">
      <alignment horizontal="right"/>
      <protection hidden="1"/>
    </xf>
    <xf numFmtId="168" fontId="27" fillId="5" borderId="1" xfId="32" applyNumberFormat="1" applyFont="1" applyFill="1" applyBorder="1" applyAlignment="1" applyProtection="1">
      <alignment horizontal="right"/>
      <protection locked="0"/>
    </xf>
    <xf numFmtId="165" fontId="28" fillId="5" borderId="1" xfId="0" applyNumberFormat="1" applyFont="1" applyFill="1" applyBorder="1" applyAlignment="1" applyProtection="1">
      <alignment horizontal="right" vertical="center"/>
      <protection locked="0"/>
    </xf>
    <xf numFmtId="3" fontId="28" fillId="5" borderId="1" xfId="1" applyNumberFormat="1" applyFont="1" applyFill="1" applyBorder="1" applyProtection="1">
      <protection hidden="1"/>
    </xf>
    <xf numFmtId="2" fontId="28" fillId="5" borderId="1" xfId="1" applyNumberFormat="1" applyFont="1" applyFill="1" applyBorder="1" applyProtection="1">
      <protection hidden="1"/>
    </xf>
    <xf numFmtId="170" fontId="28" fillId="5" borderId="1" xfId="5" applyNumberFormat="1" applyFont="1" applyFill="1" applyBorder="1"/>
    <xf numFmtId="168" fontId="28" fillId="5" borderId="1" xfId="0" applyNumberFormat="1" applyFont="1" applyFill="1" applyBorder="1" applyProtection="1">
      <protection hidden="1"/>
    </xf>
    <xf numFmtId="2" fontId="28" fillId="5" borderId="1" xfId="0" applyNumberFormat="1" applyFont="1" applyFill="1" applyBorder="1" applyProtection="1">
      <protection hidden="1"/>
    </xf>
    <xf numFmtId="3" fontId="28" fillId="5" borderId="1" xfId="0" applyNumberFormat="1" applyFont="1" applyFill="1" applyBorder="1" applyProtection="1">
      <protection hidden="1"/>
    </xf>
    <xf numFmtId="174" fontId="28" fillId="5" borderId="1" xfId="0" applyNumberFormat="1" applyFont="1" applyFill="1" applyBorder="1" applyProtection="1">
      <protection hidden="1"/>
    </xf>
    <xf numFmtId="1" fontId="29" fillId="0" borderId="0" xfId="0" applyNumberFormat="1" applyFont="1" applyAlignment="1" applyProtection="1">
      <alignment horizontal="center"/>
      <protection hidden="1"/>
    </xf>
    <xf numFmtId="1" fontId="30" fillId="0" borderId="0" xfId="0" applyNumberFormat="1" applyFont="1" applyAlignment="1" applyProtection="1">
      <alignment horizontal="center"/>
      <protection hidden="1"/>
    </xf>
    <xf numFmtId="1" fontId="31" fillId="0" borderId="0" xfId="0" applyNumberFormat="1" applyFont="1" applyAlignment="1" applyProtection="1">
      <alignment horizontal="center"/>
      <protection hidden="1"/>
    </xf>
    <xf numFmtId="0" fontId="33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vertical="center" wrapText="1"/>
      <protection hidden="1"/>
    </xf>
    <xf numFmtId="1" fontId="35" fillId="0" borderId="0" xfId="0" applyNumberFormat="1" applyFont="1" applyAlignment="1" applyProtection="1">
      <alignment horizontal="center"/>
      <protection hidden="1"/>
    </xf>
    <xf numFmtId="0" fontId="28" fillId="0" borderId="0" xfId="0" applyFont="1" applyProtection="1">
      <protection hidden="1"/>
    </xf>
    <xf numFmtId="168" fontId="28" fillId="0" borderId="12" xfId="0" applyNumberFormat="1" applyFont="1" applyBorder="1" applyAlignment="1">
      <alignment horizontal="right"/>
    </xf>
    <xf numFmtId="2" fontId="38" fillId="0" borderId="1" xfId="0" applyNumberFormat="1" applyFont="1" applyBorder="1" applyAlignment="1" applyProtection="1">
      <alignment horizontal="center"/>
      <protection hidden="1"/>
    </xf>
    <xf numFmtId="0" fontId="38" fillId="0" borderId="12" xfId="0" applyFont="1" applyBorder="1" applyProtection="1">
      <protection hidden="1"/>
    </xf>
    <xf numFmtId="168" fontId="38" fillId="0" borderId="0" xfId="0" applyNumberFormat="1" applyFont="1" applyProtection="1">
      <protection hidden="1"/>
    </xf>
    <xf numFmtId="2" fontId="38" fillId="0" borderId="0" xfId="0" applyNumberFormat="1" applyFont="1" applyAlignment="1" applyProtection="1">
      <alignment vertical="center"/>
      <protection hidden="1"/>
    </xf>
    <xf numFmtId="0" fontId="38" fillId="0" borderId="0" xfId="0" applyFont="1" applyProtection="1">
      <protection hidden="1"/>
    </xf>
    <xf numFmtId="4" fontId="38" fillId="0" borderId="0" xfId="0" applyNumberFormat="1" applyFont="1" applyAlignment="1" applyProtection="1">
      <alignment horizontal="right" vertical="center"/>
      <protection hidden="1"/>
    </xf>
    <xf numFmtId="168" fontId="28" fillId="0" borderId="13" xfId="0" applyNumberFormat="1" applyFont="1" applyBorder="1" applyAlignment="1">
      <alignment horizontal="right"/>
    </xf>
    <xf numFmtId="3" fontId="37" fillId="0" borderId="1" xfId="0" applyNumberFormat="1" applyFont="1" applyBorder="1" applyAlignment="1">
      <alignment horizontal="center" vertical="center"/>
    </xf>
    <xf numFmtId="3" fontId="38" fillId="0" borderId="1" xfId="0" applyNumberFormat="1" applyFont="1" applyBorder="1" applyAlignment="1">
      <alignment horizontal="center" vertical="center"/>
    </xf>
    <xf numFmtId="3" fontId="38" fillId="0" borderId="4" xfId="0" applyNumberFormat="1" applyFont="1" applyBorder="1" applyAlignment="1">
      <alignment horizontal="center" vertical="center"/>
    </xf>
    <xf numFmtId="2" fontId="38" fillId="0" borderId="4" xfId="0" applyNumberFormat="1" applyFont="1" applyBorder="1" applyAlignment="1">
      <alignment horizontal="center" vertical="center"/>
    </xf>
    <xf numFmtId="0" fontId="38" fillId="0" borderId="13" xfId="0" applyFont="1" applyBorder="1" applyProtection="1">
      <protection hidden="1"/>
    </xf>
    <xf numFmtId="173" fontId="39" fillId="32" borderId="4" xfId="31" applyNumberFormat="1" applyFont="1" applyFill="1" applyBorder="1" applyAlignment="1">
      <alignment horizontal="center" vertical="center" wrapText="1"/>
    </xf>
    <xf numFmtId="173" fontId="39" fillId="32" borderId="13" xfId="31" applyNumberFormat="1" applyFont="1" applyFill="1" applyBorder="1" applyAlignment="1">
      <alignment horizontal="center" vertical="center" wrapText="1"/>
    </xf>
    <xf numFmtId="3" fontId="39" fillId="33" borderId="6" xfId="31" applyNumberFormat="1" applyFont="1" applyFill="1" applyBorder="1" applyAlignment="1">
      <alignment horizontal="center" vertical="center" wrapText="1"/>
    </xf>
    <xf numFmtId="3" fontId="39" fillId="33" borderId="1" xfId="31" applyNumberFormat="1" applyFont="1" applyFill="1" applyBorder="1" applyAlignment="1">
      <alignment horizontal="center" vertical="center" wrapText="1"/>
    </xf>
    <xf numFmtId="3" fontId="39" fillId="34" borderId="1" xfId="31" applyNumberFormat="1" applyFont="1" applyFill="1" applyBorder="1" applyAlignment="1">
      <alignment horizontal="center" vertical="center" wrapText="1"/>
    </xf>
    <xf numFmtId="168" fontId="39" fillId="33" borderId="1" xfId="31" applyNumberFormat="1" applyFont="1" applyFill="1" applyBorder="1" applyAlignment="1">
      <alignment horizontal="center" vertical="center" wrapText="1"/>
    </xf>
    <xf numFmtId="165" fontId="40" fillId="33" borderId="2" xfId="0" applyNumberFormat="1" applyFont="1" applyFill="1" applyBorder="1" applyAlignment="1" applyProtection="1">
      <alignment horizontal="center" vertical="center"/>
      <protection hidden="1"/>
    </xf>
    <xf numFmtId="165" fontId="40" fillId="33" borderId="1" xfId="0" applyNumberFormat="1" applyFont="1" applyFill="1" applyBorder="1" applyAlignment="1" applyProtection="1">
      <alignment horizontal="center" vertical="center"/>
      <protection hidden="1"/>
    </xf>
    <xf numFmtId="3" fontId="40" fillId="32" borderId="1" xfId="0" applyNumberFormat="1" applyFont="1" applyFill="1" applyBorder="1" applyAlignment="1" applyProtection="1">
      <alignment horizontal="center" vertical="center"/>
      <protection hidden="1"/>
    </xf>
    <xf numFmtId="3" fontId="40" fillId="32" borderId="4" xfId="0" applyNumberFormat="1" applyFont="1" applyFill="1" applyBorder="1" applyAlignment="1" applyProtection="1">
      <alignment horizontal="center" vertical="center"/>
      <protection hidden="1"/>
    </xf>
    <xf numFmtId="2" fontId="39" fillId="32" borderId="6" xfId="31" applyNumberFormat="1" applyFont="1" applyFill="1" applyBorder="1" applyAlignment="1">
      <alignment horizontal="center" vertical="center" wrapText="1"/>
    </xf>
    <xf numFmtId="0" fontId="40" fillId="32" borderId="1" xfId="0" applyFont="1" applyFill="1" applyBorder="1" applyAlignment="1" applyProtection="1">
      <alignment horizontal="center" vertical="center"/>
      <protection hidden="1"/>
    </xf>
    <xf numFmtId="168" fontId="40" fillId="32" borderId="1" xfId="0" applyNumberFormat="1" applyFont="1" applyFill="1" applyBorder="1" applyAlignment="1" applyProtection="1">
      <alignment horizontal="center" vertical="center" wrapText="1"/>
      <protection hidden="1"/>
    </xf>
    <xf numFmtId="2" fontId="40" fillId="32" borderId="1" xfId="0" applyNumberFormat="1" applyFont="1" applyFill="1" applyBorder="1" applyAlignment="1" applyProtection="1">
      <alignment horizontal="center" vertical="center" wrapText="1"/>
      <protection hidden="1"/>
    </xf>
    <xf numFmtId="3" fontId="40" fillId="32" borderId="1" xfId="0" applyNumberFormat="1" applyFont="1" applyFill="1" applyBorder="1" applyAlignment="1" applyProtection="1">
      <alignment horizontal="center" vertical="center" wrapText="1"/>
      <protection hidden="1"/>
    </xf>
    <xf numFmtId="4" fontId="40" fillId="32" borderId="1" xfId="0" applyNumberFormat="1" applyFont="1" applyFill="1" applyBorder="1" applyAlignment="1" applyProtection="1">
      <alignment horizontal="center" vertical="center" wrapText="1"/>
      <protection hidden="1"/>
    </xf>
    <xf numFmtId="168" fontId="28" fillId="5" borderId="1" xfId="0" applyNumberFormat="1" applyFont="1" applyFill="1" applyBorder="1" applyAlignment="1" applyProtection="1">
      <alignment horizontal="right"/>
      <protection locked="0"/>
    </xf>
    <xf numFmtId="175" fontId="28" fillId="5" borderId="1" xfId="1" applyNumberFormat="1" applyFont="1" applyFill="1" applyBorder="1" applyProtection="1">
      <protection hidden="1"/>
    </xf>
    <xf numFmtId="2" fontId="28" fillId="35" borderId="1" xfId="0" applyNumberFormat="1" applyFont="1" applyFill="1" applyBorder="1" applyProtection="1">
      <protection hidden="1"/>
    </xf>
    <xf numFmtId="4" fontId="28" fillId="5" borderId="1" xfId="0" applyNumberFormat="1" applyFont="1" applyFill="1" applyBorder="1" applyAlignment="1" applyProtection="1">
      <alignment horizontal="right" vertical="center"/>
      <protection hidden="1"/>
    </xf>
    <xf numFmtId="0" fontId="28" fillId="5" borderId="1" xfId="0" applyFont="1" applyFill="1" applyBorder="1" applyProtection="1">
      <protection hidden="1"/>
    </xf>
    <xf numFmtId="3" fontId="28" fillId="5" borderId="2" xfId="0" applyNumberFormat="1" applyFont="1" applyFill="1" applyBorder="1" applyAlignment="1" applyProtection="1">
      <alignment horizontal="right"/>
      <protection locked="0"/>
    </xf>
    <xf numFmtId="165" fontId="28" fillId="5" borderId="2" xfId="0" applyNumberFormat="1" applyFont="1" applyFill="1" applyBorder="1" applyAlignment="1" applyProtection="1">
      <alignment horizontal="right" vertical="center"/>
      <protection locked="0"/>
    </xf>
    <xf numFmtId="3" fontId="26" fillId="5" borderId="1" xfId="31" applyNumberFormat="1" applyFont="1" applyFill="1" applyBorder="1" applyAlignment="1" applyProtection="1">
      <alignment horizontal="right" vertical="center"/>
      <protection locked="0"/>
    </xf>
    <xf numFmtId="3" fontId="26" fillId="5" borderId="2" xfId="31" applyNumberFormat="1" applyFont="1" applyFill="1" applyBorder="1" applyAlignment="1" applyProtection="1">
      <alignment horizontal="right" vertical="center"/>
      <protection locked="0"/>
    </xf>
    <xf numFmtId="3" fontId="26" fillId="5" borderId="1" xfId="31" applyNumberFormat="1" applyFont="1" applyFill="1" applyBorder="1" applyAlignment="1" applyProtection="1">
      <alignment horizontal="right" vertical="center" wrapText="1"/>
      <protection locked="0"/>
    </xf>
    <xf numFmtId="3" fontId="26" fillId="5" borderId="1" xfId="31" applyNumberFormat="1" applyFont="1" applyFill="1" applyBorder="1" applyAlignment="1">
      <alignment horizontal="right" vertical="center" wrapText="1"/>
    </xf>
    <xf numFmtId="165" fontId="28" fillId="5" borderId="1" xfId="0" applyNumberFormat="1" applyFont="1" applyFill="1" applyBorder="1" applyAlignment="1" applyProtection="1">
      <alignment horizontal="right" vertical="center"/>
      <protection hidden="1"/>
    </xf>
    <xf numFmtId="0" fontId="28" fillId="5" borderId="1" xfId="0" applyFont="1" applyFill="1" applyBorder="1" applyAlignment="1" applyProtection="1">
      <alignment horizontal="center" vertical="center"/>
      <protection hidden="1"/>
    </xf>
    <xf numFmtId="3" fontId="28" fillId="5" borderId="1" xfId="0" applyNumberFormat="1" applyFont="1" applyFill="1" applyBorder="1" applyAlignment="1">
      <alignment horizontal="right"/>
    </xf>
    <xf numFmtId="3" fontId="28" fillId="35" borderId="1" xfId="1" applyNumberFormat="1" applyFont="1" applyFill="1" applyBorder="1" applyProtection="1">
      <protection hidden="1"/>
    </xf>
    <xf numFmtId="174" fontId="28" fillId="35" borderId="1" xfId="0" applyNumberFormat="1" applyFont="1" applyFill="1" applyBorder="1" applyProtection="1">
      <protection hidden="1"/>
    </xf>
    <xf numFmtId="3" fontId="28" fillId="31" borderId="1" xfId="0" applyNumberFormat="1" applyFont="1" applyFill="1" applyBorder="1" applyAlignment="1">
      <alignment horizontal="right"/>
    </xf>
    <xf numFmtId="168" fontId="28" fillId="0" borderId="1" xfId="0" applyNumberFormat="1" applyFont="1" applyBorder="1" applyAlignment="1" applyProtection="1">
      <alignment horizontal="right"/>
      <protection locked="0"/>
    </xf>
    <xf numFmtId="165" fontId="28" fillId="0" borderId="2" xfId="0" applyNumberFormat="1" applyFont="1" applyBorder="1" applyAlignment="1" applyProtection="1">
      <alignment horizontal="right" vertical="center"/>
      <protection locked="0"/>
    </xf>
    <xf numFmtId="168" fontId="35" fillId="31" borderId="1" xfId="0" applyNumberFormat="1" applyFont="1" applyFill="1" applyBorder="1" applyProtection="1">
      <protection hidden="1"/>
    </xf>
    <xf numFmtId="4" fontId="28" fillId="32" borderId="1" xfId="0" applyNumberFormat="1" applyFont="1" applyFill="1" applyBorder="1" applyAlignment="1" applyProtection="1">
      <alignment horizontal="right" vertical="center"/>
      <protection hidden="1"/>
    </xf>
    <xf numFmtId="0" fontId="28" fillId="32" borderId="1" xfId="0" applyFont="1" applyFill="1" applyBorder="1" applyProtection="1">
      <protection hidden="1"/>
    </xf>
    <xf numFmtId="3" fontId="26" fillId="31" borderId="1" xfId="31" applyNumberFormat="1" applyFont="1" applyFill="1" applyBorder="1" applyAlignment="1">
      <alignment horizontal="right" vertical="center" wrapText="1"/>
    </xf>
    <xf numFmtId="168" fontId="35" fillId="5" borderId="1" xfId="0" applyNumberFormat="1" applyFont="1" applyFill="1" applyBorder="1" applyProtection="1">
      <protection hidden="1"/>
    </xf>
    <xf numFmtId="168" fontId="27" fillId="0" borderId="1" xfId="32" applyNumberFormat="1" applyFont="1" applyBorder="1" applyAlignment="1" applyProtection="1">
      <alignment horizontal="right" vertical="center"/>
      <protection locked="0"/>
    </xf>
    <xf numFmtId="170" fontId="35" fillId="31" borderId="1" xfId="5" applyNumberFormat="1" applyFont="1" applyFill="1" applyBorder="1"/>
    <xf numFmtId="165" fontId="28" fillId="0" borderId="0" xfId="0" applyNumberFormat="1" applyFont="1" applyAlignment="1" applyProtection="1">
      <alignment horizontal="right"/>
      <protection locked="0" hidden="1"/>
    </xf>
    <xf numFmtId="14" fontId="1" fillId="9" borderId="1" xfId="9" applyNumberFormat="1" applyBorder="1" applyAlignment="1">
      <alignment horizontal="right" vertical="center" wrapText="1"/>
    </xf>
    <xf numFmtId="1" fontId="1" fillId="9" borderId="1" xfId="9" applyNumberFormat="1" applyBorder="1" applyAlignment="1">
      <alignment horizontal="center" vertical="center"/>
    </xf>
    <xf numFmtId="3" fontId="1" fillId="9" borderId="1" xfId="9" applyNumberFormat="1" applyBorder="1" applyAlignment="1" applyProtection="1">
      <alignment horizontal="right"/>
      <protection locked="0"/>
    </xf>
    <xf numFmtId="3" fontId="1" fillId="9" borderId="1" xfId="9" applyNumberFormat="1" applyBorder="1" applyAlignment="1" applyProtection="1">
      <alignment horizontal="right"/>
      <protection hidden="1"/>
    </xf>
    <xf numFmtId="168" fontId="1" fillId="9" borderId="1" xfId="9" applyNumberFormat="1" applyBorder="1" applyAlignment="1" applyProtection="1">
      <alignment horizontal="right"/>
      <protection locked="0"/>
    </xf>
    <xf numFmtId="165" fontId="1" fillId="9" borderId="1" xfId="9" applyNumberFormat="1" applyBorder="1" applyAlignment="1" applyProtection="1">
      <alignment horizontal="right" vertical="center"/>
      <protection locked="0"/>
    </xf>
    <xf numFmtId="3" fontId="1" fillId="9" borderId="1" xfId="9" applyNumberFormat="1" applyBorder="1" applyProtection="1">
      <protection hidden="1"/>
    </xf>
    <xf numFmtId="2" fontId="1" fillId="9" borderId="1" xfId="9" applyNumberFormat="1" applyBorder="1" applyProtection="1">
      <protection hidden="1"/>
    </xf>
    <xf numFmtId="170" fontId="1" fillId="9" borderId="1" xfId="9" applyNumberFormat="1" applyBorder="1"/>
    <xf numFmtId="168" fontId="1" fillId="9" borderId="1" xfId="9" applyNumberFormat="1" applyBorder="1" applyProtection="1">
      <protection hidden="1"/>
    </xf>
    <xf numFmtId="174" fontId="1" fillId="9" borderId="1" xfId="9" applyNumberFormat="1" applyBorder="1" applyProtection="1">
      <protection hidden="1"/>
    </xf>
    <xf numFmtId="4" fontId="1" fillId="9" borderId="1" xfId="9" applyNumberFormat="1" applyBorder="1" applyAlignment="1" applyProtection="1">
      <alignment horizontal="right" vertical="center"/>
      <protection hidden="1"/>
    </xf>
    <xf numFmtId="0" fontId="1" fillId="9" borderId="0" xfId="9"/>
    <xf numFmtId="14" fontId="1" fillId="13" borderId="1" xfId="13" applyNumberFormat="1" applyBorder="1" applyAlignment="1">
      <alignment horizontal="right" vertical="center" wrapText="1"/>
    </xf>
    <xf numFmtId="1" fontId="1" fillId="13" borderId="1" xfId="13" applyNumberFormat="1" applyBorder="1" applyAlignment="1">
      <alignment horizontal="center" vertical="center"/>
    </xf>
    <xf numFmtId="3" fontId="1" fillId="13" borderId="1" xfId="13" applyNumberFormat="1" applyBorder="1" applyAlignment="1" applyProtection="1">
      <alignment horizontal="right"/>
      <protection locked="0"/>
    </xf>
    <xf numFmtId="3" fontId="1" fillId="13" borderId="1" xfId="13" applyNumberFormat="1" applyBorder="1" applyAlignment="1" applyProtection="1">
      <alignment horizontal="right"/>
      <protection hidden="1"/>
    </xf>
    <xf numFmtId="168" fontId="1" fillId="13" borderId="1" xfId="13" applyNumberFormat="1" applyBorder="1" applyAlignment="1" applyProtection="1">
      <alignment horizontal="right"/>
      <protection locked="0"/>
    </xf>
    <xf numFmtId="165" fontId="1" fillId="13" borderId="1" xfId="13" applyNumberFormat="1" applyBorder="1" applyAlignment="1" applyProtection="1">
      <alignment horizontal="right" vertical="center"/>
      <protection locked="0"/>
    </xf>
    <xf numFmtId="3" fontId="1" fillId="13" borderId="1" xfId="13" applyNumberFormat="1" applyBorder="1" applyProtection="1">
      <protection hidden="1"/>
    </xf>
    <xf numFmtId="2" fontId="1" fillId="13" borderId="1" xfId="13" applyNumberFormat="1" applyBorder="1" applyProtection="1">
      <protection hidden="1"/>
    </xf>
    <xf numFmtId="170" fontId="1" fillId="13" borderId="1" xfId="13" applyNumberFormat="1" applyBorder="1"/>
    <xf numFmtId="168" fontId="1" fillId="13" borderId="1" xfId="13" applyNumberFormat="1" applyBorder="1" applyProtection="1">
      <protection hidden="1"/>
    </xf>
    <xf numFmtId="174" fontId="1" fillId="13" borderId="1" xfId="13" applyNumberFormat="1" applyBorder="1" applyProtection="1">
      <protection hidden="1"/>
    </xf>
    <xf numFmtId="4" fontId="1" fillId="13" borderId="1" xfId="13" applyNumberFormat="1" applyBorder="1" applyAlignment="1" applyProtection="1">
      <alignment horizontal="right" vertical="center"/>
      <protection hidden="1"/>
    </xf>
    <xf numFmtId="0" fontId="1" fillId="13" borderId="0" xfId="13"/>
    <xf numFmtId="14" fontId="1" fillId="17" borderId="1" xfId="17" applyNumberFormat="1" applyBorder="1" applyAlignment="1">
      <alignment horizontal="right" vertical="center" wrapText="1"/>
    </xf>
    <xf numFmtId="1" fontId="1" fillId="17" borderId="1" xfId="17" applyNumberFormat="1" applyBorder="1" applyAlignment="1">
      <alignment horizontal="center" vertical="center"/>
    </xf>
    <xf numFmtId="3" fontId="1" fillId="17" borderId="1" xfId="17" applyNumberFormat="1" applyBorder="1" applyAlignment="1" applyProtection="1">
      <alignment horizontal="right"/>
      <protection locked="0"/>
    </xf>
    <xf numFmtId="3" fontId="1" fillId="17" borderId="1" xfId="17" applyNumberFormat="1" applyBorder="1" applyAlignment="1" applyProtection="1">
      <alignment horizontal="right"/>
      <protection hidden="1"/>
    </xf>
    <xf numFmtId="168" fontId="1" fillId="17" borderId="1" xfId="17" applyNumberFormat="1" applyBorder="1" applyAlignment="1" applyProtection="1">
      <alignment horizontal="right"/>
      <protection locked="0"/>
    </xf>
    <xf numFmtId="165" fontId="1" fillId="17" borderId="1" xfId="17" applyNumberFormat="1" applyBorder="1" applyAlignment="1" applyProtection="1">
      <alignment horizontal="right" vertical="center"/>
      <protection locked="0"/>
    </xf>
    <xf numFmtId="3" fontId="1" fillId="17" borderId="1" xfId="17" applyNumberFormat="1" applyBorder="1" applyProtection="1">
      <protection hidden="1"/>
    </xf>
    <xf numFmtId="2" fontId="1" fillId="17" borderId="1" xfId="17" applyNumberFormat="1" applyBorder="1" applyProtection="1">
      <protection hidden="1"/>
    </xf>
    <xf numFmtId="170" fontId="1" fillId="17" borderId="1" xfId="17" applyNumberFormat="1" applyBorder="1"/>
    <xf numFmtId="168" fontId="1" fillId="17" borderId="1" xfId="17" applyNumberFormat="1" applyBorder="1" applyProtection="1">
      <protection hidden="1"/>
    </xf>
    <xf numFmtId="174" fontId="1" fillId="17" borderId="1" xfId="17" applyNumberFormat="1" applyBorder="1" applyProtection="1">
      <protection hidden="1"/>
    </xf>
    <xf numFmtId="4" fontId="1" fillId="17" borderId="1" xfId="17" applyNumberFormat="1" applyBorder="1" applyAlignment="1" applyProtection="1">
      <alignment horizontal="right" vertical="center"/>
      <protection hidden="1"/>
    </xf>
    <xf numFmtId="0" fontId="1" fillId="17" borderId="0" xfId="17"/>
    <xf numFmtId="14" fontId="1" fillId="21" borderId="1" xfId="21" applyNumberFormat="1" applyBorder="1" applyAlignment="1">
      <alignment horizontal="right" vertical="center" wrapText="1"/>
    </xf>
    <xf numFmtId="1" fontId="1" fillId="21" borderId="1" xfId="21" applyNumberFormat="1" applyBorder="1" applyAlignment="1">
      <alignment horizontal="center" vertical="center"/>
    </xf>
    <xf numFmtId="3" fontId="1" fillId="21" borderId="1" xfId="21" applyNumberFormat="1" applyBorder="1" applyAlignment="1" applyProtection="1">
      <alignment horizontal="right"/>
      <protection locked="0"/>
    </xf>
    <xf numFmtId="3" fontId="1" fillId="21" borderId="1" xfId="21" applyNumberFormat="1" applyBorder="1" applyAlignment="1" applyProtection="1">
      <alignment horizontal="right"/>
      <protection hidden="1"/>
    </xf>
    <xf numFmtId="168" fontId="1" fillId="21" borderId="1" xfId="21" applyNumberFormat="1" applyBorder="1" applyAlignment="1" applyProtection="1">
      <alignment horizontal="right"/>
      <protection locked="0"/>
    </xf>
    <xf numFmtId="165" fontId="1" fillId="21" borderId="1" xfId="21" applyNumberFormat="1" applyBorder="1" applyAlignment="1" applyProtection="1">
      <alignment horizontal="right" vertical="center"/>
      <protection locked="0"/>
    </xf>
    <xf numFmtId="3" fontId="1" fillId="21" borderId="1" xfId="21" applyNumberFormat="1" applyBorder="1" applyProtection="1">
      <protection hidden="1"/>
    </xf>
    <xf numFmtId="2" fontId="1" fillId="21" borderId="1" xfId="21" applyNumberFormat="1" applyBorder="1" applyProtection="1">
      <protection hidden="1"/>
    </xf>
    <xf numFmtId="170" fontId="1" fillId="21" borderId="1" xfId="21" applyNumberFormat="1" applyBorder="1"/>
    <xf numFmtId="168" fontId="1" fillId="21" borderId="1" xfId="21" applyNumberFormat="1" applyBorder="1" applyProtection="1">
      <protection hidden="1"/>
    </xf>
    <xf numFmtId="174" fontId="1" fillId="21" borderId="1" xfId="21" applyNumberFormat="1" applyBorder="1" applyProtection="1">
      <protection hidden="1"/>
    </xf>
    <xf numFmtId="4" fontId="1" fillId="21" borderId="1" xfId="21" applyNumberFormat="1" applyBorder="1" applyAlignment="1" applyProtection="1">
      <alignment horizontal="right" vertical="center"/>
      <protection hidden="1"/>
    </xf>
    <xf numFmtId="0" fontId="1" fillId="21" borderId="0" xfId="21"/>
    <xf numFmtId="14" fontId="1" fillId="25" borderId="1" xfId="25" applyNumberFormat="1" applyBorder="1" applyAlignment="1">
      <alignment horizontal="right" vertical="center" wrapText="1"/>
    </xf>
    <xf numFmtId="1" fontId="1" fillId="25" borderId="1" xfId="25" applyNumberFormat="1" applyBorder="1" applyAlignment="1">
      <alignment horizontal="center" vertical="center"/>
    </xf>
    <xf numFmtId="3" fontId="1" fillId="25" borderId="1" xfId="25" applyNumberFormat="1" applyBorder="1" applyAlignment="1" applyProtection="1">
      <alignment horizontal="right"/>
      <protection locked="0"/>
    </xf>
    <xf numFmtId="3" fontId="1" fillId="25" borderId="1" xfId="25" applyNumberFormat="1" applyBorder="1" applyAlignment="1" applyProtection="1">
      <alignment horizontal="right"/>
      <protection hidden="1"/>
    </xf>
    <xf numFmtId="168" fontId="1" fillId="25" borderId="1" xfId="25" applyNumberFormat="1" applyBorder="1" applyAlignment="1" applyProtection="1">
      <alignment horizontal="right"/>
      <protection locked="0"/>
    </xf>
    <xf numFmtId="165" fontId="1" fillId="25" borderId="1" xfId="25" applyNumberFormat="1" applyBorder="1" applyAlignment="1" applyProtection="1">
      <alignment horizontal="right" vertical="center"/>
      <protection locked="0"/>
    </xf>
    <xf numFmtId="3" fontId="1" fillId="25" borderId="1" xfId="25" applyNumberFormat="1" applyBorder="1" applyProtection="1">
      <protection hidden="1"/>
    </xf>
    <xf numFmtId="2" fontId="1" fillId="25" borderId="1" xfId="25" applyNumberFormat="1" applyBorder="1" applyProtection="1">
      <protection hidden="1"/>
    </xf>
    <xf numFmtId="170" fontId="1" fillId="25" borderId="1" xfId="25" applyNumberFormat="1" applyBorder="1"/>
    <xf numFmtId="168" fontId="1" fillId="25" borderId="1" xfId="25" applyNumberFormat="1" applyBorder="1" applyProtection="1">
      <protection hidden="1"/>
    </xf>
    <xf numFmtId="174" fontId="1" fillId="25" borderId="1" xfId="25" applyNumberFormat="1" applyBorder="1" applyProtection="1">
      <protection hidden="1"/>
    </xf>
    <xf numFmtId="4" fontId="1" fillId="25" borderId="1" xfId="25" applyNumberFormat="1" applyBorder="1" applyAlignment="1" applyProtection="1">
      <alignment horizontal="right" vertical="center"/>
      <protection hidden="1"/>
    </xf>
    <xf numFmtId="0" fontId="1" fillId="25" borderId="0" xfId="25"/>
    <xf numFmtId="14" fontId="1" fillId="28" borderId="1" xfId="28" applyNumberFormat="1" applyBorder="1" applyAlignment="1">
      <alignment horizontal="right" vertical="center" wrapText="1"/>
    </xf>
    <xf numFmtId="1" fontId="1" fillId="28" borderId="1" xfId="28" applyNumberFormat="1" applyBorder="1" applyAlignment="1">
      <alignment horizontal="center" vertical="center"/>
    </xf>
    <xf numFmtId="3" fontId="1" fillId="28" borderId="1" xfId="28" applyNumberFormat="1" applyBorder="1" applyAlignment="1" applyProtection="1">
      <alignment horizontal="right"/>
      <protection locked="0"/>
    </xf>
    <xf numFmtId="3" fontId="1" fillId="28" borderId="1" xfId="28" applyNumberFormat="1" applyBorder="1" applyAlignment="1" applyProtection="1">
      <alignment horizontal="right"/>
      <protection locked="0" hidden="1"/>
    </xf>
    <xf numFmtId="168" fontId="1" fillId="28" borderId="1" xfId="28" applyNumberFormat="1" applyBorder="1" applyAlignment="1" applyProtection="1">
      <alignment horizontal="right"/>
      <protection locked="0"/>
    </xf>
    <xf numFmtId="165" fontId="1" fillId="28" borderId="1" xfId="28" applyNumberFormat="1" applyBorder="1" applyAlignment="1" applyProtection="1">
      <alignment horizontal="right" vertical="center"/>
      <protection locked="0"/>
    </xf>
    <xf numFmtId="3" fontId="1" fillId="28" borderId="1" xfId="28" applyNumberFormat="1" applyBorder="1" applyProtection="1">
      <protection hidden="1"/>
    </xf>
    <xf numFmtId="2" fontId="1" fillId="28" borderId="1" xfId="28" applyNumberFormat="1" applyBorder="1" applyProtection="1">
      <protection hidden="1"/>
    </xf>
    <xf numFmtId="170" fontId="1" fillId="28" borderId="1" xfId="28" applyNumberFormat="1" applyBorder="1"/>
    <xf numFmtId="168" fontId="1" fillId="28" borderId="1" xfId="28" applyNumberFormat="1" applyBorder="1" applyProtection="1">
      <protection hidden="1"/>
    </xf>
    <xf numFmtId="174" fontId="1" fillId="28" borderId="1" xfId="28" applyNumberFormat="1" applyBorder="1" applyProtection="1">
      <protection hidden="1"/>
    </xf>
    <xf numFmtId="4" fontId="1" fillId="28" borderId="1" xfId="28" applyNumberFormat="1" applyBorder="1" applyAlignment="1" applyProtection="1">
      <alignment horizontal="right" vertical="center"/>
      <protection hidden="1"/>
    </xf>
    <xf numFmtId="0" fontId="1" fillId="28" borderId="0" xfId="28"/>
    <xf numFmtId="14" fontId="1" fillId="10" borderId="1" xfId="10" applyNumberFormat="1" applyBorder="1" applyAlignment="1">
      <alignment horizontal="right" vertical="center" wrapText="1"/>
    </xf>
    <xf numFmtId="1" fontId="1" fillId="10" borderId="1" xfId="10" applyNumberFormat="1" applyBorder="1" applyAlignment="1">
      <alignment horizontal="center" vertical="center"/>
    </xf>
    <xf numFmtId="3" fontId="1" fillId="10" borderId="1" xfId="10" applyNumberFormat="1" applyBorder="1" applyAlignment="1" applyProtection="1">
      <alignment horizontal="right"/>
      <protection locked="0"/>
    </xf>
    <xf numFmtId="3" fontId="1" fillId="10" borderId="1" xfId="10" applyNumberFormat="1" applyBorder="1" applyAlignment="1" applyProtection="1">
      <alignment horizontal="right"/>
      <protection locked="0" hidden="1"/>
    </xf>
    <xf numFmtId="168" fontId="1" fillId="10" borderId="1" xfId="10" applyNumberFormat="1" applyBorder="1" applyAlignment="1" applyProtection="1">
      <alignment horizontal="right"/>
      <protection locked="0"/>
    </xf>
    <xf numFmtId="165" fontId="1" fillId="10" borderId="1" xfId="10" applyNumberFormat="1" applyBorder="1" applyAlignment="1" applyProtection="1">
      <alignment horizontal="right" vertical="center"/>
      <protection locked="0"/>
    </xf>
    <xf numFmtId="3" fontId="1" fillId="10" borderId="1" xfId="10" applyNumberFormat="1" applyBorder="1" applyProtection="1">
      <protection hidden="1"/>
    </xf>
    <xf numFmtId="2" fontId="1" fillId="10" borderId="1" xfId="10" applyNumberFormat="1" applyBorder="1" applyProtection="1">
      <protection hidden="1"/>
    </xf>
    <xf numFmtId="170" fontId="1" fillId="10" borderId="1" xfId="10" applyNumberFormat="1" applyBorder="1"/>
    <xf numFmtId="168" fontId="1" fillId="10" borderId="1" xfId="10" applyNumberFormat="1" applyBorder="1" applyProtection="1">
      <protection hidden="1"/>
    </xf>
    <xf numFmtId="174" fontId="1" fillId="10" borderId="1" xfId="10" applyNumberFormat="1" applyBorder="1" applyProtection="1">
      <protection hidden="1"/>
    </xf>
    <xf numFmtId="4" fontId="1" fillId="10" borderId="1" xfId="10" applyNumberFormat="1" applyBorder="1" applyAlignment="1" applyProtection="1">
      <alignment horizontal="right" vertical="center"/>
      <protection hidden="1"/>
    </xf>
    <xf numFmtId="0" fontId="1" fillId="10" borderId="0" xfId="10"/>
    <xf numFmtId="14" fontId="1" fillId="14" borderId="1" xfId="14" applyNumberFormat="1" applyBorder="1" applyAlignment="1">
      <alignment horizontal="right" vertical="center" wrapText="1"/>
    </xf>
    <xf numFmtId="1" fontId="1" fillId="14" borderId="1" xfId="14" applyNumberFormat="1" applyBorder="1" applyAlignment="1">
      <alignment horizontal="center" vertical="center"/>
    </xf>
    <xf numFmtId="3" fontId="1" fillId="14" borderId="1" xfId="14" applyNumberFormat="1" applyBorder="1" applyAlignment="1" applyProtection="1">
      <alignment horizontal="right"/>
      <protection locked="0"/>
    </xf>
    <xf numFmtId="3" fontId="1" fillId="14" borderId="1" xfId="14" applyNumberFormat="1" applyBorder="1" applyAlignment="1" applyProtection="1">
      <alignment horizontal="right"/>
      <protection locked="0" hidden="1"/>
    </xf>
    <xf numFmtId="168" fontId="1" fillId="14" borderId="1" xfId="14" applyNumberFormat="1" applyBorder="1" applyAlignment="1" applyProtection="1">
      <alignment horizontal="right"/>
      <protection locked="0"/>
    </xf>
    <xf numFmtId="165" fontId="1" fillId="14" borderId="1" xfId="14" applyNumberFormat="1" applyBorder="1" applyAlignment="1" applyProtection="1">
      <alignment horizontal="right" vertical="center"/>
      <protection locked="0"/>
    </xf>
    <xf numFmtId="3" fontId="1" fillId="14" borderId="1" xfId="14" applyNumberFormat="1" applyBorder="1" applyProtection="1">
      <protection hidden="1"/>
    </xf>
    <xf numFmtId="2" fontId="1" fillId="14" borderId="1" xfId="14" applyNumberFormat="1" applyBorder="1" applyProtection="1">
      <protection hidden="1"/>
    </xf>
    <xf numFmtId="170" fontId="1" fillId="14" borderId="1" xfId="14" applyNumberFormat="1" applyBorder="1"/>
    <xf numFmtId="168" fontId="1" fillId="14" borderId="1" xfId="14" applyNumberFormat="1" applyBorder="1" applyProtection="1">
      <protection hidden="1"/>
    </xf>
    <xf numFmtId="174" fontId="1" fillId="14" borderId="1" xfId="14" applyNumberFormat="1" applyBorder="1" applyProtection="1">
      <protection hidden="1"/>
    </xf>
    <xf numFmtId="4" fontId="1" fillId="14" borderId="1" xfId="14" applyNumberFormat="1" applyBorder="1" applyAlignment="1" applyProtection="1">
      <alignment horizontal="right" vertical="center"/>
      <protection hidden="1"/>
    </xf>
    <xf numFmtId="0" fontId="1" fillId="14" borderId="0" xfId="14"/>
    <xf numFmtId="14" fontId="1" fillId="18" borderId="1" xfId="18" applyNumberFormat="1" applyBorder="1" applyAlignment="1">
      <alignment horizontal="right" vertical="center" wrapText="1"/>
    </xf>
    <xf numFmtId="1" fontId="1" fillId="18" borderId="1" xfId="18" applyNumberFormat="1" applyBorder="1" applyAlignment="1">
      <alignment horizontal="center" vertical="center"/>
    </xf>
    <xf numFmtId="3" fontId="1" fillId="18" borderId="1" xfId="18" applyNumberFormat="1" applyBorder="1" applyAlignment="1" applyProtection="1">
      <alignment horizontal="right"/>
      <protection locked="0"/>
    </xf>
    <xf numFmtId="3" fontId="1" fillId="18" borderId="1" xfId="18" applyNumberFormat="1" applyBorder="1" applyAlignment="1" applyProtection="1">
      <alignment horizontal="right"/>
      <protection locked="0" hidden="1"/>
    </xf>
    <xf numFmtId="168" fontId="1" fillId="18" borderId="1" xfId="18" applyNumberFormat="1" applyBorder="1" applyAlignment="1" applyProtection="1">
      <alignment horizontal="right"/>
      <protection locked="0"/>
    </xf>
    <xf numFmtId="165" fontId="1" fillId="18" borderId="1" xfId="18" applyNumberFormat="1" applyBorder="1" applyAlignment="1" applyProtection="1">
      <alignment horizontal="right" vertical="center"/>
      <protection locked="0"/>
    </xf>
    <xf numFmtId="3" fontId="1" fillId="18" borderId="1" xfId="18" applyNumberFormat="1" applyBorder="1" applyProtection="1">
      <protection hidden="1"/>
    </xf>
    <xf numFmtId="2" fontId="1" fillId="18" borderId="1" xfId="18" applyNumberFormat="1" applyBorder="1" applyProtection="1">
      <protection hidden="1"/>
    </xf>
    <xf numFmtId="170" fontId="1" fillId="18" borderId="1" xfId="18" applyNumberFormat="1" applyBorder="1"/>
    <xf numFmtId="168" fontId="1" fillId="18" borderId="1" xfId="18" applyNumberFormat="1" applyBorder="1" applyProtection="1">
      <protection hidden="1"/>
    </xf>
    <xf numFmtId="174" fontId="1" fillId="18" borderId="1" xfId="18" applyNumberFormat="1" applyBorder="1" applyProtection="1">
      <protection hidden="1"/>
    </xf>
    <xf numFmtId="4" fontId="1" fillId="18" borderId="1" xfId="18" applyNumberFormat="1" applyBorder="1" applyAlignment="1" applyProtection="1">
      <alignment horizontal="right" vertical="center"/>
      <protection hidden="1"/>
    </xf>
    <xf numFmtId="0" fontId="1" fillId="18" borderId="0" xfId="18"/>
    <xf numFmtId="14" fontId="1" fillId="22" borderId="1" xfId="22" applyNumberFormat="1" applyBorder="1" applyAlignment="1">
      <alignment horizontal="right" vertical="center" wrapText="1"/>
    </xf>
    <xf numFmtId="1" fontId="1" fillId="22" borderId="1" xfId="22" applyNumberFormat="1" applyBorder="1" applyAlignment="1">
      <alignment horizontal="center" vertical="center"/>
    </xf>
    <xf numFmtId="3" fontId="1" fillId="22" borderId="1" xfId="22" applyNumberFormat="1" applyBorder="1" applyAlignment="1" applyProtection="1">
      <alignment horizontal="right"/>
      <protection locked="0"/>
    </xf>
    <xf numFmtId="3" fontId="1" fillId="22" borderId="1" xfId="22" applyNumberFormat="1" applyBorder="1" applyAlignment="1" applyProtection="1">
      <alignment horizontal="right"/>
      <protection locked="0" hidden="1"/>
    </xf>
    <xf numFmtId="168" fontId="1" fillId="22" borderId="1" xfId="22" applyNumberFormat="1" applyBorder="1" applyAlignment="1" applyProtection="1">
      <alignment horizontal="right"/>
      <protection locked="0"/>
    </xf>
    <xf numFmtId="165" fontId="1" fillId="22" borderId="1" xfId="22" applyNumberFormat="1" applyBorder="1" applyAlignment="1" applyProtection="1">
      <alignment horizontal="right" vertical="center"/>
      <protection locked="0"/>
    </xf>
    <xf numFmtId="3" fontId="1" fillId="22" borderId="1" xfId="22" applyNumberFormat="1" applyBorder="1" applyProtection="1">
      <protection hidden="1"/>
    </xf>
    <xf numFmtId="2" fontId="1" fillId="22" borderId="1" xfId="22" applyNumberFormat="1" applyBorder="1" applyProtection="1">
      <protection hidden="1"/>
    </xf>
    <xf numFmtId="170" fontId="1" fillId="22" borderId="1" xfId="22" applyNumberFormat="1" applyBorder="1"/>
    <xf numFmtId="168" fontId="1" fillId="22" borderId="1" xfId="22" applyNumberFormat="1" applyBorder="1" applyProtection="1">
      <protection hidden="1"/>
    </xf>
    <xf numFmtId="174" fontId="1" fillId="22" borderId="1" xfId="22" applyNumberFormat="1" applyBorder="1" applyProtection="1">
      <protection hidden="1"/>
    </xf>
    <xf numFmtId="4" fontId="1" fillId="22" borderId="1" xfId="22" applyNumberFormat="1" applyBorder="1" applyAlignment="1" applyProtection="1">
      <alignment horizontal="right" vertical="center"/>
      <protection hidden="1"/>
    </xf>
    <xf numFmtId="0" fontId="1" fillId="22" borderId="0" xfId="22"/>
    <xf numFmtId="14" fontId="1" fillId="26" borderId="1" xfId="26" applyNumberFormat="1" applyBorder="1" applyAlignment="1">
      <alignment horizontal="right" vertical="center" wrapText="1"/>
    </xf>
    <xf numFmtId="1" fontId="1" fillId="26" borderId="1" xfId="26" applyNumberFormat="1" applyBorder="1" applyAlignment="1">
      <alignment horizontal="center" vertical="center"/>
    </xf>
    <xf numFmtId="3" fontId="1" fillId="26" borderId="1" xfId="26" applyNumberFormat="1" applyBorder="1" applyAlignment="1" applyProtection="1">
      <alignment horizontal="right"/>
      <protection locked="0"/>
    </xf>
    <xf numFmtId="3" fontId="1" fillId="26" borderId="1" xfId="26" applyNumberFormat="1" applyBorder="1" applyAlignment="1" applyProtection="1">
      <alignment horizontal="right"/>
      <protection locked="0" hidden="1"/>
    </xf>
    <xf numFmtId="168" fontId="1" fillId="26" borderId="1" xfId="26" applyNumberFormat="1" applyBorder="1" applyAlignment="1" applyProtection="1">
      <alignment horizontal="right"/>
      <protection locked="0"/>
    </xf>
    <xf numFmtId="165" fontId="1" fillId="26" borderId="1" xfId="26" applyNumberFormat="1" applyBorder="1" applyAlignment="1" applyProtection="1">
      <alignment horizontal="right" vertical="center"/>
      <protection locked="0"/>
    </xf>
    <xf numFmtId="3" fontId="1" fillId="26" borderId="1" xfId="26" applyNumberFormat="1" applyBorder="1" applyProtection="1">
      <protection hidden="1"/>
    </xf>
    <xf numFmtId="2" fontId="1" fillId="26" borderId="1" xfId="26" applyNumberFormat="1" applyBorder="1" applyProtection="1">
      <protection hidden="1"/>
    </xf>
    <xf numFmtId="170" fontId="1" fillId="26" borderId="1" xfId="26" applyNumberFormat="1" applyBorder="1"/>
    <xf numFmtId="168" fontId="1" fillId="26" borderId="1" xfId="26" applyNumberFormat="1" applyBorder="1" applyProtection="1">
      <protection hidden="1"/>
    </xf>
    <xf numFmtId="174" fontId="1" fillId="26" borderId="1" xfId="26" applyNumberFormat="1" applyBorder="1" applyProtection="1">
      <protection hidden="1"/>
    </xf>
    <xf numFmtId="4" fontId="1" fillId="26" borderId="1" xfId="26" applyNumberFormat="1" applyBorder="1" applyAlignment="1" applyProtection="1">
      <alignment horizontal="right" vertical="center"/>
      <protection hidden="1"/>
    </xf>
    <xf numFmtId="0" fontId="1" fillId="26" borderId="0" xfId="26"/>
    <xf numFmtId="14" fontId="1" fillId="29" borderId="1" xfId="29" applyNumberFormat="1" applyBorder="1" applyAlignment="1">
      <alignment horizontal="right" vertical="center" wrapText="1"/>
    </xf>
    <xf numFmtId="1" fontId="1" fillId="29" borderId="1" xfId="29" applyNumberFormat="1" applyBorder="1" applyAlignment="1">
      <alignment horizontal="center" vertical="center"/>
    </xf>
    <xf numFmtId="3" fontId="1" fillId="29" borderId="1" xfId="29" applyNumberFormat="1" applyBorder="1" applyAlignment="1" applyProtection="1">
      <alignment horizontal="right"/>
      <protection locked="0"/>
    </xf>
    <xf numFmtId="3" fontId="1" fillId="29" borderId="1" xfId="29" applyNumberFormat="1" applyBorder="1" applyAlignment="1" applyProtection="1">
      <alignment horizontal="right"/>
      <protection locked="0" hidden="1"/>
    </xf>
    <xf numFmtId="168" fontId="1" fillId="29" borderId="1" xfId="29" applyNumberFormat="1" applyBorder="1" applyAlignment="1" applyProtection="1">
      <alignment horizontal="right"/>
      <protection locked="0"/>
    </xf>
    <xf numFmtId="165" fontId="1" fillId="29" borderId="1" xfId="29" applyNumberFormat="1" applyBorder="1" applyAlignment="1" applyProtection="1">
      <alignment horizontal="right" vertical="center"/>
      <protection locked="0"/>
    </xf>
    <xf numFmtId="3" fontId="1" fillId="29" borderId="1" xfId="29" applyNumberFormat="1" applyBorder="1" applyProtection="1">
      <protection hidden="1"/>
    </xf>
    <xf numFmtId="2" fontId="1" fillId="29" borderId="1" xfId="29" applyNumberFormat="1" applyBorder="1" applyProtection="1">
      <protection hidden="1"/>
    </xf>
    <xf numFmtId="170" fontId="1" fillId="29" borderId="1" xfId="29" applyNumberFormat="1" applyBorder="1"/>
    <xf numFmtId="168" fontId="1" fillId="29" borderId="1" xfId="29" applyNumberFormat="1" applyBorder="1" applyProtection="1">
      <protection hidden="1"/>
    </xf>
    <xf numFmtId="174" fontId="1" fillId="29" borderId="1" xfId="29" applyNumberFormat="1" applyBorder="1" applyProtection="1">
      <protection hidden="1"/>
    </xf>
    <xf numFmtId="4" fontId="1" fillId="29" borderId="1" xfId="29" applyNumberFormat="1" applyBorder="1" applyAlignment="1" applyProtection="1">
      <alignment horizontal="right" vertical="center"/>
      <protection hidden="1"/>
    </xf>
    <xf numFmtId="0" fontId="1" fillId="29" borderId="0" xfId="29"/>
    <xf numFmtId="14" fontId="1" fillId="11" borderId="1" xfId="11" applyNumberFormat="1" applyBorder="1" applyAlignment="1">
      <alignment horizontal="right" vertical="center" wrapText="1"/>
    </xf>
    <xf numFmtId="1" fontId="1" fillId="11" borderId="1" xfId="11" applyNumberFormat="1" applyBorder="1" applyAlignment="1">
      <alignment horizontal="center" vertical="center"/>
    </xf>
    <xf numFmtId="3" fontId="1" fillId="11" borderId="1" xfId="11" applyNumberFormat="1" applyBorder="1" applyAlignment="1" applyProtection="1">
      <alignment horizontal="right"/>
      <protection locked="0"/>
    </xf>
    <xf numFmtId="3" fontId="1" fillId="11" borderId="1" xfId="11" applyNumberFormat="1" applyBorder="1" applyAlignment="1" applyProtection="1">
      <alignment horizontal="right"/>
      <protection locked="0" hidden="1"/>
    </xf>
    <xf numFmtId="168" fontId="1" fillId="11" borderId="1" xfId="11" applyNumberFormat="1" applyBorder="1" applyAlignment="1" applyProtection="1">
      <alignment horizontal="right"/>
      <protection locked="0"/>
    </xf>
    <xf numFmtId="165" fontId="1" fillId="11" borderId="1" xfId="11" applyNumberFormat="1" applyBorder="1" applyAlignment="1" applyProtection="1">
      <alignment horizontal="right" vertical="center"/>
      <protection locked="0"/>
    </xf>
    <xf numFmtId="3" fontId="1" fillId="11" borderId="1" xfId="11" applyNumberFormat="1" applyBorder="1" applyProtection="1">
      <protection hidden="1"/>
    </xf>
    <xf numFmtId="2" fontId="1" fillId="11" borderId="1" xfId="11" applyNumberFormat="1" applyBorder="1" applyProtection="1">
      <protection hidden="1"/>
    </xf>
    <xf numFmtId="170" fontId="1" fillId="11" borderId="1" xfId="11" applyNumberFormat="1" applyBorder="1"/>
    <xf numFmtId="168" fontId="1" fillId="11" borderId="1" xfId="11" applyNumberFormat="1" applyBorder="1" applyProtection="1">
      <protection hidden="1"/>
    </xf>
    <xf numFmtId="174" fontId="1" fillId="11" borderId="1" xfId="11" applyNumberFormat="1" applyBorder="1" applyProtection="1">
      <protection hidden="1"/>
    </xf>
    <xf numFmtId="4" fontId="1" fillId="11" borderId="1" xfId="11" applyNumberFormat="1" applyBorder="1" applyAlignment="1" applyProtection="1">
      <alignment horizontal="right" vertical="center"/>
      <protection hidden="1"/>
    </xf>
    <xf numFmtId="0" fontId="1" fillId="11" borderId="0" xfId="11"/>
    <xf numFmtId="14" fontId="1" fillId="15" borderId="1" xfId="15" applyNumberFormat="1" applyBorder="1" applyAlignment="1">
      <alignment horizontal="right" vertical="center" wrapText="1"/>
    </xf>
    <xf numFmtId="1" fontId="1" fillId="15" borderId="1" xfId="15" applyNumberFormat="1" applyBorder="1" applyAlignment="1">
      <alignment horizontal="center" vertical="center"/>
    </xf>
    <xf numFmtId="3" fontId="1" fillId="15" borderId="1" xfId="15" applyNumberFormat="1" applyBorder="1" applyAlignment="1" applyProtection="1">
      <alignment horizontal="right"/>
      <protection locked="0"/>
    </xf>
    <xf numFmtId="3" fontId="1" fillId="15" borderId="1" xfId="15" applyNumberFormat="1" applyBorder="1" applyAlignment="1" applyProtection="1">
      <alignment horizontal="right"/>
      <protection locked="0" hidden="1"/>
    </xf>
    <xf numFmtId="168" fontId="1" fillId="15" borderId="1" xfId="15" applyNumberFormat="1" applyBorder="1" applyAlignment="1" applyProtection="1">
      <alignment horizontal="right"/>
      <protection locked="0"/>
    </xf>
    <xf numFmtId="165" fontId="1" fillId="15" borderId="1" xfId="15" applyNumberFormat="1" applyBorder="1" applyAlignment="1" applyProtection="1">
      <alignment horizontal="right" vertical="center"/>
      <protection locked="0"/>
    </xf>
    <xf numFmtId="3" fontId="1" fillId="15" borderId="1" xfId="15" applyNumberFormat="1" applyBorder="1" applyProtection="1">
      <protection hidden="1"/>
    </xf>
    <xf numFmtId="2" fontId="1" fillId="15" borderId="1" xfId="15" applyNumberFormat="1" applyBorder="1" applyProtection="1">
      <protection hidden="1"/>
    </xf>
    <xf numFmtId="170" fontId="1" fillId="15" borderId="1" xfId="15" applyNumberFormat="1" applyBorder="1"/>
    <xf numFmtId="168" fontId="1" fillId="15" borderId="1" xfId="15" applyNumberFormat="1" applyBorder="1" applyProtection="1">
      <protection hidden="1"/>
    </xf>
    <xf numFmtId="174" fontId="1" fillId="15" borderId="1" xfId="15" applyNumberFormat="1" applyBorder="1" applyProtection="1">
      <protection hidden="1"/>
    </xf>
    <xf numFmtId="4" fontId="1" fillId="15" borderId="1" xfId="15" applyNumberFormat="1" applyBorder="1" applyAlignment="1" applyProtection="1">
      <alignment horizontal="right" vertical="center"/>
      <protection hidden="1"/>
    </xf>
    <xf numFmtId="0" fontId="1" fillId="15" borderId="0" xfId="15"/>
    <xf numFmtId="14" fontId="1" fillId="19" borderId="1" xfId="19" applyNumberFormat="1" applyBorder="1" applyAlignment="1">
      <alignment horizontal="right" vertical="center" wrapText="1"/>
    </xf>
    <xf numFmtId="1" fontId="1" fillId="19" borderId="1" xfId="19" applyNumberFormat="1" applyBorder="1" applyAlignment="1">
      <alignment horizontal="center" vertical="center"/>
    </xf>
    <xf numFmtId="3" fontId="1" fillId="19" borderId="1" xfId="19" applyNumberFormat="1" applyBorder="1" applyAlignment="1" applyProtection="1">
      <alignment horizontal="right"/>
      <protection locked="0"/>
    </xf>
    <xf numFmtId="3" fontId="1" fillId="19" borderId="1" xfId="19" applyNumberFormat="1" applyBorder="1" applyAlignment="1" applyProtection="1">
      <alignment horizontal="right"/>
      <protection locked="0" hidden="1"/>
    </xf>
    <xf numFmtId="168" fontId="1" fillId="19" borderId="1" xfId="19" applyNumberFormat="1" applyBorder="1" applyAlignment="1" applyProtection="1">
      <alignment horizontal="right"/>
      <protection locked="0"/>
    </xf>
    <xf numFmtId="165" fontId="1" fillId="19" borderId="1" xfId="19" applyNumberFormat="1" applyBorder="1" applyAlignment="1" applyProtection="1">
      <alignment horizontal="right" vertical="center"/>
      <protection locked="0"/>
    </xf>
    <xf numFmtId="3" fontId="1" fillId="19" borderId="1" xfId="19" applyNumberFormat="1" applyBorder="1" applyProtection="1">
      <protection hidden="1"/>
    </xf>
    <xf numFmtId="2" fontId="1" fillId="19" borderId="1" xfId="19" applyNumberFormat="1" applyBorder="1" applyProtection="1">
      <protection hidden="1"/>
    </xf>
    <xf numFmtId="170" fontId="1" fillId="19" borderId="1" xfId="19" applyNumberFormat="1" applyBorder="1"/>
    <xf numFmtId="168" fontId="1" fillId="19" borderId="1" xfId="19" applyNumberFormat="1" applyBorder="1" applyProtection="1">
      <protection hidden="1"/>
    </xf>
    <xf numFmtId="174" fontId="1" fillId="19" borderId="1" xfId="19" applyNumberFormat="1" applyBorder="1" applyProtection="1">
      <protection hidden="1"/>
    </xf>
    <xf numFmtId="4" fontId="1" fillId="19" borderId="1" xfId="19" applyNumberFormat="1" applyBorder="1" applyAlignment="1" applyProtection="1">
      <alignment horizontal="right" vertical="center"/>
      <protection hidden="1"/>
    </xf>
    <xf numFmtId="0" fontId="1" fillId="19" borderId="0" xfId="19"/>
    <xf numFmtId="14" fontId="1" fillId="23" borderId="1" xfId="23" applyNumberFormat="1" applyBorder="1" applyAlignment="1">
      <alignment horizontal="right" vertical="center" wrapText="1"/>
    </xf>
    <xf numFmtId="1" fontId="1" fillId="23" borderId="1" xfId="23" applyNumberFormat="1" applyBorder="1" applyAlignment="1">
      <alignment horizontal="center" vertical="center"/>
    </xf>
    <xf numFmtId="3" fontId="1" fillId="23" borderId="1" xfId="23" applyNumberFormat="1" applyBorder="1" applyAlignment="1" applyProtection="1">
      <alignment horizontal="right"/>
      <protection locked="0"/>
    </xf>
    <xf numFmtId="3" fontId="1" fillId="23" borderId="1" xfId="23" applyNumberFormat="1" applyBorder="1" applyAlignment="1" applyProtection="1">
      <alignment horizontal="right"/>
      <protection locked="0" hidden="1"/>
    </xf>
    <xf numFmtId="168" fontId="1" fillId="23" borderId="1" xfId="23" applyNumberFormat="1" applyBorder="1" applyAlignment="1" applyProtection="1">
      <alignment horizontal="right"/>
      <protection locked="0"/>
    </xf>
    <xf numFmtId="165" fontId="1" fillId="23" borderId="1" xfId="23" applyNumberFormat="1" applyBorder="1" applyAlignment="1" applyProtection="1">
      <alignment horizontal="right" vertical="center"/>
      <protection locked="0"/>
    </xf>
    <xf numFmtId="3" fontId="1" fillId="23" borderId="1" xfId="23" applyNumberFormat="1" applyBorder="1" applyProtection="1">
      <protection hidden="1"/>
    </xf>
    <xf numFmtId="2" fontId="1" fillId="23" borderId="1" xfId="23" applyNumberFormat="1" applyBorder="1" applyProtection="1">
      <protection hidden="1"/>
    </xf>
    <xf numFmtId="170" fontId="1" fillId="23" borderId="1" xfId="23" applyNumberFormat="1" applyBorder="1"/>
    <xf numFmtId="168" fontId="1" fillId="23" borderId="1" xfId="23" applyNumberFormat="1" applyBorder="1" applyProtection="1">
      <protection hidden="1"/>
    </xf>
    <xf numFmtId="174" fontId="1" fillId="23" borderId="1" xfId="23" applyNumberFormat="1" applyBorder="1" applyProtection="1">
      <protection hidden="1"/>
    </xf>
    <xf numFmtId="4" fontId="1" fillId="23" borderId="1" xfId="23" applyNumberFormat="1" applyBorder="1" applyAlignment="1" applyProtection="1">
      <alignment horizontal="right" vertical="center"/>
      <protection hidden="1"/>
    </xf>
    <xf numFmtId="0" fontId="1" fillId="23" borderId="0" xfId="23"/>
    <xf numFmtId="14" fontId="1" fillId="27" borderId="1" xfId="27" applyNumberFormat="1" applyBorder="1" applyAlignment="1">
      <alignment horizontal="right" vertical="center" wrapText="1"/>
    </xf>
    <xf numFmtId="1" fontId="1" fillId="27" borderId="1" xfId="27" applyNumberFormat="1" applyBorder="1" applyAlignment="1">
      <alignment horizontal="center" vertical="center"/>
    </xf>
    <xf numFmtId="3" fontId="1" fillId="27" borderId="1" xfId="27" applyNumberFormat="1" applyBorder="1" applyAlignment="1" applyProtection="1">
      <alignment horizontal="right"/>
      <protection locked="0"/>
    </xf>
    <xf numFmtId="3" fontId="1" fillId="27" borderId="1" xfId="27" applyNumberFormat="1" applyBorder="1" applyAlignment="1" applyProtection="1">
      <alignment horizontal="right"/>
      <protection locked="0" hidden="1"/>
    </xf>
    <xf numFmtId="168" fontId="1" fillId="27" borderId="1" xfId="27" applyNumberFormat="1" applyBorder="1" applyAlignment="1" applyProtection="1">
      <alignment horizontal="right"/>
      <protection locked="0"/>
    </xf>
    <xf numFmtId="165" fontId="1" fillId="27" borderId="1" xfId="27" applyNumberFormat="1" applyBorder="1" applyAlignment="1" applyProtection="1">
      <alignment horizontal="right" vertical="center"/>
      <protection locked="0"/>
    </xf>
    <xf numFmtId="3" fontId="1" fillId="27" borderId="1" xfId="27" applyNumberFormat="1" applyBorder="1" applyProtection="1">
      <protection hidden="1"/>
    </xf>
    <xf numFmtId="2" fontId="1" fillId="27" borderId="1" xfId="27" applyNumberFormat="1" applyBorder="1" applyProtection="1">
      <protection hidden="1"/>
    </xf>
    <xf numFmtId="170" fontId="1" fillId="27" borderId="1" xfId="27" applyNumberFormat="1" applyBorder="1"/>
    <xf numFmtId="168" fontId="1" fillId="27" borderId="1" xfId="27" applyNumberFormat="1" applyBorder="1" applyProtection="1">
      <protection hidden="1"/>
    </xf>
    <xf numFmtId="174" fontId="1" fillId="27" borderId="1" xfId="27" applyNumberFormat="1" applyBorder="1" applyProtection="1">
      <protection hidden="1"/>
    </xf>
    <xf numFmtId="4" fontId="1" fillId="27" borderId="1" xfId="27" applyNumberFormat="1" applyBorder="1" applyAlignment="1" applyProtection="1">
      <alignment horizontal="right" vertical="center"/>
      <protection hidden="1"/>
    </xf>
    <xf numFmtId="0" fontId="1" fillId="27" borderId="0" xfId="27"/>
    <xf numFmtId="14" fontId="1" fillId="30" borderId="1" xfId="30" applyNumberFormat="1" applyBorder="1" applyAlignment="1">
      <alignment horizontal="right" vertical="center" wrapText="1"/>
    </xf>
    <xf numFmtId="1" fontId="1" fillId="30" borderId="1" xfId="30" applyNumberFormat="1" applyBorder="1" applyAlignment="1">
      <alignment horizontal="center" vertical="center"/>
    </xf>
    <xf numFmtId="3" fontId="1" fillId="30" borderId="1" xfId="30" applyNumberFormat="1" applyBorder="1" applyAlignment="1" applyProtection="1">
      <alignment horizontal="right"/>
      <protection locked="0"/>
    </xf>
    <xf numFmtId="3" fontId="1" fillId="30" borderId="1" xfId="30" applyNumberFormat="1" applyBorder="1" applyAlignment="1" applyProtection="1">
      <alignment horizontal="right"/>
      <protection locked="0" hidden="1"/>
    </xf>
    <xf numFmtId="168" fontId="1" fillId="30" borderId="1" xfId="30" applyNumberFormat="1" applyBorder="1" applyAlignment="1" applyProtection="1">
      <alignment horizontal="right"/>
      <protection locked="0"/>
    </xf>
    <xf numFmtId="165" fontId="1" fillId="30" borderId="1" xfId="30" applyNumberFormat="1" applyBorder="1" applyAlignment="1" applyProtection="1">
      <alignment horizontal="right" vertical="center"/>
      <protection locked="0"/>
    </xf>
    <xf numFmtId="3" fontId="1" fillId="30" borderId="1" xfId="30" applyNumberFormat="1" applyBorder="1" applyProtection="1">
      <protection hidden="1"/>
    </xf>
    <xf numFmtId="2" fontId="1" fillId="30" borderId="1" xfId="30" applyNumberFormat="1" applyBorder="1" applyProtection="1">
      <protection hidden="1"/>
    </xf>
    <xf numFmtId="170" fontId="1" fillId="30" borderId="1" xfId="30" applyNumberFormat="1" applyBorder="1"/>
    <xf numFmtId="168" fontId="1" fillId="30" borderId="1" xfId="30" applyNumberFormat="1" applyBorder="1" applyProtection="1">
      <protection hidden="1"/>
    </xf>
    <xf numFmtId="174" fontId="1" fillId="30" borderId="1" xfId="30" applyNumberFormat="1" applyBorder="1" applyProtection="1">
      <protection hidden="1"/>
    </xf>
    <xf numFmtId="4" fontId="1" fillId="30" borderId="1" xfId="30" applyNumberFormat="1" applyBorder="1" applyAlignment="1" applyProtection="1">
      <alignment horizontal="right" vertical="center"/>
      <protection hidden="1"/>
    </xf>
    <xf numFmtId="0" fontId="1" fillId="30" borderId="0" xfId="30"/>
    <xf numFmtId="14" fontId="24" fillId="8" borderId="1" xfId="8" applyNumberFormat="1" applyBorder="1" applyAlignment="1">
      <alignment horizontal="right" vertical="center" wrapText="1"/>
    </xf>
    <xf numFmtId="1" fontId="24" fillId="8" borderId="1" xfId="8" applyNumberFormat="1" applyBorder="1" applyAlignment="1">
      <alignment horizontal="center" vertical="center"/>
    </xf>
    <xf numFmtId="3" fontId="24" fillId="8" borderId="1" xfId="8" applyNumberFormat="1" applyBorder="1" applyAlignment="1" applyProtection="1">
      <alignment horizontal="right"/>
      <protection locked="0"/>
    </xf>
    <xf numFmtId="3" fontId="24" fillId="8" borderId="1" xfId="8" applyNumberFormat="1" applyBorder="1" applyAlignment="1" applyProtection="1">
      <alignment horizontal="right"/>
      <protection locked="0" hidden="1"/>
    </xf>
    <xf numFmtId="168" fontId="24" fillId="8" borderId="1" xfId="8" applyNumberFormat="1" applyBorder="1" applyAlignment="1" applyProtection="1">
      <alignment horizontal="right"/>
      <protection locked="0"/>
    </xf>
    <xf numFmtId="165" fontId="24" fillId="8" borderId="1" xfId="8" applyNumberFormat="1" applyBorder="1" applyAlignment="1" applyProtection="1">
      <alignment horizontal="right" vertical="center"/>
      <protection locked="0"/>
    </xf>
    <xf numFmtId="3" fontId="24" fillId="8" borderId="1" xfId="8" applyNumberFormat="1" applyBorder="1" applyProtection="1">
      <protection hidden="1"/>
    </xf>
    <xf numFmtId="2" fontId="24" fillId="8" borderId="1" xfId="8" applyNumberFormat="1" applyBorder="1" applyProtection="1">
      <protection hidden="1"/>
    </xf>
    <xf numFmtId="170" fontId="24" fillId="8" borderId="1" xfId="8" applyNumberFormat="1" applyBorder="1"/>
    <xf numFmtId="168" fontId="24" fillId="8" borderId="1" xfId="8" applyNumberFormat="1" applyBorder="1" applyProtection="1">
      <protection hidden="1"/>
    </xf>
    <xf numFmtId="174" fontId="24" fillId="8" borderId="1" xfId="8" applyNumberFormat="1" applyBorder="1" applyProtection="1">
      <protection hidden="1"/>
    </xf>
    <xf numFmtId="4" fontId="24" fillId="8" borderId="1" xfId="8" applyNumberFormat="1" applyBorder="1" applyAlignment="1" applyProtection="1">
      <alignment horizontal="right" vertical="center"/>
      <protection hidden="1"/>
    </xf>
    <xf numFmtId="0" fontId="24" fillId="8" borderId="0" xfId="8"/>
    <xf numFmtId="14" fontId="24" fillId="12" borderId="1" xfId="12" applyNumberFormat="1" applyBorder="1" applyAlignment="1">
      <alignment horizontal="right" vertical="center" wrapText="1"/>
    </xf>
    <xf numFmtId="1" fontId="24" fillId="12" borderId="1" xfId="12" applyNumberFormat="1" applyBorder="1" applyAlignment="1">
      <alignment horizontal="center" vertical="center"/>
    </xf>
    <xf numFmtId="3" fontId="24" fillId="12" borderId="1" xfId="12" applyNumberFormat="1" applyBorder="1" applyAlignment="1" applyProtection="1">
      <alignment horizontal="right"/>
      <protection locked="0"/>
    </xf>
    <xf numFmtId="3" fontId="24" fillId="12" borderId="1" xfId="12" applyNumberFormat="1" applyBorder="1" applyAlignment="1" applyProtection="1">
      <alignment horizontal="right"/>
      <protection locked="0" hidden="1"/>
    </xf>
    <xf numFmtId="168" fontId="24" fillId="12" borderId="1" xfId="12" applyNumberFormat="1" applyBorder="1" applyAlignment="1" applyProtection="1">
      <alignment horizontal="right"/>
      <protection locked="0"/>
    </xf>
    <xf numFmtId="165" fontId="24" fillId="12" borderId="1" xfId="12" applyNumberFormat="1" applyBorder="1" applyAlignment="1" applyProtection="1">
      <alignment horizontal="right" vertical="center"/>
      <protection locked="0"/>
    </xf>
    <xf numFmtId="3" fontId="24" fillId="12" borderId="1" xfId="12" applyNumberFormat="1" applyBorder="1" applyProtection="1">
      <protection hidden="1"/>
    </xf>
    <xf numFmtId="2" fontId="24" fillId="12" borderId="1" xfId="12" applyNumberFormat="1" applyBorder="1" applyProtection="1">
      <protection hidden="1"/>
    </xf>
    <xf numFmtId="170" fontId="24" fillId="12" borderId="1" xfId="12" applyNumberFormat="1" applyBorder="1"/>
    <xf numFmtId="168" fontId="24" fillId="12" borderId="1" xfId="12" applyNumberFormat="1" applyBorder="1" applyProtection="1">
      <protection hidden="1"/>
    </xf>
    <xf numFmtId="174" fontId="24" fillId="12" borderId="1" xfId="12" applyNumberFormat="1" applyBorder="1" applyProtection="1">
      <protection hidden="1"/>
    </xf>
    <xf numFmtId="4" fontId="24" fillId="12" borderId="1" xfId="12" applyNumberFormat="1" applyBorder="1" applyAlignment="1" applyProtection="1">
      <alignment horizontal="right" vertical="center"/>
      <protection hidden="1"/>
    </xf>
    <xf numFmtId="0" fontId="24" fillId="12" borderId="0" xfId="12"/>
    <xf numFmtId="14" fontId="24" fillId="16" borderId="1" xfId="16" applyNumberFormat="1" applyBorder="1" applyAlignment="1">
      <alignment horizontal="right" vertical="center" wrapText="1"/>
    </xf>
    <xf numFmtId="1" fontId="24" fillId="16" borderId="1" xfId="16" applyNumberFormat="1" applyBorder="1" applyAlignment="1">
      <alignment horizontal="center" vertical="center"/>
    </xf>
    <xf numFmtId="3" fontId="24" fillId="16" borderId="1" xfId="16" applyNumberFormat="1" applyBorder="1" applyAlignment="1" applyProtection="1">
      <alignment horizontal="right"/>
      <protection locked="0"/>
    </xf>
    <xf numFmtId="3" fontId="24" fillId="16" borderId="1" xfId="16" applyNumberFormat="1" applyBorder="1" applyAlignment="1" applyProtection="1">
      <alignment horizontal="right"/>
      <protection locked="0" hidden="1"/>
    </xf>
    <xf numFmtId="168" fontId="24" fillId="16" borderId="1" xfId="16" applyNumberFormat="1" applyBorder="1" applyAlignment="1" applyProtection="1">
      <alignment horizontal="right"/>
      <protection locked="0"/>
    </xf>
    <xf numFmtId="165" fontId="24" fillId="16" borderId="1" xfId="16" applyNumberFormat="1" applyBorder="1" applyAlignment="1" applyProtection="1">
      <alignment horizontal="right" vertical="center"/>
      <protection locked="0"/>
    </xf>
    <xf numFmtId="3" fontId="24" fillId="16" borderId="1" xfId="16" applyNumberFormat="1" applyBorder="1" applyProtection="1">
      <protection hidden="1"/>
    </xf>
    <xf numFmtId="2" fontId="24" fillId="16" borderId="1" xfId="16" applyNumberFormat="1" applyBorder="1" applyProtection="1">
      <protection hidden="1"/>
    </xf>
    <xf numFmtId="170" fontId="24" fillId="16" borderId="1" xfId="16" applyNumberFormat="1" applyBorder="1"/>
    <xf numFmtId="168" fontId="24" fillId="16" borderId="1" xfId="16" applyNumberFormat="1" applyBorder="1" applyProtection="1">
      <protection hidden="1"/>
    </xf>
    <xf numFmtId="174" fontId="24" fillId="16" borderId="1" xfId="16" applyNumberFormat="1" applyBorder="1" applyProtection="1">
      <protection hidden="1"/>
    </xf>
    <xf numFmtId="4" fontId="24" fillId="16" borderId="1" xfId="16" applyNumberFormat="1" applyBorder="1" applyAlignment="1" applyProtection="1">
      <alignment horizontal="right" vertical="center"/>
      <protection hidden="1"/>
    </xf>
    <xf numFmtId="0" fontId="24" fillId="16" borderId="0" xfId="16"/>
    <xf numFmtId="14" fontId="24" fillId="20" borderId="1" xfId="20" applyNumberFormat="1" applyBorder="1" applyAlignment="1">
      <alignment horizontal="right" vertical="center" wrapText="1"/>
    </xf>
    <xf numFmtId="1" fontId="24" fillId="20" borderId="1" xfId="20" applyNumberFormat="1" applyBorder="1" applyAlignment="1">
      <alignment horizontal="center" vertical="center"/>
    </xf>
    <xf numFmtId="3" fontId="24" fillId="20" borderId="1" xfId="20" applyNumberFormat="1" applyBorder="1" applyAlignment="1" applyProtection="1">
      <alignment horizontal="right"/>
      <protection locked="0"/>
    </xf>
    <xf numFmtId="3" fontId="24" fillId="20" borderId="1" xfId="20" applyNumberFormat="1" applyBorder="1" applyAlignment="1" applyProtection="1">
      <alignment horizontal="right"/>
      <protection locked="0" hidden="1"/>
    </xf>
    <xf numFmtId="168" fontId="24" fillId="20" borderId="1" xfId="20" applyNumberFormat="1" applyBorder="1" applyAlignment="1" applyProtection="1">
      <alignment horizontal="right"/>
      <protection locked="0"/>
    </xf>
    <xf numFmtId="165" fontId="24" fillId="20" borderId="1" xfId="20" applyNumberFormat="1" applyBorder="1" applyAlignment="1" applyProtection="1">
      <alignment horizontal="right" vertical="center"/>
      <protection locked="0"/>
    </xf>
    <xf numFmtId="3" fontId="24" fillId="20" borderId="1" xfId="20" applyNumberFormat="1" applyBorder="1" applyProtection="1">
      <protection hidden="1"/>
    </xf>
    <xf numFmtId="2" fontId="24" fillId="20" borderId="1" xfId="20" applyNumberFormat="1" applyBorder="1" applyProtection="1">
      <protection hidden="1"/>
    </xf>
    <xf numFmtId="170" fontId="24" fillId="20" borderId="1" xfId="20" applyNumberFormat="1" applyBorder="1"/>
    <xf numFmtId="168" fontId="24" fillId="20" borderId="1" xfId="20" applyNumberFormat="1" applyBorder="1" applyProtection="1">
      <protection hidden="1"/>
    </xf>
    <xf numFmtId="174" fontId="24" fillId="20" borderId="1" xfId="20" applyNumberFormat="1" applyBorder="1" applyProtection="1">
      <protection hidden="1"/>
    </xf>
    <xf numFmtId="4" fontId="24" fillId="20" borderId="1" xfId="20" applyNumberFormat="1" applyBorder="1" applyAlignment="1" applyProtection="1">
      <alignment horizontal="right" vertical="center"/>
      <protection hidden="1"/>
    </xf>
    <xf numFmtId="0" fontId="24" fillId="20" borderId="0" xfId="20"/>
    <xf numFmtId="14" fontId="24" fillId="24" borderId="1" xfId="24" applyNumberFormat="1" applyBorder="1" applyAlignment="1">
      <alignment horizontal="right" vertical="center" wrapText="1"/>
    </xf>
    <xf numFmtId="1" fontId="24" fillId="24" borderId="1" xfId="24" applyNumberFormat="1" applyBorder="1" applyAlignment="1">
      <alignment horizontal="center" vertical="center"/>
    </xf>
    <xf numFmtId="3" fontId="24" fillId="24" borderId="1" xfId="24" applyNumberFormat="1" applyBorder="1" applyAlignment="1" applyProtection="1">
      <alignment horizontal="right"/>
      <protection locked="0"/>
    </xf>
    <xf numFmtId="3" fontId="24" fillId="24" borderId="1" xfId="24" applyNumberFormat="1" applyBorder="1" applyAlignment="1" applyProtection="1">
      <alignment horizontal="right"/>
      <protection locked="0" hidden="1"/>
    </xf>
    <xf numFmtId="168" fontId="24" fillId="24" borderId="1" xfId="24" applyNumberFormat="1" applyBorder="1" applyAlignment="1" applyProtection="1">
      <alignment horizontal="right"/>
      <protection locked="0"/>
    </xf>
    <xf numFmtId="165" fontId="24" fillId="24" borderId="1" xfId="24" applyNumberFormat="1" applyBorder="1" applyAlignment="1" applyProtection="1">
      <alignment horizontal="right" vertical="center"/>
      <protection locked="0"/>
    </xf>
    <xf numFmtId="3" fontId="24" fillId="24" borderId="1" xfId="24" applyNumberFormat="1" applyBorder="1" applyProtection="1">
      <protection hidden="1"/>
    </xf>
    <xf numFmtId="2" fontId="24" fillId="24" borderId="1" xfId="24" applyNumberFormat="1" applyBorder="1" applyProtection="1">
      <protection hidden="1"/>
    </xf>
    <xf numFmtId="170" fontId="24" fillId="24" borderId="1" xfId="24" applyNumberFormat="1" applyBorder="1"/>
    <xf numFmtId="168" fontId="24" fillId="24" borderId="1" xfId="24" applyNumberFormat="1" applyBorder="1" applyProtection="1">
      <protection hidden="1"/>
    </xf>
    <xf numFmtId="174" fontId="24" fillId="24" borderId="1" xfId="24" applyNumberFormat="1" applyBorder="1" applyProtection="1">
      <protection hidden="1"/>
    </xf>
    <xf numFmtId="4" fontId="24" fillId="24" borderId="1" xfId="24" applyNumberFormat="1" applyBorder="1" applyAlignment="1" applyProtection="1">
      <alignment horizontal="right" vertical="center"/>
      <protection hidden="1"/>
    </xf>
    <xf numFmtId="0" fontId="24" fillId="24" borderId="0" xfId="24"/>
    <xf numFmtId="0" fontId="4" fillId="0" borderId="1" xfId="0" applyFont="1" applyFill="1" applyBorder="1" applyAlignment="1">
      <alignment horizontal="center" vertical="center"/>
    </xf>
    <xf numFmtId="43" fontId="6" fillId="0" borderId="0" xfId="0" applyNumberFormat="1" applyFont="1" applyAlignment="1">
      <alignment horizontal="center"/>
    </xf>
    <xf numFmtId="9" fontId="6" fillId="0" borderId="1" xfId="5" applyFont="1" applyBorder="1" applyAlignment="1">
      <alignment horizontal="right"/>
    </xf>
    <xf numFmtId="171" fontId="11" fillId="0" borderId="1" xfId="0" applyNumberFormat="1" applyFont="1" applyBorder="1" applyAlignment="1">
      <alignment horizontal="center"/>
    </xf>
    <xf numFmtId="164" fontId="4" fillId="0" borderId="1" xfId="1" applyBorder="1" applyAlignment="1">
      <alignment horizontal="center"/>
    </xf>
    <xf numFmtId="164" fontId="4" fillId="3" borderId="1" xfId="1" applyFill="1" applyBorder="1" applyAlignment="1">
      <alignment horizontal="center"/>
    </xf>
    <xf numFmtId="164" fontId="4" fillId="7" borderId="1" xfId="1" applyFill="1" applyBorder="1" applyAlignment="1">
      <alignment horizontal="center"/>
    </xf>
    <xf numFmtId="164" fontId="10" fillId="2" borderId="1" xfId="1" applyFont="1" applyFill="1" applyBorder="1" applyAlignment="1">
      <alignment horizontal="center"/>
    </xf>
    <xf numFmtId="164" fontId="4" fillId="0" borderId="1" xfId="1" applyFill="1" applyBorder="1" applyAlignment="1">
      <alignment horizontal="center"/>
    </xf>
    <xf numFmtId="164" fontId="41" fillId="2" borderId="1" xfId="1" applyNumberFormat="1" applyFont="1" applyFill="1" applyBorder="1" applyAlignment="1"/>
    <xf numFmtId="176" fontId="0" fillId="0" borderId="1" xfId="1" applyNumberFormat="1" applyFont="1" applyFill="1" applyBorder="1"/>
    <xf numFmtId="164" fontId="0" fillId="0" borderId="1" xfId="1" applyNumberFormat="1" applyFont="1" applyFill="1" applyBorder="1"/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0" fontId="4" fillId="0" borderId="3" xfId="0" applyFont="1" applyFill="1" applyBorder="1" applyAlignment="1">
      <alignment horizontal="center"/>
    </xf>
    <xf numFmtId="4" fontId="10" fillId="0" borderId="1" xfId="0" applyNumberFormat="1" applyFont="1" applyBorder="1"/>
    <xf numFmtId="4" fontId="8" fillId="0" borderId="1" xfId="0" applyNumberFormat="1" applyFont="1" applyBorder="1" applyAlignmen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left" indent="2"/>
    </xf>
    <xf numFmtId="0" fontId="45" fillId="0" borderId="1" xfId="0" applyFont="1" applyFill="1" applyBorder="1" applyAlignment="1">
      <alignment horizontal="left" indent="2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Fill="1" applyBorder="1" applyAlignment="1">
      <alignment horizontal="center"/>
    </xf>
    <xf numFmtId="176" fontId="6" fillId="7" borderId="1" xfId="1" applyNumberFormat="1" applyFont="1" applyFill="1" applyBorder="1" applyAlignment="1">
      <alignment horizontal="center"/>
    </xf>
    <xf numFmtId="176" fontId="4" fillId="0" borderId="1" xfId="1" applyNumberFormat="1" applyBorder="1" applyAlignment="1">
      <alignment horizontal="center"/>
    </xf>
    <xf numFmtId="176" fontId="4" fillId="7" borderId="1" xfId="1" applyNumberFormat="1" applyFill="1" applyBorder="1" applyAlignment="1">
      <alignment horizontal="center"/>
    </xf>
    <xf numFmtId="176" fontId="4" fillId="0" borderId="1" xfId="1" applyNumberFormat="1" applyFill="1" applyBorder="1" applyAlignment="1">
      <alignment horizontal="center"/>
    </xf>
    <xf numFmtId="176" fontId="6" fillId="0" borderId="0" xfId="0" applyNumberFormat="1" applyFont="1" applyAlignment="1">
      <alignment horizontal="center"/>
    </xf>
    <xf numFmtId="172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38" fillId="0" borderId="1" xfId="0" applyNumberFormat="1" applyFont="1" applyBorder="1" applyAlignment="1" applyProtection="1">
      <alignment horizontal="center"/>
      <protection hidden="1"/>
    </xf>
    <xf numFmtId="3" fontId="38" fillId="0" borderId="4" xfId="0" applyNumberFormat="1" applyFont="1" applyBorder="1" applyAlignment="1" applyProtection="1">
      <alignment horizontal="center"/>
      <protection hidden="1"/>
    </xf>
    <xf numFmtId="173" fontId="36" fillId="0" borderId="13" xfId="31" applyNumberFormat="1" applyFont="1" applyBorder="1" applyAlignment="1">
      <alignment horizontal="center" vertical="center"/>
    </xf>
    <xf numFmtId="173" fontId="36" fillId="0" borderId="8" xfId="31" applyNumberFormat="1" applyFont="1" applyBorder="1" applyAlignment="1">
      <alignment horizontal="center" vertical="center"/>
    </xf>
    <xf numFmtId="173" fontId="36" fillId="0" borderId="14" xfId="31" applyNumberFormat="1" applyFont="1" applyBorder="1" applyAlignment="1">
      <alignment horizontal="center" vertical="center"/>
    </xf>
    <xf numFmtId="0" fontId="32" fillId="0" borderId="0" xfId="0" applyFont="1" applyAlignment="1" applyProtection="1">
      <alignment horizontal="center" vertical="center" wrapText="1"/>
      <protection hidden="1"/>
    </xf>
    <xf numFmtId="173" fontId="36" fillId="0" borderId="9" xfId="31" applyNumberFormat="1" applyFont="1" applyBorder="1" applyAlignment="1">
      <alignment horizontal="center" vertical="center"/>
    </xf>
    <xf numFmtId="173" fontId="36" fillId="0" borderId="10" xfId="31" applyNumberFormat="1" applyFont="1" applyBorder="1" applyAlignment="1">
      <alignment horizontal="center" vertical="center"/>
    </xf>
    <xf numFmtId="173" fontId="36" fillId="0" borderId="11" xfId="31" applyNumberFormat="1" applyFont="1" applyBorder="1" applyAlignment="1">
      <alignment horizontal="center" vertical="center"/>
    </xf>
    <xf numFmtId="3" fontId="36" fillId="0" borderId="9" xfId="31" applyNumberFormat="1" applyFont="1" applyBorder="1" applyAlignment="1">
      <alignment horizontal="center" vertical="center" wrapText="1"/>
    </xf>
    <xf numFmtId="3" fontId="36" fillId="0" borderId="10" xfId="31" applyNumberFormat="1" applyFont="1" applyBorder="1" applyAlignment="1">
      <alignment horizontal="center" vertical="center" wrapText="1"/>
    </xf>
    <xf numFmtId="3" fontId="36" fillId="0" borderId="11" xfId="31" applyNumberFormat="1" applyFont="1" applyBorder="1" applyAlignment="1">
      <alignment horizontal="center" vertical="center" wrapText="1"/>
    </xf>
    <xf numFmtId="3" fontId="36" fillId="0" borderId="13" xfId="31" applyNumberFormat="1" applyFont="1" applyBorder="1" applyAlignment="1">
      <alignment horizontal="center" vertical="center" wrapText="1"/>
    </xf>
    <xf numFmtId="3" fontId="36" fillId="0" borderId="8" xfId="31" applyNumberFormat="1" applyFont="1" applyBorder="1" applyAlignment="1">
      <alignment horizontal="center" vertical="center" wrapText="1"/>
    </xf>
    <xf numFmtId="3" fontId="36" fillId="0" borderId="14" xfId="31" applyNumberFormat="1" applyFont="1" applyBorder="1" applyAlignment="1">
      <alignment horizontal="center" vertical="center" wrapText="1"/>
    </xf>
    <xf numFmtId="165" fontId="37" fillId="0" borderId="1" xfId="0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/>
    </xf>
    <xf numFmtId="164" fontId="0" fillId="0" borderId="3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164" fontId="0" fillId="0" borderId="7" xfId="1" applyFont="1" applyBorder="1" applyAlignment="1">
      <alignment horizontal="center" vertical="center"/>
    </xf>
    <xf numFmtId="164" fontId="0" fillId="0" borderId="6" xfId="1" applyFont="1" applyBorder="1" applyAlignment="1">
      <alignment horizontal="center" vertical="center"/>
    </xf>
    <xf numFmtId="0" fontId="42" fillId="0" borderId="15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16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  <xf numFmtId="0" fontId="42" fillId="0" borderId="1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2" fontId="0" fillId="0" borderId="1" xfId="0" applyNumberForma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72" fontId="0" fillId="0" borderId="3" xfId="0" applyNumberFormat="1" applyFill="1" applyBorder="1" applyAlignment="1">
      <alignment horizontal="center" vertical="center"/>
    </xf>
    <xf numFmtId="172" fontId="0" fillId="0" borderId="7" xfId="0" applyNumberFormat="1" applyFill="1" applyBorder="1" applyAlignment="1">
      <alignment horizontal="center" vertical="center"/>
    </xf>
    <xf numFmtId="172" fontId="0" fillId="0" borderId="6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2" fontId="4" fillId="0" borderId="1" xfId="0" applyNumberFormat="1" applyFont="1" applyFill="1" applyBorder="1" applyAlignment="1">
      <alignment horizontal="center" vertical="center"/>
    </xf>
    <xf numFmtId="0" fontId="43" fillId="0" borderId="3" xfId="0" applyFont="1" applyFill="1" applyBorder="1" applyAlignment="1">
      <alignment horizontal="left" indent="2"/>
    </xf>
  </cellXfs>
  <cellStyles count="33">
    <cellStyle name="20% - Accent1" xfId="9" builtinId="30"/>
    <cellStyle name="20% - Accent2" xfId="13" builtinId="34"/>
    <cellStyle name="20% - Accent3" xfId="17" builtinId="38"/>
    <cellStyle name="20% - Accent4" xfId="21" builtinId="42"/>
    <cellStyle name="20% - Accent5" xfId="25" builtinId="46"/>
    <cellStyle name="20% - Accent6" xfId="28" builtinId="50"/>
    <cellStyle name="40% - Accent1" xfId="10" builtinId="31"/>
    <cellStyle name="40% - Accent2" xfId="14" builtinId="35"/>
    <cellStyle name="40% - Accent3" xfId="18" builtinId="39"/>
    <cellStyle name="40% - Accent4" xfId="22" builtinId="43"/>
    <cellStyle name="40% - Accent5" xfId="26" builtinId="47"/>
    <cellStyle name="40% - Accent6" xfId="29" builtinId="51"/>
    <cellStyle name="60% - Accent1" xfId="11" builtinId="32"/>
    <cellStyle name="60% - Accent2" xfId="15" builtinId="36"/>
    <cellStyle name="60% - Accent3" xfId="19" builtinId="40"/>
    <cellStyle name="60% - Accent4" xfId="23" builtinId="44"/>
    <cellStyle name="60% - Accent5" xfId="27" builtinId="48"/>
    <cellStyle name="60% - Accent6" xfId="30" builtinId="52"/>
    <cellStyle name="Accent1" xfId="8" builtinId="29"/>
    <cellStyle name="Accent2" xfId="12" builtinId="33"/>
    <cellStyle name="Accent3" xfId="16" builtinId="37"/>
    <cellStyle name="Accent4" xfId="20" builtinId="41"/>
    <cellStyle name="Accent5" xfId="24" builtinId="45"/>
    <cellStyle name="Comma" xfId="1" builtinId="3"/>
    <cellStyle name="Excel Built-in Normal" xfId="31" xr:uid="{04FD2055-D251-429F-8205-89E9E996289E}"/>
    <cellStyle name="Hyperlink" xfId="2" builtinId="8"/>
    <cellStyle name="Normal" xfId="0" builtinId="0"/>
    <cellStyle name="Normal 2" xfId="3" xr:uid="{00000000-0005-0000-0000-000003000000}"/>
    <cellStyle name="Normal 2 43" xfId="32" xr:uid="{23EC7C17-6B51-4139-B129-9A937E11F937}"/>
    <cellStyle name="Normal 3" xfId="4" xr:uid="{00000000-0005-0000-0000-000004000000}"/>
    <cellStyle name="Normal 3 2" xfId="6" xr:uid="{00000000-0005-0000-0000-000005000000}"/>
    <cellStyle name="Percent" xfId="5" builtinId="5"/>
    <cellStyle name="Virgül 2" xfId="7" xr:uid="{28DA7ACE-5DE5-4B58-857A-2FAB2AEE56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tuik.gov.tr/PreHaberBultenleri.do?id=10829" TargetMode="External"/><Relationship Id="rId2" Type="http://schemas.openxmlformats.org/officeDocument/2006/relationships/hyperlink" Target="http://tuik.gov.tr/PreHaberBultenleri.do?id=10829" TargetMode="External"/><Relationship Id="rId1" Type="http://schemas.openxmlformats.org/officeDocument/2006/relationships/hyperlink" Target="http://tuik.gov.tr/PreHaberBultenleri.do?id=10829" TargetMode="Externa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2F362-A56A-4187-89AC-E06ED2BB1483}">
  <dimension ref="A2:Q92"/>
  <sheetViews>
    <sheetView topLeftCell="A85" zoomScaleNormal="100" workbookViewId="0">
      <selection activeCell="I4" sqref="I4:I36"/>
    </sheetView>
  </sheetViews>
  <sheetFormatPr defaultColWidth="25.6640625" defaultRowHeight="13.2" x14ac:dyDescent="0.25"/>
  <cols>
    <col min="1" max="1" width="5.5546875" style="4" customWidth="1"/>
    <col min="2" max="2" width="22.109375" style="3" bestFit="1" customWidth="1"/>
    <col min="3" max="3" width="25.33203125" style="4" bestFit="1" customWidth="1"/>
    <col min="4" max="4" width="26" style="4" bestFit="1" customWidth="1"/>
    <col min="5" max="5" width="24.88671875" style="4" bestFit="1" customWidth="1"/>
    <col min="6" max="6" width="25.6640625" style="4" customWidth="1"/>
    <col min="7" max="7" width="25.6640625" style="4" bestFit="1" customWidth="1"/>
    <col min="8" max="8" width="24.6640625" style="4" bestFit="1" customWidth="1"/>
    <col min="9" max="9" width="23.5546875" style="4" bestFit="1" customWidth="1"/>
    <col min="10" max="10" width="15" style="4" bestFit="1" customWidth="1"/>
    <col min="11" max="12" width="25.6640625" style="88"/>
    <col min="13" max="16384" width="25.6640625" style="4"/>
  </cols>
  <sheetData>
    <row r="2" spans="2:13" s="3" customFormat="1" ht="27.15" customHeight="1" x14ac:dyDescent="0.25">
      <c r="B2" s="525" t="s">
        <v>110</v>
      </c>
      <c r="C2" s="526"/>
      <c r="D2" s="526"/>
      <c r="E2" s="526"/>
      <c r="F2" s="526"/>
      <c r="G2" s="526"/>
      <c r="H2" s="526"/>
      <c r="I2" s="527"/>
      <c r="K2" s="87"/>
      <c r="L2" s="87"/>
    </row>
    <row r="3" spans="2:13" s="3" customFormat="1" ht="61.5" customHeight="1" x14ac:dyDescent="0.25">
      <c r="B3" s="5" t="s">
        <v>11</v>
      </c>
      <c r="C3" s="5" t="s">
        <v>0</v>
      </c>
      <c r="D3" s="5" t="s">
        <v>1</v>
      </c>
      <c r="E3" s="5" t="s">
        <v>3</v>
      </c>
      <c r="F3" s="5" t="s">
        <v>12</v>
      </c>
      <c r="G3" s="5" t="s">
        <v>8</v>
      </c>
      <c r="H3" s="5" t="s">
        <v>9</v>
      </c>
      <c r="I3" s="5" t="s">
        <v>10</v>
      </c>
      <c r="J3" s="4"/>
      <c r="K3" s="4"/>
      <c r="L3" s="4"/>
      <c r="M3" s="4"/>
    </row>
    <row r="4" spans="2:13" x14ac:dyDescent="0.25">
      <c r="B4" s="42">
        <v>42948</v>
      </c>
      <c r="C4" s="29">
        <f>C40</f>
        <v>24464.816999999995</v>
      </c>
      <c r="D4" s="29">
        <f>D40</f>
        <v>4.282701812191104</v>
      </c>
      <c r="E4" s="30">
        <f t="shared" ref="E4:E8" si="0">C4-D4</f>
        <v>24460.534298187806</v>
      </c>
      <c r="F4" s="34">
        <f>E4*$F$76</f>
        <v>14551.571853991925</v>
      </c>
      <c r="G4" s="39">
        <v>0</v>
      </c>
      <c r="H4" s="39">
        <v>0</v>
      </c>
      <c r="I4" s="35">
        <f>F4-G4-H4</f>
        <v>14551.571853991925</v>
      </c>
      <c r="K4" s="4"/>
      <c r="L4" s="4"/>
    </row>
    <row r="5" spans="2:13" x14ac:dyDescent="0.25">
      <c r="B5" s="42">
        <v>42979</v>
      </c>
      <c r="C5" s="29">
        <f t="shared" ref="C5:D8" si="1">C41</f>
        <v>11780.686</v>
      </c>
      <c r="D5" s="29">
        <f t="shared" si="1"/>
        <v>49.80362438220758</v>
      </c>
      <c r="E5" s="30">
        <f t="shared" si="0"/>
        <v>11730.882375617792</v>
      </c>
      <c r="F5" s="34">
        <f t="shared" ref="F5:F35" si="2">E5*$F$76</f>
        <v>6978.7019252550244</v>
      </c>
      <c r="G5" s="39">
        <v>0</v>
      </c>
      <c r="H5" s="39">
        <v>0</v>
      </c>
      <c r="I5" s="35">
        <f t="shared" ref="I5:I8" si="3">F5-G5-H5</f>
        <v>6978.7019252550244</v>
      </c>
      <c r="K5" s="4"/>
      <c r="L5" s="4"/>
    </row>
    <row r="6" spans="2:13" x14ac:dyDescent="0.25">
      <c r="B6" s="42">
        <v>43009</v>
      </c>
      <c r="C6" s="29">
        <f t="shared" si="1"/>
        <v>10060.466</v>
      </c>
      <c r="D6" s="29">
        <f t="shared" si="1"/>
        <v>44.6339373970346</v>
      </c>
      <c r="E6" s="30">
        <f t="shared" si="0"/>
        <v>10015.832062602965</v>
      </c>
      <c r="F6" s="34">
        <f t="shared" si="2"/>
        <v>5958.4184940425039</v>
      </c>
      <c r="G6" s="39">
        <v>0</v>
      </c>
      <c r="H6" s="39">
        <v>0</v>
      </c>
      <c r="I6" s="35">
        <f t="shared" si="3"/>
        <v>5958.4184940425039</v>
      </c>
      <c r="K6" s="4"/>
      <c r="L6" s="4"/>
    </row>
    <row r="7" spans="2:13" x14ac:dyDescent="0.25">
      <c r="B7" s="42">
        <v>43040</v>
      </c>
      <c r="C7" s="29">
        <f t="shared" si="1"/>
        <v>10767.512000000001</v>
      </c>
      <c r="D7" s="29">
        <f t="shared" si="1"/>
        <v>43.018780889621098</v>
      </c>
      <c r="E7" s="30">
        <f t="shared" si="0"/>
        <v>10724.49321911038</v>
      </c>
      <c r="F7" s="34">
        <f t="shared" si="2"/>
        <v>6380.0010160487645</v>
      </c>
      <c r="G7" s="39">
        <v>0</v>
      </c>
      <c r="H7" s="39">
        <v>0</v>
      </c>
      <c r="I7" s="35">
        <f t="shared" si="3"/>
        <v>6380.0010160487645</v>
      </c>
      <c r="K7" s="4"/>
      <c r="L7" s="4"/>
    </row>
    <row r="8" spans="2:13" x14ac:dyDescent="0.25">
      <c r="B8" s="42">
        <v>43070</v>
      </c>
      <c r="C8" s="29">
        <f t="shared" si="1"/>
        <v>27146.088</v>
      </c>
      <c r="D8" s="29">
        <f t="shared" si="1"/>
        <v>6.2899505766062607</v>
      </c>
      <c r="E8" s="30">
        <f t="shared" si="0"/>
        <v>27139.798049423393</v>
      </c>
      <c r="F8" s="34">
        <f t="shared" si="2"/>
        <v>16145.465859601976</v>
      </c>
      <c r="G8" s="39">
        <v>0</v>
      </c>
      <c r="H8" s="39">
        <v>0</v>
      </c>
      <c r="I8" s="35">
        <f t="shared" si="3"/>
        <v>16145.465859601976</v>
      </c>
      <c r="K8" s="4"/>
      <c r="L8" s="4"/>
    </row>
    <row r="9" spans="2:13" x14ac:dyDescent="0.25">
      <c r="B9" s="6" t="s">
        <v>41</v>
      </c>
      <c r="C9" s="63">
        <f>SUM(C4:C8)</f>
        <v>84219.569000000003</v>
      </c>
      <c r="D9" s="63">
        <f>SUM(D4:D8)</f>
        <v>148.02899505766064</v>
      </c>
      <c r="E9" s="44">
        <f>SUM(E4:E8)</f>
        <v>84071.540004942333</v>
      </c>
      <c r="F9" s="48">
        <f t="shared" si="2"/>
        <v>50014.159148940191</v>
      </c>
      <c r="G9" s="38">
        <v>0</v>
      </c>
      <c r="H9" s="38">
        <v>0</v>
      </c>
      <c r="I9" s="36">
        <f>SUM(I4:I8)</f>
        <v>50014.159148940191</v>
      </c>
      <c r="K9" s="4"/>
      <c r="L9" s="4"/>
    </row>
    <row r="10" spans="2:13" x14ac:dyDescent="0.25">
      <c r="B10" s="42">
        <v>43101</v>
      </c>
      <c r="C10" s="29">
        <f>C46</f>
        <v>18445.348000000002</v>
      </c>
      <c r="D10" s="29">
        <f>D46</f>
        <v>29.377265238879733</v>
      </c>
      <c r="E10" s="30">
        <f t="shared" ref="E10:E34" si="4">C10-D10</f>
        <v>18415.970734761122</v>
      </c>
      <c r="F10" s="34">
        <f t="shared" si="2"/>
        <v>10955.660990109391</v>
      </c>
      <c r="G10" s="39">
        <v>0</v>
      </c>
      <c r="H10" s="39">
        <v>0</v>
      </c>
      <c r="I10" s="35">
        <f>F10-G10-H10</f>
        <v>10955.660990109391</v>
      </c>
      <c r="K10" s="4"/>
      <c r="L10" s="4"/>
    </row>
    <row r="11" spans="2:13" x14ac:dyDescent="0.25">
      <c r="B11" s="42">
        <v>43132</v>
      </c>
      <c r="C11" s="29">
        <f t="shared" ref="C11:D11" si="5">C47</f>
        <v>17861.532000000003</v>
      </c>
      <c r="D11" s="29">
        <f t="shared" si="5"/>
        <v>19.94135090609555</v>
      </c>
      <c r="E11" s="30">
        <f t="shared" si="4"/>
        <v>17841.590649093909</v>
      </c>
      <c r="F11" s="34">
        <f t="shared" si="2"/>
        <v>10613.962277145965</v>
      </c>
      <c r="G11" s="39">
        <v>0</v>
      </c>
      <c r="H11" s="39">
        <v>0</v>
      </c>
      <c r="I11" s="35">
        <f t="shared" ref="I11:I34" si="6">F11-G11-H11</f>
        <v>10613.962277145965</v>
      </c>
      <c r="K11" s="4"/>
      <c r="L11" s="4"/>
    </row>
    <row r="12" spans="2:13" x14ac:dyDescent="0.25">
      <c r="B12" s="42">
        <v>43160</v>
      </c>
      <c r="C12" s="29">
        <f t="shared" ref="C12:D12" si="7">C48</f>
        <v>19280.922999999999</v>
      </c>
      <c r="D12" s="29">
        <f t="shared" si="7"/>
        <v>19.582207578253708</v>
      </c>
      <c r="E12" s="30">
        <f t="shared" si="4"/>
        <v>19261.340792421746</v>
      </c>
      <c r="F12" s="34">
        <f t="shared" si="2"/>
        <v>11458.571637411696</v>
      </c>
      <c r="G12" s="39">
        <v>0</v>
      </c>
      <c r="H12" s="39">
        <v>0</v>
      </c>
      <c r="I12" s="35">
        <f t="shared" si="6"/>
        <v>11458.571637411696</v>
      </c>
      <c r="K12" s="4"/>
      <c r="L12" s="4"/>
    </row>
    <row r="13" spans="2:13" x14ac:dyDescent="0.25">
      <c r="B13" s="42">
        <v>43191</v>
      </c>
      <c r="C13" s="29">
        <f t="shared" ref="C13:D13" si="8">C49</f>
        <v>9687.1530000000002</v>
      </c>
      <c r="D13" s="29">
        <f t="shared" si="8"/>
        <v>83.832619439868211</v>
      </c>
      <c r="E13" s="30">
        <f t="shared" si="4"/>
        <v>9603.3203805601315</v>
      </c>
      <c r="F13" s="34">
        <f t="shared" si="2"/>
        <v>5713.0152943952216</v>
      </c>
      <c r="G13" s="39">
        <v>0</v>
      </c>
      <c r="H13" s="39">
        <v>0</v>
      </c>
      <c r="I13" s="35">
        <f t="shared" si="6"/>
        <v>5713.0152943952216</v>
      </c>
      <c r="K13" s="4"/>
      <c r="L13" s="4"/>
    </row>
    <row r="14" spans="2:13" x14ac:dyDescent="0.25">
      <c r="B14" s="42">
        <v>43221</v>
      </c>
      <c r="C14" s="29">
        <f t="shared" ref="C14:D14" si="9">C50</f>
        <v>11780.755000000001</v>
      </c>
      <c r="D14" s="29">
        <f t="shared" si="9"/>
        <v>48.380889621087313</v>
      </c>
      <c r="E14" s="30">
        <f t="shared" si="4"/>
        <v>11732.374110378914</v>
      </c>
      <c r="F14" s="34">
        <f t="shared" si="2"/>
        <v>6979.5893582644158</v>
      </c>
      <c r="G14" s="39">
        <v>0</v>
      </c>
      <c r="H14" s="39">
        <v>0</v>
      </c>
      <c r="I14" s="35">
        <f t="shared" si="6"/>
        <v>6979.5893582644158</v>
      </c>
      <c r="K14" s="4"/>
      <c r="L14" s="4"/>
    </row>
    <row r="15" spans="2:13" x14ac:dyDescent="0.25">
      <c r="B15" s="42">
        <v>43252</v>
      </c>
      <c r="C15" s="29">
        <f t="shared" ref="C15:D15" si="10">C51</f>
        <v>12141.496999999999</v>
      </c>
      <c r="D15" s="29">
        <f t="shared" si="10"/>
        <v>47.008896210873147</v>
      </c>
      <c r="E15" s="30">
        <f t="shared" si="4"/>
        <v>12094.488103789126</v>
      </c>
      <c r="F15" s="34">
        <f t="shared" si="2"/>
        <v>7195.010972944151</v>
      </c>
      <c r="G15" s="39">
        <v>0</v>
      </c>
      <c r="H15" s="39">
        <v>0</v>
      </c>
      <c r="I15" s="35">
        <f t="shared" si="6"/>
        <v>7195.010972944151</v>
      </c>
      <c r="K15" s="4"/>
      <c r="L15" s="4"/>
    </row>
    <row r="16" spans="2:13" x14ac:dyDescent="0.25">
      <c r="B16" s="42">
        <v>43282</v>
      </c>
      <c r="C16" s="29">
        <f t="shared" ref="C16:D16" si="11">C52</f>
        <v>7371.223</v>
      </c>
      <c r="D16" s="29">
        <f t="shared" si="11"/>
        <v>48.788797364085674</v>
      </c>
      <c r="E16" s="30">
        <f t="shared" si="4"/>
        <v>7322.4342026359145</v>
      </c>
      <c r="F16" s="34">
        <f t="shared" si="2"/>
        <v>4356.1161071481056</v>
      </c>
      <c r="G16" s="39">
        <v>0</v>
      </c>
      <c r="H16" s="39">
        <v>0</v>
      </c>
      <c r="I16" s="35">
        <f t="shared" si="6"/>
        <v>4356.1161071481056</v>
      </c>
      <c r="K16" s="4"/>
      <c r="L16" s="4"/>
    </row>
    <row r="17" spans="2:12" x14ac:dyDescent="0.25">
      <c r="B17" s="42">
        <v>43313</v>
      </c>
      <c r="C17" s="29">
        <f t="shared" ref="C17:D17" si="12">C53</f>
        <v>26847.105</v>
      </c>
      <c r="D17" s="29">
        <f t="shared" si="12"/>
        <v>2.6991762767710048</v>
      </c>
      <c r="E17" s="30">
        <f t="shared" si="4"/>
        <v>26844.405823723228</v>
      </c>
      <c r="F17" s="34">
        <f t="shared" si="2"/>
        <v>15969.737024532948</v>
      </c>
      <c r="G17" s="39">
        <v>0</v>
      </c>
      <c r="H17" s="39">
        <v>0</v>
      </c>
      <c r="I17" s="35">
        <f t="shared" si="6"/>
        <v>15969.737024532948</v>
      </c>
      <c r="K17" s="4"/>
      <c r="L17" s="4"/>
    </row>
    <row r="18" spans="2:12" x14ac:dyDescent="0.25">
      <c r="B18" s="42">
        <v>43344</v>
      </c>
      <c r="C18" s="29">
        <f t="shared" ref="C18:D18" si="13">C54</f>
        <v>18104.517</v>
      </c>
      <c r="D18" s="29">
        <f t="shared" si="13"/>
        <v>28.918616144975289</v>
      </c>
      <c r="E18" s="30">
        <f t="shared" si="4"/>
        <v>18075.598383855024</v>
      </c>
      <c r="F18" s="34">
        <f t="shared" si="2"/>
        <v>10753.173478555353</v>
      </c>
      <c r="G18" s="39">
        <v>0</v>
      </c>
      <c r="H18" s="39">
        <v>0</v>
      </c>
      <c r="I18" s="35">
        <f t="shared" si="6"/>
        <v>10753.173478555353</v>
      </c>
      <c r="K18" s="4"/>
      <c r="L18" s="4"/>
    </row>
    <row r="19" spans="2:12" x14ac:dyDescent="0.25">
      <c r="B19" s="42">
        <v>43374</v>
      </c>
      <c r="C19" s="29">
        <f t="shared" ref="C19:D19" si="14">C55</f>
        <v>18111.898999999998</v>
      </c>
      <c r="D19" s="29">
        <f t="shared" si="14"/>
        <v>22.62866556836903</v>
      </c>
      <c r="E19" s="30">
        <f t="shared" si="4"/>
        <v>18089.270334431629</v>
      </c>
      <c r="F19" s="34">
        <f t="shared" si="2"/>
        <v>10761.306921953375</v>
      </c>
      <c r="G19" s="39">
        <v>0</v>
      </c>
      <c r="H19" s="39">
        <v>0</v>
      </c>
      <c r="I19" s="35">
        <f t="shared" si="6"/>
        <v>10761.306921953375</v>
      </c>
      <c r="K19" s="4"/>
      <c r="L19" s="4"/>
    </row>
    <row r="20" spans="2:12" x14ac:dyDescent="0.25">
      <c r="B20" s="42">
        <v>43405</v>
      </c>
      <c r="C20" s="29">
        <f t="shared" ref="C20:D20" si="15">C56</f>
        <v>23572.406000000003</v>
      </c>
      <c r="D20" s="29">
        <f t="shared" si="15"/>
        <v>8.6075782537067536</v>
      </c>
      <c r="E20" s="30">
        <f t="shared" si="4"/>
        <v>23563.798421746294</v>
      </c>
      <c r="F20" s="34">
        <f t="shared" si="2"/>
        <v>14018.103681096871</v>
      </c>
      <c r="G20" s="39">
        <v>0</v>
      </c>
      <c r="H20" s="39">
        <v>0</v>
      </c>
      <c r="I20" s="35">
        <f t="shared" si="6"/>
        <v>14018.103681096871</v>
      </c>
      <c r="K20" s="4"/>
      <c r="L20" s="4"/>
    </row>
    <row r="21" spans="2:12" x14ac:dyDescent="0.25">
      <c r="B21" s="42">
        <v>43435</v>
      </c>
      <c r="C21" s="29">
        <f t="shared" ref="C21:D21" si="16">C57</f>
        <v>14451.828999999998</v>
      </c>
      <c r="D21" s="29">
        <f t="shared" si="16"/>
        <v>29.621087314662276</v>
      </c>
      <c r="E21" s="30">
        <f t="shared" si="4"/>
        <v>14422.207912685335</v>
      </c>
      <c r="F21" s="34">
        <f t="shared" si="2"/>
        <v>8579.7714872565048</v>
      </c>
      <c r="G21" s="39">
        <v>0</v>
      </c>
      <c r="H21" s="39">
        <v>0</v>
      </c>
      <c r="I21" s="35">
        <f t="shared" si="6"/>
        <v>8579.7714872565048</v>
      </c>
      <c r="K21" s="4"/>
      <c r="L21" s="4"/>
    </row>
    <row r="22" spans="2:12" x14ac:dyDescent="0.25">
      <c r="B22" s="6" t="s">
        <v>28</v>
      </c>
      <c r="C22" s="63">
        <f>SUM(C10:C21)</f>
        <v>197656.18700000001</v>
      </c>
      <c r="D22" s="63">
        <f>SUM(D10:D21)</f>
        <v>389.38714991762765</v>
      </c>
      <c r="E22" s="32">
        <f>SUM(E10:E21)</f>
        <v>197266.79985008237</v>
      </c>
      <c r="F22" s="48">
        <f t="shared" si="2"/>
        <v>117354.019230814</v>
      </c>
      <c r="G22" s="38">
        <v>0</v>
      </c>
      <c r="H22" s="38">
        <v>0</v>
      </c>
      <c r="I22" s="36">
        <f>SUM(I10:I21)</f>
        <v>117354.01923081398</v>
      </c>
      <c r="K22" s="4"/>
      <c r="L22" s="4"/>
    </row>
    <row r="23" spans="2:12" x14ac:dyDescent="0.25">
      <c r="B23" s="42">
        <v>43466</v>
      </c>
      <c r="C23" s="29">
        <f>C59</f>
        <v>22026.151000000005</v>
      </c>
      <c r="D23" s="29">
        <f>D59</f>
        <v>16.886326194398684</v>
      </c>
      <c r="E23" s="30">
        <f t="shared" si="4"/>
        <v>22009.264673805606</v>
      </c>
      <c r="F23" s="34">
        <f t="shared" si="2"/>
        <v>13093.311554446955</v>
      </c>
      <c r="G23" s="39">
        <v>0</v>
      </c>
      <c r="H23" s="39">
        <v>0</v>
      </c>
      <c r="I23" s="35">
        <f t="shared" si="6"/>
        <v>13093.311554446955</v>
      </c>
      <c r="K23" s="4"/>
      <c r="L23" s="4"/>
    </row>
    <row r="24" spans="2:12" x14ac:dyDescent="0.25">
      <c r="B24" s="42">
        <v>43497</v>
      </c>
      <c r="C24" s="29">
        <f t="shared" ref="C24:D24" si="17">C60</f>
        <v>22780.008999999998</v>
      </c>
      <c r="D24" s="29">
        <f t="shared" si="17"/>
        <v>17.195387149917629</v>
      </c>
      <c r="E24" s="30">
        <f t="shared" si="4"/>
        <v>22762.813612850081</v>
      </c>
      <c r="F24" s="34">
        <f t="shared" si="2"/>
        <v>13541.597818284512</v>
      </c>
      <c r="G24" s="39">
        <v>0</v>
      </c>
      <c r="H24" s="39">
        <v>0</v>
      </c>
      <c r="I24" s="35">
        <f t="shared" si="6"/>
        <v>13541.597818284512</v>
      </c>
      <c r="K24" s="4"/>
      <c r="L24" s="4"/>
    </row>
    <row r="25" spans="2:12" x14ac:dyDescent="0.25">
      <c r="B25" s="42">
        <v>43525</v>
      </c>
      <c r="C25" s="29">
        <f t="shared" ref="C25:D25" si="18">C61</f>
        <v>21263.539000000001</v>
      </c>
      <c r="D25" s="29">
        <f t="shared" si="18"/>
        <v>20.907413509060959</v>
      </c>
      <c r="E25" s="30">
        <f t="shared" si="4"/>
        <v>21242.631586490941</v>
      </c>
      <c r="F25" s="34">
        <f t="shared" si="2"/>
        <v>12637.24153080346</v>
      </c>
      <c r="G25" s="39">
        <v>0</v>
      </c>
      <c r="H25" s="39">
        <v>0</v>
      </c>
      <c r="I25" s="35">
        <f t="shared" si="6"/>
        <v>12637.24153080346</v>
      </c>
      <c r="K25" s="4"/>
      <c r="L25" s="4"/>
    </row>
    <row r="26" spans="2:12" x14ac:dyDescent="0.25">
      <c r="B26" s="42">
        <v>43556</v>
      </c>
      <c r="C26" s="29">
        <f t="shared" ref="C26:D26" si="19">C62</f>
        <v>11436.961000000003</v>
      </c>
      <c r="D26" s="29">
        <f t="shared" si="19"/>
        <v>43.300823723228994</v>
      </c>
      <c r="E26" s="30">
        <f t="shared" si="4"/>
        <v>11393.660176276773</v>
      </c>
      <c r="F26" s="34">
        <f t="shared" si="2"/>
        <v>6778.088438867052</v>
      </c>
      <c r="G26" s="39">
        <v>0</v>
      </c>
      <c r="H26" s="39">
        <v>0</v>
      </c>
      <c r="I26" s="35">
        <f t="shared" si="6"/>
        <v>6778.088438867052</v>
      </c>
      <c r="K26" s="4"/>
      <c r="L26" s="4"/>
    </row>
    <row r="27" spans="2:12" x14ac:dyDescent="0.25">
      <c r="B27" s="42">
        <v>43586</v>
      </c>
      <c r="C27" s="29">
        <f t="shared" ref="C27:D27" si="20">C63</f>
        <v>7957.2460000000001</v>
      </c>
      <c r="D27" s="29">
        <f t="shared" si="20"/>
        <v>63.504448105436573</v>
      </c>
      <c r="E27" s="30">
        <f t="shared" si="4"/>
        <v>7893.7415518945636</v>
      </c>
      <c r="F27" s="34">
        <f t="shared" si="2"/>
        <v>4695.9868492220758</v>
      </c>
      <c r="G27" s="39">
        <v>0</v>
      </c>
      <c r="H27" s="39">
        <v>0</v>
      </c>
      <c r="I27" s="35">
        <f t="shared" si="6"/>
        <v>4695.9868492220758</v>
      </c>
      <c r="K27" s="4"/>
      <c r="L27" s="4"/>
    </row>
    <row r="28" spans="2:12" x14ac:dyDescent="0.25">
      <c r="B28" s="42">
        <v>43617</v>
      </c>
      <c r="C28" s="29">
        <f t="shared" ref="C28:D28" si="21">C64</f>
        <v>13889.064</v>
      </c>
      <c r="D28" s="29">
        <f t="shared" si="21"/>
        <v>15.857001647446458</v>
      </c>
      <c r="E28" s="30">
        <f t="shared" si="4"/>
        <v>13873.206998352554</v>
      </c>
      <c r="F28" s="34">
        <f t="shared" si="2"/>
        <v>8253.1708433199346</v>
      </c>
      <c r="G28" s="39">
        <v>0</v>
      </c>
      <c r="H28" s="39">
        <v>0</v>
      </c>
      <c r="I28" s="35">
        <f t="shared" si="6"/>
        <v>8253.1708433199346</v>
      </c>
      <c r="K28" s="4"/>
      <c r="L28" s="4"/>
    </row>
    <row r="29" spans="2:12" x14ac:dyDescent="0.25">
      <c r="B29" s="42">
        <v>43647</v>
      </c>
      <c r="C29" s="29">
        <f t="shared" ref="C29:D29" si="22">C65</f>
        <v>15472.921999999999</v>
      </c>
      <c r="D29" s="29">
        <f t="shared" si="22"/>
        <v>33.106425041186156</v>
      </c>
      <c r="E29" s="30">
        <f t="shared" si="4"/>
        <v>15439.815574958813</v>
      </c>
      <c r="F29" s="34">
        <f t="shared" si="2"/>
        <v>9185.1462855429982</v>
      </c>
      <c r="G29" s="39">
        <v>0</v>
      </c>
      <c r="H29" s="39">
        <v>0</v>
      </c>
      <c r="I29" s="35">
        <f t="shared" si="6"/>
        <v>9185.1462855429982</v>
      </c>
      <c r="K29" s="4"/>
      <c r="L29" s="4"/>
    </row>
    <row r="30" spans="2:12" x14ac:dyDescent="0.25">
      <c r="B30" s="42">
        <v>43678</v>
      </c>
      <c r="C30" s="29">
        <f t="shared" ref="C30:D30" si="23">C66</f>
        <v>25235.364737000004</v>
      </c>
      <c r="D30" s="29">
        <f t="shared" si="23"/>
        <v>6.4237232289950574</v>
      </c>
      <c r="E30" s="30">
        <f t="shared" si="4"/>
        <v>25228.941013771007</v>
      </c>
      <c r="F30" s="34">
        <f t="shared" si="2"/>
        <v>15008.697009092371</v>
      </c>
      <c r="G30" s="39">
        <v>0</v>
      </c>
      <c r="H30" s="39">
        <v>0</v>
      </c>
      <c r="I30" s="35">
        <f t="shared" si="6"/>
        <v>15008.697009092371</v>
      </c>
      <c r="K30" s="4"/>
      <c r="L30" s="4"/>
    </row>
    <row r="31" spans="2:12" x14ac:dyDescent="0.25">
      <c r="B31" s="42">
        <v>43709</v>
      </c>
      <c r="C31" s="29">
        <f t="shared" ref="C31:D31" si="24">C67</f>
        <v>20448.118000000002</v>
      </c>
      <c r="D31" s="29">
        <f t="shared" si="24"/>
        <v>28.809884678747942</v>
      </c>
      <c r="E31" s="30">
        <f t="shared" si="4"/>
        <v>20419.308115321255</v>
      </c>
      <c r="F31" s="34">
        <f t="shared" si="2"/>
        <v>12147.446397804615</v>
      </c>
      <c r="G31" s="39">
        <v>0</v>
      </c>
      <c r="H31" s="39">
        <v>0</v>
      </c>
      <c r="I31" s="35">
        <f t="shared" si="6"/>
        <v>12147.446397804615</v>
      </c>
      <c r="K31" s="4"/>
      <c r="L31" s="4"/>
    </row>
    <row r="32" spans="2:12" x14ac:dyDescent="0.25">
      <c r="B32" s="42">
        <v>43739</v>
      </c>
      <c r="C32" s="29">
        <f t="shared" ref="C32:D32" si="25">C68</f>
        <v>11986.075999999999</v>
      </c>
      <c r="D32" s="29">
        <f t="shared" si="25"/>
        <v>55.773970345963761</v>
      </c>
      <c r="E32" s="30">
        <f t="shared" si="4"/>
        <v>11930.302029654036</v>
      </c>
      <c r="F32" s="34">
        <f t="shared" si="2"/>
        <v>7097.3366774411861</v>
      </c>
      <c r="G32" s="39">
        <v>0</v>
      </c>
      <c r="H32" s="39">
        <v>0</v>
      </c>
      <c r="I32" s="35">
        <f t="shared" si="6"/>
        <v>7097.3366774411861</v>
      </c>
      <c r="K32" s="4"/>
      <c r="L32" s="4"/>
    </row>
    <row r="33" spans="1:15" x14ac:dyDescent="0.25">
      <c r="B33" s="42">
        <v>43770</v>
      </c>
      <c r="C33" s="29">
        <f t="shared" ref="C33:D33" si="26">C69</f>
        <v>12845.705</v>
      </c>
      <c r="D33" s="29">
        <f t="shared" si="26"/>
        <v>42.992421746293246</v>
      </c>
      <c r="E33" s="96">
        <f t="shared" si="4"/>
        <v>12802.712578253706</v>
      </c>
      <c r="F33" s="97">
        <f t="shared" si="2"/>
        <v>7616.3337128031299</v>
      </c>
      <c r="G33" s="98">
        <v>0</v>
      </c>
      <c r="H33" s="98">
        <v>0</v>
      </c>
      <c r="I33" s="35">
        <f t="shared" si="6"/>
        <v>7616.3337128031299</v>
      </c>
      <c r="K33" s="4"/>
      <c r="L33" s="4"/>
    </row>
    <row r="34" spans="1:15" x14ac:dyDescent="0.25">
      <c r="B34" s="42">
        <v>43800</v>
      </c>
      <c r="C34" s="29">
        <f t="shared" ref="C34:D34" si="27">C70</f>
        <v>16580.75</v>
      </c>
      <c r="D34" s="29">
        <f t="shared" si="27"/>
        <v>26.852718286655683</v>
      </c>
      <c r="E34" s="96">
        <f t="shared" si="4"/>
        <v>16553.897281713344</v>
      </c>
      <c r="F34" s="97">
        <f t="shared" si="2"/>
        <v>9847.9134928912681</v>
      </c>
      <c r="G34" s="98">
        <v>0</v>
      </c>
      <c r="H34" s="98">
        <v>0</v>
      </c>
      <c r="I34" s="35">
        <f t="shared" si="6"/>
        <v>9847.9134928912681</v>
      </c>
      <c r="K34" s="4"/>
      <c r="L34" s="4"/>
    </row>
    <row r="35" spans="1:15" x14ac:dyDescent="0.25">
      <c r="B35" s="6" t="s">
        <v>33</v>
      </c>
      <c r="C35" s="63">
        <f>SUM(C23:C34)</f>
        <v>201921.90573699996</v>
      </c>
      <c r="D35" s="63">
        <f>SUM(D23:D34)</f>
        <v>371.61054365733111</v>
      </c>
      <c r="E35" s="32">
        <f>SUM(E23:E34)</f>
        <v>201550.2951933427</v>
      </c>
      <c r="F35" s="48">
        <f t="shared" si="2"/>
        <v>119902.27061051957</v>
      </c>
      <c r="G35" s="38">
        <v>0</v>
      </c>
      <c r="H35" s="38">
        <v>0</v>
      </c>
      <c r="I35" s="36">
        <f>SUM(I23:I34)</f>
        <v>119902.27061051955</v>
      </c>
      <c r="K35" s="4"/>
      <c r="L35" s="4"/>
    </row>
    <row r="36" spans="1:15" ht="26.4" x14ac:dyDescent="0.25">
      <c r="B36" s="7" t="s">
        <v>111</v>
      </c>
      <c r="C36" s="496">
        <f>SUM(C9,C22,C35)</f>
        <v>483797.66173699999</v>
      </c>
      <c r="D36" s="33">
        <f>D22+D35+D9</f>
        <v>909.02668863261931</v>
      </c>
      <c r="E36" s="33">
        <f>E35+E22+E9</f>
        <v>482888.63504836743</v>
      </c>
      <c r="F36" s="37">
        <f>ROUNDDOWN((F35+F22+F9),0)</f>
        <v>287270</v>
      </c>
      <c r="G36" s="53">
        <v>0</v>
      </c>
      <c r="H36" s="53">
        <v>0</v>
      </c>
      <c r="I36" s="52">
        <f>ROUNDDOWN((I35+I22+I9),0)</f>
        <v>287270</v>
      </c>
      <c r="K36" s="4"/>
      <c r="L36" s="4"/>
    </row>
    <row r="37" spans="1:15" ht="26.25" customHeight="1" x14ac:dyDescent="0.25">
      <c r="A37" s="3"/>
      <c r="B37" s="4"/>
      <c r="G37" s="11"/>
      <c r="H37" s="11"/>
      <c r="I37" s="12"/>
      <c r="K37" s="4"/>
      <c r="L37" s="4"/>
    </row>
    <row r="38" spans="1:15" ht="17.399999999999999" customHeight="1" x14ac:dyDescent="0.25">
      <c r="A38" s="3"/>
      <c r="B38" s="524" t="s">
        <v>117</v>
      </c>
      <c r="C38" s="524"/>
      <c r="D38" s="524"/>
      <c r="E38" s="524"/>
      <c r="G38" s="524" t="s">
        <v>115</v>
      </c>
      <c r="H38" s="524"/>
      <c r="I38" s="524"/>
      <c r="J38" s="524"/>
      <c r="K38" s="89"/>
      <c r="L38" s="524" t="s">
        <v>116</v>
      </c>
      <c r="M38" s="524"/>
      <c r="N38" s="524"/>
      <c r="O38" s="524"/>
    </row>
    <row r="39" spans="1:15" ht="72" x14ac:dyDescent="0.25">
      <c r="A39" s="3"/>
      <c r="B39" s="5" t="s">
        <v>11</v>
      </c>
      <c r="C39" s="5" t="s">
        <v>26</v>
      </c>
      <c r="D39" s="5" t="s">
        <v>113</v>
      </c>
      <c r="E39" s="5" t="s">
        <v>13</v>
      </c>
      <c r="G39" s="5" t="s">
        <v>11</v>
      </c>
      <c r="H39" s="5" t="s">
        <v>26</v>
      </c>
      <c r="I39" s="5" t="s">
        <v>113</v>
      </c>
      <c r="J39" s="5" t="s">
        <v>13</v>
      </c>
      <c r="K39" s="89"/>
      <c r="L39" s="5" t="s">
        <v>11</v>
      </c>
      <c r="M39" s="5" t="s">
        <v>26</v>
      </c>
      <c r="N39" s="5" t="s">
        <v>113</v>
      </c>
      <c r="O39" s="5" t="s">
        <v>13</v>
      </c>
    </row>
    <row r="40" spans="1:15" x14ac:dyDescent="0.25">
      <c r="A40" s="3"/>
      <c r="B40" s="42">
        <v>42948</v>
      </c>
      <c r="C40" s="510">
        <f>SUM('Consolidated Rata'!K836:K866)</f>
        <v>24464.816999999995</v>
      </c>
      <c r="D40" s="510">
        <f>I40*60/91.05</f>
        <v>4.282701812191104</v>
      </c>
      <c r="E40" s="31">
        <f>C40-D40</f>
        <v>24460.534298187806</v>
      </c>
      <c r="G40" s="490">
        <v>42948</v>
      </c>
      <c r="H40" s="513">
        <v>36307.665999999997</v>
      </c>
      <c r="I40" s="513">
        <v>6.4989999999999997</v>
      </c>
      <c r="J40" s="491">
        <f>H40-I40</f>
        <v>36301.166999999994</v>
      </c>
      <c r="K40" s="89"/>
      <c r="L40" s="490">
        <v>42948</v>
      </c>
      <c r="M40" s="513">
        <v>36307.660000000003</v>
      </c>
      <c r="N40" s="513">
        <v>6.5</v>
      </c>
      <c r="O40" s="491">
        <f>M40-N40</f>
        <v>36301.160000000003</v>
      </c>
    </row>
    <row r="41" spans="1:15" x14ac:dyDescent="0.25">
      <c r="A41" s="3"/>
      <c r="B41" s="42">
        <v>42979</v>
      </c>
      <c r="C41" s="510">
        <f>SUM('Consolidated Rata'!K867:K896)</f>
        <v>11780.686</v>
      </c>
      <c r="D41" s="510">
        <f t="shared" ref="D41:D44" si="28">I41*60/91.05</f>
        <v>49.80362438220758</v>
      </c>
      <c r="E41" s="31">
        <f t="shared" ref="E41:E44" si="29">C41-D41</f>
        <v>11730.882375617792</v>
      </c>
      <c r="G41" s="490">
        <v>42979</v>
      </c>
      <c r="H41" s="513">
        <v>17533.850999999999</v>
      </c>
      <c r="I41" s="513">
        <v>75.576999999999998</v>
      </c>
      <c r="J41" s="491">
        <f>H41-I41</f>
        <v>17458.273999999998</v>
      </c>
      <c r="K41" s="89"/>
      <c r="L41" s="490">
        <v>42979</v>
      </c>
      <c r="M41" s="513">
        <v>17533.849999999999</v>
      </c>
      <c r="N41" s="513">
        <v>75.58</v>
      </c>
      <c r="O41" s="491">
        <f>M41-N41</f>
        <v>17458.269999999997</v>
      </c>
    </row>
    <row r="42" spans="1:15" x14ac:dyDescent="0.25">
      <c r="A42" s="3"/>
      <c r="B42" s="42">
        <v>43009</v>
      </c>
      <c r="C42" s="510">
        <f>SUM('Consolidated Rata'!K897:K927)</f>
        <v>10060.466</v>
      </c>
      <c r="D42" s="510">
        <f t="shared" si="28"/>
        <v>44.6339373970346</v>
      </c>
      <c r="E42" s="31">
        <f t="shared" si="29"/>
        <v>10015.832062602965</v>
      </c>
      <c r="G42" s="490">
        <v>43009</v>
      </c>
      <c r="H42" s="513">
        <v>15300.436</v>
      </c>
      <c r="I42" s="513">
        <v>67.731999999999999</v>
      </c>
      <c r="J42" s="491">
        <f>H42-I42</f>
        <v>15232.704</v>
      </c>
      <c r="K42" s="89"/>
      <c r="L42" s="490">
        <v>43009</v>
      </c>
      <c r="M42" s="513">
        <v>15300.44</v>
      </c>
      <c r="N42" s="513">
        <v>67.73</v>
      </c>
      <c r="O42" s="491">
        <f>M42-N42</f>
        <v>15232.710000000001</v>
      </c>
    </row>
    <row r="43" spans="1:15" x14ac:dyDescent="0.25">
      <c r="A43" s="3"/>
      <c r="B43" s="42">
        <v>43040</v>
      </c>
      <c r="C43" s="510">
        <f>SUM('Consolidated Rata'!K928:K957)</f>
        <v>10767.512000000001</v>
      </c>
      <c r="D43" s="510">
        <f t="shared" si="28"/>
        <v>43.018780889621098</v>
      </c>
      <c r="E43" s="31">
        <f t="shared" si="29"/>
        <v>10724.49321911038</v>
      </c>
      <c r="G43" s="490">
        <v>43040</v>
      </c>
      <c r="H43" s="513">
        <v>16411.214</v>
      </c>
      <c r="I43" s="513">
        <v>65.281000000000006</v>
      </c>
      <c r="J43" s="491">
        <f t="shared" ref="J43:J71" si="30">H43-I43</f>
        <v>16345.932999999999</v>
      </c>
      <c r="K43" s="89"/>
      <c r="L43" s="490">
        <v>43040</v>
      </c>
      <c r="M43" s="513">
        <v>16411.21</v>
      </c>
      <c r="N43" s="513">
        <v>65.28</v>
      </c>
      <c r="O43" s="491">
        <f t="shared" ref="O43:O44" si="31">M43-N43</f>
        <v>16345.929999999998</v>
      </c>
    </row>
    <row r="44" spans="1:15" x14ac:dyDescent="0.25">
      <c r="A44" s="3"/>
      <c r="B44" s="42">
        <v>43070</v>
      </c>
      <c r="C44" s="510">
        <f>SUM('Consolidated Rata'!K958:K988)</f>
        <v>27146.088</v>
      </c>
      <c r="D44" s="510">
        <f t="shared" si="28"/>
        <v>6.2899505766062607</v>
      </c>
      <c r="E44" s="31">
        <f t="shared" si="29"/>
        <v>27139.798049423393</v>
      </c>
      <c r="G44" s="490">
        <v>43070</v>
      </c>
      <c r="H44" s="513">
        <v>40496.260999999999</v>
      </c>
      <c r="I44" s="513">
        <v>9.5449999999999999</v>
      </c>
      <c r="J44" s="491">
        <f t="shared" si="30"/>
        <v>40486.716</v>
      </c>
      <c r="K44" s="89"/>
      <c r="L44" s="490">
        <v>43070</v>
      </c>
      <c r="M44" s="513">
        <v>40496.26</v>
      </c>
      <c r="N44" s="513">
        <v>9.5399999999999991</v>
      </c>
      <c r="O44" s="491">
        <f t="shared" si="31"/>
        <v>40486.720000000001</v>
      </c>
    </row>
    <row r="45" spans="1:15" x14ac:dyDescent="0.25">
      <c r="A45" s="3"/>
      <c r="B45" s="43" t="s">
        <v>41</v>
      </c>
      <c r="C45" s="32">
        <f>SUM(C40:C44)</f>
        <v>84219.569000000003</v>
      </c>
      <c r="D45" s="32">
        <f>SUM(D40:D44)</f>
        <v>148.02899505766064</v>
      </c>
      <c r="E45" s="32">
        <f>C45-D45</f>
        <v>84071.540004942348</v>
      </c>
      <c r="G45" s="43" t="s">
        <v>41</v>
      </c>
      <c r="H45" s="492">
        <f>SUM(H40:H44)</f>
        <v>126049.42799999999</v>
      </c>
      <c r="I45" s="492">
        <f>SUM(I40:I44)</f>
        <v>224.63399999999999</v>
      </c>
      <c r="J45" s="492">
        <f>SUM(J40:J44)</f>
        <v>125824.79399999999</v>
      </c>
      <c r="K45" s="89"/>
      <c r="L45" s="43" t="s">
        <v>41</v>
      </c>
      <c r="M45" s="492">
        <f>SUM(M40:M44)</f>
        <v>126049.42000000001</v>
      </c>
      <c r="N45" s="492">
        <f>SUM(N40:N44)</f>
        <v>224.63</v>
      </c>
      <c r="O45" s="492">
        <f>SUM(O40:O44)</f>
        <v>125824.79</v>
      </c>
    </row>
    <row r="46" spans="1:15" x14ac:dyDescent="0.25">
      <c r="A46" s="3"/>
      <c r="B46" s="42">
        <v>43101</v>
      </c>
      <c r="C46" s="510">
        <f>SUM('Consolidated Rata'!K989:K1019)</f>
        <v>18445.348000000002</v>
      </c>
      <c r="D46" s="510">
        <f>I46*60/91.05</f>
        <v>29.377265238879733</v>
      </c>
      <c r="E46" s="31">
        <f t="shared" ref="E46:E71" si="32">C46-D46</f>
        <v>18415.970734761122</v>
      </c>
      <c r="G46" s="490">
        <v>43101</v>
      </c>
      <c r="H46" s="513">
        <v>26869.870999999999</v>
      </c>
      <c r="I46" s="513">
        <v>44.58</v>
      </c>
      <c r="J46" s="491">
        <f t="shared" si="30"/>
        <v>26825.290999999997</v>
      </c>
      <c r="K46" s="89"/>
      <c r="L46" s="490">
        <v>43101</v>
      </c>
      <c r="M46" s="513">
        <v>26869.87</v>
      </c>
      <c r="N46" s="513">
        <v>44.58</v>
      </c>
      <c r="O46" s="491">
        <f t="shared" ref="O46:O49" si="33">M46-N46</f>
        <v>26825.289999999997</v>
      </c>
    </row>
    <row r="47" spans="1:15" x14ac:dyDescent="0.25">
      <c r="A47" s="3"/>
      <c r="B47" s="42">
        <v>43132</v>
      </c>
      <c r="C47" s="510">
        <f>SUM('Consolidated Rata'!K1020:K1047)</f>
        <v>17861.532000000003</v>
      </c>
      <c r="D47" s="510">
        <f t="shared" ref="D47:D57" si="34">I47*60/91.05</f>
        <v>19.94135090609555</v>
      </c>
      <c r="E47" s="31">
        <f t="shared" si="32"/>
        <v>17841.590649093909</v>
      </c>
      <c r="G47" s="490">
        <v>43132</v>
      </c>
      <c r="H47" s="513">
        <v>26726.069</v>
      </c>
      <c r="I47" s="513">
        <v>30.260999999999999</v>
      </c>
      <c r="J47" s="491">
        <f t="shared" si="30"/>
        <v>26695.808000000001</v>
      </c>
      <c r="K47" s="89"/>
      <c r="L47" s="490">
        <v>43132</v>
      </c>
      <c r="M47" s="513">
        <v>26726.07</v>
      </c>
      <c r="N47" s="513">
        <v>30.26</v>
      </c>
      <c r="O47" s="491">
        <f t="shared" si="33"/>
        <v>26695.81</v>
      </c>
    </row>
    <row r="48" spans="1:15" s="523" customFormat="1" x14ac:dyDescent="0.25">
      <c r="A48" s="521"/>
      <c r="B48" s="42">
        <v>43160</v>
      </c>
      <c r="C48" s="511">
        <f>SUM('Consolidated Rata'!K1048:K1078)</f>
        <v>19280.922999999999</v>
      </c>
      <c r="D48" s="511">
        <f t="shared" si="34"/>
        <v>19.582207578253708</v>
      </c>
      <c r="E48" s="522">
        <f t="shared" si="32"/>
        <v>19261.340792421746</v>
      </c>
      <c r="G48" s="42">
        <v>43160</v>
      </c>
      <c r="H48" s="515">
        <v>28804.544999999998</v>
      </c>
      <c r="I48" s="515">
        <v>29.716000000000001</v>
      </c>
      <c r="J48" s="495">
        <f t="shared" si="30"/>
        <v>28774.828999999998</v>
      </c>
      <c r="K48" s="89"/>
      <c r="L48" s="42">
        <v>43160</v>
      </c>
      <c r="M48" s="515">
        <v>28804.55</v>
      </c>
      <c r="N48" s="515">
        <v>29.72</v>
      </c>
      <c r="O48" s="495">
        <f t="shared" si="33"/>
        <v>28774.829999999998</v>
      </c>
    </row>
    <row r="49" spans="1:17" x14ac:dyDescent="0.25">
      <c r="A49" s="3"/>
      <c r="B49" s="42">
        <v>43191</v>
      </c>
      <c r="C49" s="511">
        <f>SUM('Consolidated Rata'!K1079:K1108)</f>
        <v>9687.1530000000002</v>
      </c>
      <c r="D49" s="510">
        <f t="shared" si="34"/>
        <v>83.832619439868211</v>
      </c>
      <c r="E49" s="31">
        <f t="shared" si="32"/>
        <v>9603.3203805601315</v>
      </c>
      <c r="G49" s="490">
        <v>43191</v>
      </c>
      <c r="H49" s="513">
        <v>14258.486999999999</v>
      </c>
      <c r="I49" s="513">
        <v>127.21599999999999</v>
      </c>
      <c r="J49" s="491">
        <f t="shared" si="30"/>
        <v>14131.270999999999</v>
      </c>
      <c r="K49" s="89"/>
      <c r="L49" s="490">
        <v>43191</v>
      </c>
      <c r="M49" s="513">
        <v>14258.49</v>
      </c>
      <c r="N49" s="513">
        <v>127.22</v>
      </c>
      <c r="O49" s="491">
        <f t="shared" si="33"/>
        <v>14131.27</v>
      </c>
    </row>
    <row r="50" spans="1:17" x14ac:dyDescent="0.25">
      <c r="A50" s="3"/>
      <c r="B50" s="42">
        <v>43221</v>
      </c>
      <c r="C50" s="511">
        <f>SUM('Consolidated Rata'!K1109:K1139)</f>
        <v>11780.755000000001</v>
      </c>
      <c r="D50" s="510">
        <f t="shared" si="34"/>
        <v>48.380889621087313</v>
      </c>
      <c r="E50" s="31">
        <f t="shared" si="32"/>
        <v>11732.374110378914</v>
      </c>
      <c r="G50" s="490">
        <v>43221</v>
      </c>
      <c r="H50" s="513">
        <v>17445.264999999999</v>
      </c>
      <c r="I50" s="513">
        <v>73.418000000000006</v>
      </c>
      <c r="J50" s="491">
        <f t="shared" si="30"/>
        <v>17371.846999999998</v>
      </c>
      <c r="K50" s="89"/>
      <c r="L50" s="490">
        <v>43221</v>
      </c>
      <c r="M50" s="513">
        <v>17445.259999999998</v>
      </c>
      <c r="N50" s="513">
        <v>73.41</v>
      </c>
      <c r="O50" s="491">
        <f t="shared" ref="O50:O57" si="35">M50-N50</f>
        <v>17371.849999999999</v>
      </c>
      <c r="P50" s="516"/>
      <c r="Q50" s="516"/>
    </row>
    <row r="51" spans="1:17" x14ac:dyDescent="0.25">
      <c r="A51" s="3"/>
      <c r="B51" s="42">
        <v>43252</v>
      </c>
      <c r="C51" s="511">
        <f>SUM('Consolidated Rata'!K1140:K1169)</f>
        <v>12141.496999999999</v>
      </c>
      <c r="D51" s="510">
        <f t="shared" si="34"/>
        <v>47.008896210873147</v>
      </c>
      <c r="E51" s="31">
        <f t="shared" si="32"/>
        <v>12094.488103789126</v>
      </c>
      <c r="G51" s="490">
        <v>43252</v>
      </c>
      <c r="H51" s="513">
        <v>18051.278999999999</v>
      </c>
      <c r="I51" s="513">
        <v>71.335999999999999</v>
      </c>
      <c r="J51" s="491">
        <f t="shared" si="30"/>
        <v>17979.942999999999</v>
      </c>
      <c r="K51" s="89"/>
      <c r="L51" s="490">
        <v>43252</v>
      </c>
      <c r="M51" s="513">
        <v>18051.28</v>
      </c>
      <c r="N51" s="513">
        <v>71.34</v>
      </c>
      <c r="O51" s="491">
        <f t="shared" si="35"/>
        <v>17979.939999999999</v>
      </c>
      <c r="P51" s="516"/>
      <c r="Q51" s="516"/>
    </row>
    <row r="52" spans="1:17" x14ac:dyDescent="0.25">
      <c r="A52" s="3"/>
      <c r="B52" s="42">
        <v>43282</v>
      </c>
      <c r="C52" s="511">
        <f>SUM('Consolidated Rata'!K1170:K1200)</f>
        <v>7371.223</v>
      </c>
      <c r="D52" s="510">
        <f t="shared" si="34"/>
        <v>48.788797364085674</v>
      </c>
      <c r="E52" s="31">
        <f t="shared" si="32"/>
        <v>7322.4342026359145</v>
      </c>
      <c r="G52" s="490">
        <v>43282</v>
      </c>
      <c r="H52" s="513">
        <v>10846.901</v>
      </c>
      <c r="I52" s="513">
        <v>74.037000000000006</v>
      </c>
      <c r="J52" s="491">
        <f t="shared" si="30"/>
        <v>10772.864</v>
      </c>
      <c r="K52" s="89"/>
      <c r="L52" s="490">
        <v>43282</v>
      </c>
      <c r="M52" s="513">
        <v>10846.9</v>
      </c>
      <c r="N52" s="513">
        <v>74.040000000000006</v>
      </c>
      <c r="O52" s="491">
        <f t="shared" si="35"/>
        <v>10772.859999999999</v>
      </c>
      <c r="P52" s="516"/>
      <c r="Q52" s="516"/>
    </row>
    <row r="53" spans="1:17" x14ac:dyDescent="0.25">
      <c r="A53" s="3"/>
      <c r="B53" s="42">
        <v>43313</v>
      </c>
      <c r="C53" s="511">
        <f>SUM('Consolidated Rata'!K1201:K1231)</f>
        <v>26847.105</v>
      </c>
      <c r="D53" s="510">
        <f t="shared" si="34"/>
        <v>2.6991762767710048</v>
      </c>
      <c r="E53" s="31">
        <f t="shared" si="32"/>
        <v>26844.405823723228</v>
      </c>
      <c r="G53" s="490">
        <v>43313</v>
      </c>
      <c r="H53" s="513">
        <v>40064.885999999999</v>
      </c>
      <c r="I53" s="513">
        <v>4.0960000000000001</v>
      </c>
      <c r="J53" s="491">
        <f t="shared" si="30"/>
        <v>40060.79</v>
      </c>
      <c r="K53" s="89"/>
      <c r="L53" s="490">
        <v>43313</v>
      </c>
      <c r="M53" s="513">
        <v>40064.89</v>
      </c>
      <c r="N53" s="513">
        <v>4.09</v>
      </c>
      <c r="O53" s="491">
        <f t="shared" si="35"/>
        <v>40060.800000000003</v>
      </c>
      <c r="P53" s="516"/>
      <c r="Q53" s="516"/>
    </row>
    <row r="54" spans="1:17" x14ac:dyDescent="0.25">
      <c r="A54" s="3"/>
      <c r="B54" s="42">
        <v>43344</v>
      </c>
      <c r="C54" s="511">
        <f>SUM('Consolidated Rata'!K1232:K1261)</f>
        <v>18104.517</v>
      </c>
      <c r="D54" s="510">
        <f t="shared" si="34"/>
        <v>28.918616144975289</v>
      </c>
      <c r="E54" s="31">
        <f t="shared" si="32"/>
        <v>18075.598383855024</v>
      </c>
      <c r="G54" s="490">
        <v>43344</v>
      </c>
      <c r="H54" s="513">
        <v>27108.713</v>
      </c>
      <c r="I54" s="513">
        <v>43.884</v>
      </c>
      <c r="J54" s="491">
        <f t="shared" si="30"/>
        <v>27064.829000000002</v>
      </c>
      <c r="K54" s="89"/>
      <c r="L54" s="490">
        <v>43344</v>
      </c>
      <c r="M54" s="513">
        <v>27108.71</v>
      </c>
      <c r="N54" s="513">
        <v>43.89</v>
      </c>
      <c r="O54" s="491">
        <f t="shared" si="35"/>
        <v>27064.82</v>
      </c>
      <c r="P54" s="516"/>
      <c r="Q54" s="516"/>
    </row>
    <row r="55" spans="1:17" x14ac:dyDescent="0.25">
      <c r="A55" s="3"/>
      <c r="B55" s="42">
        <v>43374</v>
      </c>
      <c r="C55" s="511">
        <f>SUM('Consolidated Rata'!K1262:K1292)</f>
        <v>18111.898999999998</v>
      </c>
      <c r="D55" s="510">
        <f t="shared" si="34"/>
        <v>22.62866556836903</v>
      </c>
      <c r="E55" s="31">
        <f t="shared" si="32"/>
        <v>18089.270334431629</v>
      </c>
      <c r="G55" s="490">
        <v>43374</v>
      </c>
      <c r="H55" s="513">
        <v>27130.897000000001</v>
      </c>
      <c r="I55" s="513">
        <v>34.338999999999999</v>
      </c>
      <c r="J55" s="491">
        <f t="shared" si="30"/>
        <v>27096.558000000001</v>
      </c>
      <c r="K55" s="89"/>
      <c r="L55" s="490">
        <v>43374</v>
      </c>
      <c r="M55" s="513">
        <v>27130.899999999998</v>
      </c>
      <c r="N55" s="513">
        <v>34.339999999999996</v>
      </c>
      <c r="O55" s="491">
        <f t="shared" si="35"/>
        <v>27096.559999999998</v>
      </c>
      <c r="P55" s="516"/>
      <c r="Q55" s="516"/>
    </row>
    <row r="56" spans="1:17" x14ac:dyDescent="0.25">
      <c r="A56" s="3"/>
      <c r="B56" s="42">
        <v>43405</v>
      </c>
      <c r="C56" s="510">
        <f>SUM('Consolidated Rata'!K1293:K1322)</f>
        <v>23572.406000000003</v>
      </c>
      <c r="D56" s="510">
        <f t="shared" si="34"/>
        <v>8.6075782537067536</v>
      </c>
      <c r="E56" s="31">
        <f t="shared" si="32"/>
        <v>23563.798421746294</v>
      </c>
      <c r="G56" s="490">
        <v>43405</v>
      </c>
      <c r="H56" s="513">
        <v>35421.239000000001</v>
      </c>
      <c r="I56" s="513">
        <v>13.061999999999999</v>
      </c>
      <c r="J56" s="491">
        <f t="shared" si="30"/>
        <v>35408.177000000003</v>
      </c>
      <c r="K56" s="89"/>
      <c r="L56" s="490">
        <v>43405</v>
      </c>
      <c r="M56" s="513">
        <v>35421.240000000005</v>
      </c>
      <c r="N56" s="513">
        <v>13.06</v>
      </c>
      <c r="O56" s="491">
        <f t="shared" si="35"/>
        <v>35408.180000000008</v>
      </c>
      <c r="P56" s="516"/>
      <c r="Q56" s="516"/>
    </row>
    <row r="57" spans="1:17" x14ac:dyDescent="0.25">
      <c r="A57" s="3"/>
      <c r="B57" s="42" t="s">
        <v>32</v>
      </c>
      <c r="C57" s="511">
        <f>SUM('Consolidated Rata'!K1323:K1353)</f>
        <v>14451.828999999998</v>
      </c>
      <c r="D57" s="510">
        <f t="shared" si="34"/>
        <v>29.621087314662276</v>
      </c>
      <c r="E57" s="31">
        <f t="shared" si="32"/>
        <v>14422.207912685335</v>
      </c>
      <c r="G57" s="490" t="s">
        <v>32</v>
      </c>
      <c r="H57" s="513">
        <v>22125.3</v>
      </c>
      <c r="I57" s="513">
        <v>44.95</v>
      </c>
      <c r="J57" s="491">
        <f t="shared" si="30"/>
        <v>22080.35</v>
      </c>
      <c r="K57" s="89"/>
      <c r="L57" s="490" t="s">
        <v>32</v>
      </c>
      <c r="M57" s="513">
        <v>22125.3</v>
      </c>
      <c r="N57" s="513">
        <v>44.95</v>
      </c>
      <c r="O57" s="491">
        <f t="shared" si="35"/>
        <v>22080.35</v>
      </c>
      <c r="P57" s="516"/>
      <c r="Q57" s="516"/>
    </row>
    <row r="58" spans="1:17" x14ac:dyDescent="0.25">
      <c r="A58" s="3"/>
      <c r="B58" s="6" t="s">
        <v>28</v>
      </c>
      <c r="C58" s="32">
        <f>SUM(C46:C57)</f>
        <v>197656.18700000001</v>
      </c>
      <c r="D58" s="32">
        <f t="shared" ref="D58" si="36">SUM(D46:D57)</f>
        <v>389.38714991762765</v>
      </c>
      <c r="E58" s="32">
        <f>C58-D58</f>
        <v>197266.79985008237</v>
      </c>
      <c r="G58" s="6" t="s">
        <v>28</v>
      </c>
      <c r="H58" s="492">
        <f>SUM(H46:H57)</f>
        <v>294853.45199999999</v>
      </c>
      <c r="I58" s="492">
        <f t="shared" ref="I58:J58" si="37">SUM(I46:I57)</f>
        <v>590.8950000000001</v>
      </c>
      <c r="J58" s="492">
        <f t="shared" si="37"/>
        <v>294262.55699999997</v>
      </c>
      <c r="K58" s="89"/>
      <c r="L58" s="6" t="s">
        <v>28</v>
      </c>
      <c r="M58" s="492">
        <f>SUM(M46:M57)</f>
        <v>294853.45999999996</v>
      </c>
      <c r="N58" s="492">
        <f>SUM(N46:N57)</f>
        <v>590.9</v>
      </c>
      <c r="O58" s="492">
        <f t="shared" ref="O58" si="38">SUM(O46:O57)</f>
        <v>294262.55999999994</v>
      </c>
    </row>
    <row r="59" spans="1:17" x14ac:dyDescent="0.25">
      <c r="A59" s="3"/>
      <c r="B59" s="42">
        <v>43466</v>
      </c>
      <c r="C59" s="510">
        <f>SUM('Consolidated Rata'!K1354:K1384)</f>
        <v>22026.151000000005</v>
      </c>
      <c r="D59" s="510">
        <f>I59*60/91.05</f>
        <v>16.886326194398684</v>
      </c>
      <c r="E59" s="31">
        <f t="shared" si="32"/>
        <v>22009.264673805606</v>
      </c>
      <c r="G59" s="490">
        <v>43466</v>
      </c>
      <c r="H59" s="513">
        <v>33239.303999999996</v>
      </c>
      <c r="I59" s="513">
        <v>25.625</v>
      </c>
      <c r="J59" s="491">
        <f t="shared" si="30"/>
        <v>33213.678999999996</v>
      </c>
      <c r="K59" s="89"/>
      <c r="L59" s="490">
        <v>43466</v>
      </c>
      <c r="M59" s="513">
        <v>33239.300000000003</v>
      </c>
      <c r="N59" s="513">
        <v>25.62</v>
      </c>
      <c r="O59" s="491">
        <f t="shared" ref="O59:O68" si="39">M59-N59</f>
        <v>33213.68</v>
      </c>
    </row>
    <row r="60" spans="1:17" x14ac:dyDescent="0.25">
      <c r="A60" s="3"/>
      <c r="B60" s="42">
        <v>43497</v>
      </c>
      <c r="C60" s="510">
        <f>SUM('Consolidated Rata'!K1385:K1412)</f>
        <v>22780.008999999998</v>
      </c>
      <c r="D60" s="510">
        <f t="shared" ref="D60:D70" si="40">I60*60/91.05</f>
        <v>17.195387149917629</v>
      </c>
      <c r="E60" s="31">
        <f t="shared" si="32"/>
        <v>22762.813612850081</v>
      </c>
      <c r="G60" s="490">
        <v>43497</v>
      </c>
      <c r="H60" s="513">
        <v>32203.248</v>
      </c>
      <c r="I60" s="513">
        <v>26.094000000000001</v>
      </c>
      <c r="J60" s="491">
        <f t="shared" si="30"/>
        <v>32177.153999999999</v>
      </c>
      <c r="K60" s="89"/>
      <c r="L60" s="490">
        <v>43497</v>
      </c>
      <c r="M60" s="513">
        <v>33203.25</v>
      </c>
      <c r="N60" s="513">
        <v>26.1</v>
      </c>
      <c r="O60" s="491">
        <f t="shared" si="39"/>
        <v>33177.15</v>
      </c>
    </row>
    <row r="61" spans="1:17" x14ac:dyDescent="0.25">
      <c r="A61" s="3"/>
      <c r="B61" s="42">
        <v>43525</v>
      </c>
      <c r="C61" s="510">
        <f>SUM('Consolidated Rata'!K1413:K1443)</f>
        <v>21263.539000000001</v>
      </c>
      <c r="D61" s="510">
        <f t="shared" si="40"/>
        <v>20.907413509060959</v>
      </c>
      <c r="E61" s="31">
        <f t="shared" si="32"/>
        <v>21242.631586490941</v>
      </c>
      <c r="G61" s="490">
        <v>43525</v>
      </c>
      <c r="H61" s="513">
        <v>32358.36</v>
      </c>
      <c r="I61" s="513">
        <v>31.727</v>
      </c>
      <c r="J61" s="491">
        <f t="shared" si="30"/>
        <v>32326.633000000002</v>
      </c>
      <c r="K61" s="89"/>
      <c r="L61" s="490">
        <v>43525</v>
      </c>
      <c r="M61" s="513">
        <v>32358.36</v>
      </c>
      <c r="N61" s="513">
        <v>31.72</v>
      </c>
      <c r="O61" s="491">
        <f t="shared" si="39"/>
        <v>32326.639999999999</v>
      </c>
    </row>
    <row r="62" spans="1:17" x14ac:dyDescent="0.25">
      <c r="A62" s="3"/>
      <c r="B62" s="42">
        <v>43556</v>
      </c>
      <c r="C62" s="510">
        <f>SUM('Consolidated Rata'!K1444:K1473)</f>
        <v>11436.961000000003</v>
      </c>
      <c r="D62" s="510">
        <f t="shared" si="40"/>
        <v>43.300823723228994</v>
      </c>
      <c r="E62" s="31">
        <f t="shared" si="32"/>
        <v>11393.660176276773</v>
      </c>
      <c r="G62" s="490">
        <v>43556</v>
      </c>
      <c r="H62" s="513">
        <v>17194.308000000001</v>
      </c>
      <c r="I62" s="513">
        <v>65.709000000000003</v>
      </c>
      <c r="J62" s="491">
        <f t="shared" si="30"/>
        <v>17128.599000000002</v>
      </c>
      <c r="K62" s="89"/>
      <c r="L62" s="490">
        <v>43556</v>
      </c>
      <c r="M62" s="515">
        <f>8502.3+8691.99</f>
        <v>17194.29</v>
      </c>
      <c r="N62" s="515">
        <f>12.21+53.5</f>
        <v>65.710000000000008</v>
      </c>
      <c r="O62" s="495">
        <f t="shared" si="39"/>
        <v>17128.580000000002</v>
      </c>
    </row>
    <row r="63" spans="1:17" x14ac:dyDescent="0.25">
      <c r="A63" s="3"/>
      <c r="B63" s="42">
        <v>43586</v>
      </c>
      <c r="C63" s="510">
        <f>SUM('Consolidated Rata'!K1474:K1504)</f>
        <v>7957.2460000000001</v>
      </c>
      <c r="D63" s="510">
        <f t="shared" si="40"/>
        <v>63.504448105436573</v>
      </c>
      <c r="E63" s="31">
        <f t="shared" si="32"/>
        <v>7893.7415518945636</v>
      </c>
      <c r="G63" s="490">
        <v>43586</v>
      </c>
      <c r="H63" s="513">
        <v>11999.009</v>
      </c>
      <c r="I63" s="513">
        <v>96.367999999999995</v>
      </c>
      <c r="J63" s="491">
        <f t="shared" si="30"/>
        <v>11902.641</v>
      </c>
      <c r="K63" s="89"/>
      <c r="L63" s="490">
        <v>43586</v>
      </c>
      <c r="M63" s="513">
        <v>11999.01</v>
      </c>
      <c r="N63" s="513">
        <v>96.37</v>
      </c>
      <c r="O63" s="491">
        <f t="shared" si="39"/>
        <v>11902.64</v>
      </c>
    </row>
    <row r="64" spans="1:17" x14ac:dyDescent="0.25">
      <c r="A64" s="3"/>
      <c r="B64" s="42">
        <v>43617</v>
      </c>
      <c r="C64" s="510">
        <f>SUM('Consolidated Rata'!K1505:K1534)</f>
        <v>13889.064</v>
      </c>
      <c r="D64" s="510">
        <f t="shared" si="40"/>
        <v>15.857001647446458</v>
      </c>
      <c r="E64" s="31">
        <f t="shared" si="32"/>
        <v>13873.206998352554</v>
      </c>
      <c r="G64" s="490">
        <v>43617</v>
      </c>
      <c r="H64" s="513">
        <v>20759.919999999998</v>
      </c>
      <c r="I64" s="513">
        <v>24.062999999999999</v>
      </c>
      <c r="J64" s="491">
        <f t="shared" si="30"/>
        <v>20735.857</v>
      </c>
      <c r="K64" s="89"/>
      <c r="L64" s="490">
        <v>43617</v>
      </c>
      <c r="M64" s="514">
        <v>20759.91</v>
      </c>
      <c r="N64" s="514">
        <v>24.06</v>
      </c>
      <c r="O64" s="493">
        <f t="shared" si="39"/>
        <v>20735.849999999999</v>
      </c>
    </row>
    <row r="65" spans="1:15" x14ac:dyDescent="0.25">
      <c r="A65" s="3"/>
      <c r="B65" s="42">
        <v>43647</v>
      </c>
      <c r="C65" s="510">
        <f>SUM('Consolidated Rata'!K1535:K1565)</f>
        <v>15472.921999999999</v>
      </c>
      <c r="D65" s="510">
        <f t="shared" si="40"/>
        <v>33.106425041186156</v>
      </c>
      <c r="E65" s="31">
        <f t="shared" si="32"/>
        <v>15439.815574958813</v>
      </c>
      <c r="G65" s="490">
        <v>43647</v>
      </c>
      <c r="H65" s="513">
        <v>22857.885999999999</v>
      </c>
      <c r="I65" s="513">
        <v>50.238999999999997</v>
      </c>
      <c r="J65" s="491">
        <f t="shared" si="30"/>
        <v>22807.646999999997</v>
      </c>
      <c r="K65" s="89"/>
      <c r="L65" s="490">
        <v>43647</v>
      </c>
      <c r="M65" s="514">
        <v>22857.89</v>
      </c>
      <c r="N65" s="514">
        <v>50.24</v>
      </c>
      <c r="O65" s="493">
        <f t="shared" si="39"/>
        <v>22807.649999999998</v>
      </c>
    </row>
    <row r="66" spans="1:15" x14ac:dyDescent="0.25">
      <c r="A66" s="3"/>
      <c r="B66" s="42">
        <v>43678</v>
      </c>
      <c r="C66" s="510">
        <f>SUM('Consolidated Rata'!K1566:K1596)</f>
        <v>25235.364737000004</v>
      </c>
      <c r="D66" s="510">
        <f t="shared" si="40"/>
        <v>6.4237232289950574</v>
      </c>
      <c r="E66" s="31">
        <f t="shared" si="32"/>
        <v>25228.941013771007</v>
      </c>
      <c r="F66" s="14"/>
      <c r="G66" s="490">
        <v>43678</v>
      </c>
      <c r="H66" s="513">
        <v>38974.499000000003</v>
      </c>
      <c r="I66" s="513">
        <v>9.7479999999999993</v>
      </c>
      <c r="J66" s="491">
        <f t="shared" si="30"/>
        <v>38964.751000000004</v>
      </c>
      <c r="K66" s="89"/>
      <c r="L66" s="490">
        <v>43678</v>
      </c>
      <c r="M66" s="514">
        <v>38974.49</v>
      </c>
      <c r="N66" s="514">
        <v>9.75</v>
      </c>
      <c r="O66" s="493">
        <f t="shared" si="39"/>
        <v>38964.74</v>
      </c>
    </row>
    <row r="67" spans="1:15" x14ac:dyDescent="0.25">
      <c r="A67" s="3"/>
      <c r="B67" s="64">
        <v>43709</v>
      </c>
      <c r="C67" s="512">
        <f>SUM('Consolidated Rata'!K1597:K1626)</f>
        <v>20448.118000000002</v>
      </c>
      <c r="D67" s="510">
        <f t="shared" si="40"/>
        <v>28.809884678747942</v>
      </c>
      <c r="E67" s="31">
        <f t="shared" si="32"/>
        <v>20419.308115321255</v>
      </c>
      <c r="F67" s="14"/>
      <c r="G67" s="64">
        <v>43709</v>
      </c>
      <c r="H67" s="514">
        <v>31145.653999999999</v>
      </c>
      <c r="I67" s="514">
        <v>43.719000000000001</v>
      </c>
      <c r="J67" s="493">
        <f t="shared" si="30"/>
        <v>31101.934999999998</v>
      </c>
      <c r="K67" s="89"/>
      <c r="L67" s="64">
        <v>43709</v>
      </c>
      <c r="M67" s="514">
        <v>31145.68</v>
      </c>
      <c r="N67" s="514">
        <v>43.72</v>
      </c>
      <c r="O67" s="493">
        <f t="shared" si="39"/>
        <v>31101.96</v>
      </c>
    </row>
    <row r="68" spans="1:15" x14ac:dyDescent="0.25">
      <c r="A68" s="3"/>
      <c r="B68" s="64">
        <v>43739</v>
      </c>
      <c r="C68" s="512">
        <f>SUM('Consolidated Rata'!K1627:K1657)</f>
        <v>11986.075999999999</v>
      </c>
      <c r="D68" s="510">
        <f t="shared" si="40"/>
        <v>55.773970345963761</v>
      </c>
      <c r="E68" s="31">
        <f t="shared" si="32"/>
        <v>11930.302029654036</v>
      </c>
      <c r="F68" s="14"/>
      <c r="G68" s="64">
        <v>43739</v>
      </c>
      <c r="H68" s="514">
        <v>18034.887999999999</v>
      </c>
      <c r="I68" s="514">
        <v>84.637</v>
      </c>
      <c r="J68" s="493">
        <f t="shared" si="30"/>
        <v>17950.251</v>
      </c>
      <c r="K68" s="89"/>
      <c r="L68" s="64">
        <v>43739</v>
      </c>
      <c r="M68" s="514">
        <v>18034.88</v>
      </c>
      <c r="N68" s="514">
        <v>84.63</v>
      </c>
      <c r="O68" s="493">
        <f t="shared" si="39"/>
        <v>17950.25</v>
      </c>
    </row>
    <row r="69" spans="1:15" x14ac:dyDescent="0.25">
      <c r="A69" s="3"/>
      <c r="B69" s="42">
        <v>43770</v>
      </c>
      <c r="C69" s="511">
        <f>SUM('Consolidated Rata'!K1658:K1687)</f>
        <v>12845.705</v>
      </c>
      <c r="D69" s="510">
        <f t="shared" si="40"/>
        <v>42.992421746293246</v>
      </c>
      <c r="E69" s="31">
        <f t="shared" si="32"/>
        <v>12802.712578253706</v>
      </c>
      <c r="F69" s="14"/>
      <c r="G69" s="42">
        <v>43770</v>
      </c>
      <c r="H69" s="515">
        <v>19368.043000000001</v>
      </c>
      <c r="I69" s="515">
        <v>65.241</v>
      </c>
      <c r="J69" s="495">
        <f>H70-I70</f>
        <v>25133.29</v>
      </c>
      <c r="K69" s="89"/>
      <c r="L69" s="42">
        <v>43770</v>
      </c>
      <c r="M69" s="515">
        <v>19368.03</v>
      </c>
      <c r="N69" s="515">
        <v>65.239999999999995</v>
      </c>
      <c r="O69" s="495">
        <f>M70-N70</f>
        <v>25133.210000000003</v>
      </c>
    </row>
    <row r="70" spans="1:15" x14ac:dyDescent="0.25">
      <c r="A70" s="3"/>
      <c r="B70" s="42">
        <v>43800</v>
      </c>
      <c r="C70" s="511">
        <f>SUM('Consolidated Rata'!K1688:K1718)</f>
        <v>16580.75</v>
      </c>
      <c r="D70" s="510">
        <f t="shared" si="40"/>
        <v>26.852718286655683</v>
      </c>
      <c r="E70" s="31">
        <f t="shared" si="32"/>
        <v>16553.897281713344</v>
      </c>
      <c r="F70" s="14"/>
      <c r="G70" s="42">
        <v>43800</v>
      </c>
      <c r="H70" s="515">
        <v>25174.039000000001</v>
      </c>
      <c r="I70" s="515">
        <v>40.749000000000002</v>
      </c>
      <c r="J70" s="495">
        <f>H70-I70</f>
        <v>25133.29</v>
      </c>
      <c r="K70" s="89"/>
      <c r="L70" s="42">
        <v>43800</v>
      </c>
      <c r="M70" s="514">
        <v>25174.06</v>
      </c>
      <c r="N70" s="514">
        <v>40.85</v>
      </c>
      <c r="O70" s="493">
        <f>M70-N70</f>
        <v>25133.210000000003</v>
      </c>
    </row>
    <row r="71" spans="1:15" x14ac:dyDescent="0.25">
      <c r="A71" s="3"/>
      <c r="B71" s="6" t="s">
        <v>33</v>
      </c>
      <c r="C71" s="32">
        <f>SUM(C59:C70)</f>
        <v>201921.90573699996</v>
      </c>
      <c r="D71" s="32">
        <f>SUM(D59:D70)</f>
        <v>371.61054365733111</v>
      </c>
      <c r="E71" s="32">
        <f t="shared" si="32"/>
        <v>201550.29519334264</v>
      </c>
      <c r="F71" s="14"/>
      <c r="G71" s="6" t="s">
        <v>33</v>
      </c>
      <c r="H71" s="492">
        <f>SUM(H59:H70)</f>
        <v>303309.158</v>
      </c>
      <c r="I71" s="492">
        <f>SUM(I59:I70)</f>
        <v>563.91899999999998</v>
      </c>
      <c r="J71" s="492">
        <f t="shared" si="30"/>
        <v>302745.239</v>
      </c>
      <c r="K71" s="89"/>
      <c r="L71" s="6" t="s">
        <v>33</v>
      </c>
      <c r="M71" s="492">
        <f>SUM(M59:M70)</f>
        <v>304309.14999999997</v>
      </c>
      <c r="N71" s="492">
        <f>SUM(N59:N70)</f>
        <v>564.01</v>
      </c>
      <c r="O71" s="492">
        <f t="shared" ref="O71" si="41">M71-N71</f>
        <v>303745.13999999996</v>
      </c>
    </row>
    <row r="72" spans="1:15" ht="26.4" x14ac:dyDescent="0.25">
      <c r="A72" s="3"/>
      <c r="B72" s="7" t="s">
        <v>111</v>
      </c>
      <c r="C72" s="54">
        <f>C58+C71+C45</f>
        <v>483797.66173699999</v>
      </c>
      <c r="D72" s="54">
        <f>D58+D71+D45</f>
        <v>909.02668863261931</v>
      </c>
      <c r="E72" s="54">
        <f>E58+E71+E45</f>
        <v>482888.63504836732</v>
      </c>
      <c r="F72" s="14"/>
      <c r="G72" s="7" t="s">
        <v>114</v>
      </c>
      <c r="H72" s="494">
        <f>H58+H71+H45</f>
        <v>724212.03799999994</v>
      </c>
      <c r="I72" s="494">
        <f>I58+I71+I45</f>
        <v>1379.4480000000001</v>
      </c>
      <c r="J72" s="494">
        <f>J58+J71+J45</f>
        <v>722832.59</v>
      </c>
      <c r="K72" s="89"/>
      <c r="L72" s="7" t="s">
        <v>114</v>
      </c>
      <c r="M72" s="494">
        <f>M58+M71+M45</f>
        <v>725212.02999999991</v>
      </c>
      <c r="N72" s="494">
        <f>N58+N71+N45</f>
        <v>1379.54</v>
      </c>
      <c r="O72" s="494">
        <f>O58+O71+O45</f>
        <v>723832.49</v>
      </c>
    </row>
    <row r="73" spans="1:15" x14ac:dyDescent="0.25">
      <c r="A73" s="3"/>
    </row>
    <row r="74" spans="1:15" x14ac:dyDescent="0.25">
      <c r="A74" s="3"/>
      <c r="B74" s="4"/>
    </row>
    <row r="75" spans="1:15" x14ac:dyDescent="0.25">
      <c r="E75" s="528" t="s">
        <v>2</v>
      </c>
      <c r="F75" s="46" t="s">
        <v>42</v>
      </c>
      <c r="G75" s="46" t="s">
        <v>43</v>
      </c>
      <c r="H75" s="73"/>
      <c r="I75" s="74"/>
      <c r="J75" s="74"/>
    </row>
    <row r="76" spans="1:15" x14ac:dyDescent="0.25">
      <c r="E76" s="529"/>
      <c r="F76" s="45">
        <v>0.59489999999999998</v>
      </c>
      <c r="G76" s="47" t="s">
        <v>30</v>
      </c>
      <c r="H76" s="74"/>
      <c r="I76" s="74"/>
      <c r="J76" s="74"/>
    </row>
    <row r="77" spans="1:15" x14ac:dyDescent="0.25">
      <c r="E77" s="74"/>
      <c r="F77" s="74"/>
      <c r="G77" s="74"/>
      <c r="H77" s="74"/>
      <c r="I77" s="74"/>
      <c r="J77" s="74"/>
    </row>
    <row r="78" spans="1:15" x14ac:dyDescent="0.25">
      <c r="E78" s="74"/>
      <c r="F78" s="74"/>
      <c r="G78" s="74"/>
      <c r="H78" s="74"/>
      <c r="I78" s="74"/>
      <c r="J78" s="74"/>
    </row>
    <row r="79" spans="1:15" ht="13.8" x14ac:dyDescent="0.25">
      <c r="B79" s="8"/>
      <c r="E79" s="530" t="s">
        <v>44</v>
      </c>
      <c r="F79" s="531"/>
      <c r="G79" s="9" t="s">
        <v>25</v>
      </c>
      <c r="H79" s="62" t="s">
        <v>22</v>
      </c>
      <c r="I79" s="9" t="s">
        <v>23</v>
      </c>
      <c r="J79" s="9" t="s">
        <v>24</v>
      </c>
    </row>
    <row r="80" spans="1:15" x14ac:dyDescent="0.25">
      <c r="E80" s="75">
        <v>42948</v>
      </c>
      <c r="F80" s="75">
        <v>43100</v>
      </c>
      <c r="G80" s="76">
        <f>F80-E80+1</f>
        <v>153</v>
      </c>
      <c r="H80" s="77">
        <f>I9</f>
        <v>50014.159148940191</v>
      </c>
      <c r="I80" s="78">
        <v>104843</v>
      </c>
      <c r="J80" s="79">
        <f>(H80-I80)/H80</f>
        <v>-1.0962663730441151</v>
      </c>
    </row>
    <row r="81" spans="5:10" x14ac:dyDescent="0.25">
      <c r="E81" s="75">
        <v>43101</v>
      </c>
      <c r="F81" s="75">
        <v>43465</v>
      </c>
      <c r="G81" s="76">
        <f>F81-E81+1</f>
        <v>365</v>
      </c>
      <c r="H81" s="77">
        <f>I22</f>
        <v>117354.01923081398</v>
      </c>
      <c r="I81" s="78">
        <v>104843</v>
      </c>
      <c r="J81" s="79">
        <f t="shared" ref="J81:J83" si="42">(H81-I81)/H81</f>
        <v>0.10660920957642776</v>
      </c>
    </row>
    <row r="82" spans="5:10" x14ac:dyDescent="0.25">
      <c r="E82" s="75">
        <v>43466</v>
      </c>
      <c r="F82" s="75">
        <v>43830</v>
      </c>
      <c r="G82" s="76">
        <f>F82-E82+1</f>
        <v>365</v>
      </c>
      <c r="H82" s="77">
        <f>I35</f>
        <v>119902.27061051955</v>
      </c>
      <c r="I82" s="78">
        <v>104843</v>
      </c>
      <c r="J82" s="79">
        <f t="shared" si="42"/>
        <v>0.12559620876102356</v>
      </c>
    </row>
    <row r="83" spans="5:10" ht="13.8" x14ac:dyDescent="0.25">
      <c r="E83" s="530" t="s">
        <v>14</v>
      </c>
      <c r="F83" s="531"/>
      <c r="G83" s="62">
        <f>SUM(G80:G82)</f>
        <v>883</v>
      </c>
      <c r="H83" s="27">
        <f>SUM(H80:H82)</f>
        <v>287270.44899027376</v>
      </c>
      <c r="I83" s="10">
        <f>SUM(I80:I82)</f>
        <v>314529</v>
      </c>
      <c r="J83" s="83">
        <f t="shared" si="42"/>
        <v>-9.4888113641821717E-2</v>
      </c>
    </row>
    <row r="84" spans="5:10" x14ac:dyDescent="0.25">
      <c r="E84" s="74"/>
      <c r="F84" s="74"/>
      <c r="G84" s="74"/>
      <c r="H84" s="74"/>
      <c r="I84" s="74"/>
      <c r="J84" s="74"/>
    </row>
    <row r="85" spans="5:10" x14ac:dyDescent="0.25">
      <c r="E85" s="533" t="s">
        <v>15</v>
      </c>
      <c r="F85" s="534"/>
      <c r="G85" s="80">
        <f>E80</f>
        <v>42948</v>
      </c>
      <c r="H85" s="74"/>
      <c r="I85" s="74"/>
      <c r="J85" s="81"/>
    </row>
    <row r="86" spans="5:10" x14ac:dyDescent="0.25">
      <c r="E86" s="532" t="s">
        <v>16</v>
      </c>
      <c r="F86" s="532"/>
      <c r="G86" s="80">
        <f>F82</f>
        <v>43830</v>
      </c>
      <c r="H86" s="74"/>
      <c r="I86" s="74"/>
      <c r="J86" s="74"/>
    </row>
    <row r="87" spans="5:10" x14ac:dyDescent="0.25">
      <c r="E87" s="532" t="s">
        <v>17</v>
      </c>
      <c r="F87" s="532"/>
      <c r="G87" s="82">
        <f>G86-G85+1</f>
        <v>883</v>
      </c>
      <c r="H87" s="74"/>
      <c r="I87" s="74"/>
      <c r="J87" s="74"/>
    </row>
    <row r="88" spans="5:10" x14ac:dyDescent="0.25">
      <c r="E88" s="532" t="s">
        <v>18</v>
      </c>
      <c r="F88" s="532"/>
      <c r="G88" s="77">
        <v>108692</v>
      </c>
      <c r="H88" s="74"/>
      <c r="I88" s="74"/>
      <c r="J88" s="74"/>
    </row>
    <row r="89" spans="5:10" x14ac:dyDescent="0.25">
      <c r="E89" s="532" t="s">
        <v>19</v>
      </c>
      <c r="F89" s="532"/>
      <c r="G89" s="77">
        <f>G88/365*G83</f>
        <v>262945.30410958902</v>
      </c>
      <c r="H89" s="74"/>
      <c r="I89" s="74"/>
      <c r="J89" s="74"/>
    </row>
    <row r="90" spans="5:10" x14ac:dyDescent="0.25">
      <c r="E90" s="532" t="s">
        <v>49</v>
      </c>
      <c r="F90" s="532"/>
      <c r="G90" s="77">
        <f>H83*365/G87</f>
        <v>118747.12783856163</v>
      </c>
      <c r="H90" s="74"/>
      <c r="I90" s="74"/>
      <c r="J90" s="74"/>
    </row>
    <row r="91" spans="5:10" x14ac:dyDescent="0.25">
      <c r="E91" s="532" t="s">
        <v>112</v>
      </c>
      <c r="F91" s="532"/>
      <c r="G91" s="489">
        <f>(G90-G88)/G88</f>
        <v>9.2510284460324874E-2</v>
      </c>
    </row>
    <row r="92" spans="5:10" x14ac:dyDescent="0.25">
      <c r="G92" s="488"/>
    </row>
  </sheetData>
  <mergeCells count="14">
    <mergeCell ref="E79:F79"/>
    <mergeCell ref="E91:F91"/>
    <mergeCell ref="E89:F89"/>
    <mergeCell ref="E90:F90"/>
    <mergeCell ref="E83:F83"/>
    <mergeCell ref="E85:F85"/>
    <mergeCell ref="E86:F86"/>
    <mergeCell ref="E87:F87"/>
    <mergeCell ref="E88:F88"/>
    <mergeCell ref="L38:O38"/>
    <mergeCell ref="B2:I2"/>
    <mergeCell ref="B38:E38"/>
    <mergeCell ref="G38:J38"/>
    <mergeCell ref="E75:E76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95EE0-FF9C-4CD9-98AA-0F6D32FC5B36}">
  <dimension ref="A1:AE1718"/>
  <sheetViews>
    <sheetView topLeftCell="A1694" workbookViewId="0">
      <selection activeCell="K1688" sqref="K1688"/>
    </sheetView>
  </sheetViews>
  <sheetFormatPr defaultRowHeight="13.2" x14ac:dyDescent="0.25"/>
  <cols>
    <col min="1" max="1" width="10.109375" bestFit="1" customWidth="1"/>
    <col min="2" max="3" width="9" hidden="1" customWidth="1"/>
    <col min="4" max="4" width="9.88671875" hidden="1" customWidth="1"/>
    <col min="5" max="5" width="10.88671875" hidden="1" customWidth="1"/>
    <col min="6" max="6" width="9" hidden="1" customWidth="1"/>
    <col min="7" max="7" width="9.88671875" hidden="1" customWidth="1"/>
    <col min="8" max="9" width="10.88671875" hidden="1" customWidth="1"/>
    <col min="10" max="10" width="9" hidden="1" customWidth="1"/>
    <col min="11" max="11" width="9" bestFit="1" customWidth="1"/>
    <col min="12" max="21" width="9" hidden="1" customWidth="1"/>
    <col min="22" max="22" width="9.88671875" hidden="1" customWidth="1"/>
    <col min="23" max="23" width="9" hidden="1" customWidth="1"/>
    <col min="24" max="24" width="10.88671875" hidden="1" customWidth="1"/>
    <col min="25" max="26" width="9" customWidth="1"/>
    <col min="27" max="30" width="10" hidden="1" customWidth="1"/>
    <col min="31" max="31" width="9" hidden="1" customWidth="1"/>
  </cols>
  <sheetData>
    <row r="1" spans="1:31" x14ac:dyDescent="0.25">
      <c r="A1" s="125">
        <v>1</v>
      </c>
      <c r="B1" s="125">
        <v>2</v>
      </c>
      <c r="C1" s="125">
        <v>3</v>
      </c>
      <c r="D1" s="125">
        <v>4</v>
      </c>
      <c r="E1" s="125">
        <v>5</v>
      </c>
      <c r="F1" s="125">
        <v>6</v>
      </c>
      <c r="G1" s="125">
        <v>7</v>
      </c>
      <c r="H1" s="125">
        <v>8</v>
      </c>
      <c r="I1" s="125">
        <v>9</v>
      </c>
      <c r="J1" s="125">
        <v>10</v>
      </c>
      <c r="K1" s="125">
        <v>11</v>
      </c>
      <c r="L1" s="125">
        <v>12</v>
      </c>
      <c r="M1" s="126">
        <v>13</v>
      </c>
      <c r="N1" s="126">
        <v>14</v>
      </c>
      <c r="O1" s="126">
        <v>15</v>
      </c>
      <c r="P1" s="126">
        <v>16</v>
      </c>
      <c r="Q1" s="126">
        <v>17</v>
      </c>
      <c r="R1" s="126">
        <v>18</v>
      </c>
      <c r="S1" s="126">
        <v>19</v>
      </c>
      <c r="T1" s="126">
        <v>20</v>
      </c>
      <c r="U1" s="126">
        <v>21</v>
      </c>
      <c r="V1" s="126">
        <v>22</v>
      </c>
      <c r="W1" s="126">
        <v>23</v>
      </c>
      <c r="X1" s="126">
        <v>24</v>
      </c>
      <c r="Y1" s="126">
        <v>25</v>
      </c>
      <c r="Z1" s="126">
        <v>26</v>
      </c>
      <c r="AA1" s="126">
        <v>27</v>
      </c>
      <c r="AB1" s="126">
        <v>28</v>
      </c>
      <c r="AC1" s="126">
        <v>29</v>
      </c>
      <c r="AD1" s="126">
        <v>30</v>
      </c>
      <c r="AE1" s="127"/>
    </row>
    <row r="2" spans="1:31" ht="15.6" x14ac:dyDescent="0.25">
      <c r="A2" s="540" t="s">
        <v>77</v>
      </c>
      <c r="B2" s="540"/>
      <c r="C2" s="540"/>
      <c r="D2" s="540"/>
      <c r="E2" s="540"/>
      <c r="F2" s="540"/>
      <c r="G2" s="540"/>
      <c r="H2" s="540"/>
      <c r="I2" s="540"/>
      <c r="J2" s="540"/>
      <c r="K2" s="128"/>
      <c r="L2" s="128"/>
      <c r="M2" s="129"/>
      <c r="N2" s="129"/>
      <c r="O2" s="129"/>
      <c r="P2" s="129"/>
      <c r="Q2" s="129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1"/>
    </row>
    <row r="3" spans="1:31" x14ac:dyDescent="0.25">
      <c r="A3" s="541" t="s">
        <v>78</v>
      </c>
      <c r="B3" s="542"/>
      <c r="C3" s="542"/>
      <c r="D3" s="542"/>
      <c r="E3" s="543"/>
      <c r="F3" s="544" t="s">
        <v>79</v>
      </c>
      <c r="G3" s="545"/>
      <c r="H3" s="545"/>
      <c r="I3" s="546"/>
      <c r="J3" s="132"/>
      <c r="K3" s="550" t="s">
        <v>80</v>
      </c>
      <c r="L3" s="550"/>
      <c r="M3" s="535" t="s">
        <v>81</v>
      </c>
      <c r="N3" s="536"/>
      <c r="O3" s="535" t="s">
        <v>82</v>
      </c>
      <c r="P3" s="536"/>
      <c r="Q3" s="133" t="s">
        <v>83</v>
      </c>
      <c r="R3" s="134"/>
      <c r="S3" s="135"/>
      <c r="T3" s="136"/>
      <c r="U3" s="136"/>
      <c r="V3" s="136"/>
      <c r="W3" s="136"/>
      <c r="X3" s="136"/>
      <c r="Y3" s="137"/>
      <c r="Z3" s="137"/>
      <c r="AA3" s="138"/>
      <c r="AB3" s="138"/>
      <c r="AC3" s="137"/>
      <c r="AD3" s="137"/>
      <c r="AE3" s="137"/>
    </row>
    <row r="4" spans="1:31" x14ac:dyDescent="0.25">
      <c r="A4" s="537" t="s">
        <v>84</v>
      </c>
      <c r="B4" s="538"/>
      <c r="C4" s="538"/>
      <c r="D4" s="538"/>
      <c r="E4" s="539"/>
      <c r="F4" s="547"/>
      <c r="G4" s="548"/>
      <c r="H4" s="548"/>
      <c r="I4" s="549"/>
      <c r="J4" s="139"/>
      <c r="K4" s="140" t="s">
        <v>85</v>
      </c>
      <c r="L4" s="140" t="s">
        <v>85</v>
      </c>
      <c r="M4" s="141" t="s">
        <v>85</v>
      </c>
      <c r="N4" s="142" t="s">
        <v>85</v>
      </c>
      <c r="O4" s="141" t="s">
        <v>85</v>
      </c>
      <c r="P4" s="142" t="s">
        <v>85</v>
      </c>
      <c r="Q4" s="143" t="s">
        <v>85</v>
      </c>
      <c r="R4" s="144"/>
      <c r="S4" s="135"/>
      <c r="T4" s="136"/>
      <c r="U4" s="136"/>
      <c r="V4" s="136"/>
      <c r="W4" s="136"/>
      <c r="X4" s="136"/>
      <c r="Y4" s="137"/>
      <c r="Z4" s="137"/>
      <c r="AA4" s="138"/>
      <c r="AB4" s="138"/>
      <c r="AC4" s="137"/>
      <c r="AD4" s="137"/>
      <c r="AE4" s="137"/>
    </row>
    <row r="5" spans="1:31" ht="30.6" x14ac:dyDescent="0.25">
      <c r="A5" s="145" t="s">
        <v>86</v>
      </c>
      <c r="B5" s="146" t="s">
        <v>87</v>
      </c>
      <c r="C5" s="147" t="s">
        <v>88</v>
      </c>
      <c r="D5" s="147" t="s">
        <v>89</v>
      </c>
      <c r="E5" s="147" t="s">
        <v>90</v>
      </c>
      <c r="F5" s="148" t="s">
        <v>88</v>
      </c>
      <c r="G5" s="149" t="s">
        <v>89</v>
      </c>
      <c r="H5" s="149" t="s">
        <v>91</v>
      </c>
      <c r="I5" s="149" t="s">
        <v>92</v>
      </c>
      <c r="J5" s="150" t="s">
        <v>93</v>
      </c>
      <c r="K5" s="151" t="s">
        <v>94</v>
      </c>
      <c r="L5" s="152" t="s">
        <v>95</v>
      </c>
      <c r="M5" s="153" t="s">
        <v>94</v>
      </c>
      <c r="N5" s="154" t="s">
        <v>95</v>
      </c>
      <c r="O5" s="153" t="s">
        <v>94</v>
      </c>
      <c r="P5" s="154" t="s">
        <v>95</v>
      </c>
      <c r="Q5" s="155" t="s">
        <v>88</v>
      </c>
      <c r="R5" s="156" t="s">
        <v>96</v>
      </c>
      <c r="S5" s="157" t="s">
        <v>97</v>
      </c>
      <c r="T5" s="158" t="s">
        <v>98</v>
      </c>
      <c r="U5" s="159" t="s">
        <v>99</v>
      </c>
      <c r="V5" s="159" t="s">
        <v>100</v>
      </c>
      <c r="W5" s="159" t="s">
        <v>101</v>
      </c>
      <c r="X5" s="159" t="s">
        <v>102</v>
      </c>
      <c r="Y5" s="158" t="s">
        <v>103</v>
      </c>
      <c r="Z5" s="158" t="s">
        <v>104</v>
      </c>
      <c r="AA5" s="160" t="s">
        <v>105</v>
      </c>
      <c r="AB5" s="160" t="s">
        <v>106</v>
      </c>
      <c r="AC5" s="160" t="s">
        <v>107</v>
      </c>
      <c r="AD5" s="160" t="s">
        <v>108</v>
      </c>
      <c r="AE5" s="159" t="s">
        <v>109</v>
      </c>
    </row>
    <row r="6" spans="1:31" hidden="1" x14ac:dyDescent="0.25">
      <c r="A6" s="112">
        <v>40787</v>
      </c>
      <c r="B6" s="113">
        <v>2011</v>
      </c>
      <c r="C6" s="114"/>
      <c r="D6" s="114"/>
      <c r="E6" s="114"/>
      <c r="F6" s="114"/>
      <c r="G6" s="115"/>
      <c r="H6" s="115"/>
      <c r="I6" s="115"/>
      <c r="J6" s="161"/>
      <c r="K6" s="117"/>
      <c r="L6" s="117"/>
      <c r="M6" s="118"/>
      <c r="N6" s="118"/>
      <c r="O6" s="162"/>
      <c r="P6" s="162"/>
      <c r="Q6" s="119"/>
      <c r="R6" s="120"/>
      <c r="S6" s="121"/>
      <c r="T6" s="163">
        <v>60</v>
      </c>
      <c r="U6" s="123"/>
      <c r="V6" s="123"/>
      <c r="W6" s="123">
        <v>122</v>
      </c>
      <c r="X6" s="123"/>
      <c r="Y6" s="124"/>
      <c r="Z6" s="124"/>
      <c r="AA6" s="164"/>
      <c r="AB6" s="164"/>
      <c r="AC6" s="165"/>
      <c r="AD6" s="165"/>
      <c r="AE6" s="123">
        <v>175680</v>
      </c>
    </row>
    <row r="7" spans="1:31" hidden="1" x14ac:dyDescent="0.25">
      <c r="A7" s="112"/>
      <c r="B7" s="113">
        <v>2012</v>
      </c>
      <c r="C7" s="114"/>
      <c r="D7" s="114"/>
      <c r="E7" s="114"/>
      <c r="F7" s="114"/>
      <c r="G7" s="115"/>
      <c r="H7" s="115"/>
      <c r="I7" s="115"/>
      <c r="J7" s="161"/>
      <c r="K7" s="117"/>
      <c r="L7" s="117"/>
      <c r="M7" s="118"/>
      <c r="N7" s="118"/>
      <c r="O7" s="162"/>
      <c r="P7" s="162"/>
      <c r="Q7" s="119"/>
      <c r="R7" s="120"/>
      <c r="S7" s="121"/>
      <c r="T7" s="122">
        <v>60</v>
      </c>
      <c r="U7" s="123"/>
      <c r="V7" s="123"/>
      <c r="W7" s="123">
        <v>366</v>
      </c>
      <c r="X7" s="123"/>
      <c r="Y7" s="124"/>
      <c r="Z7" s="124"/>
      <c r="AA7" s="164"/>
      <c r="AB7" s="164"/>
      <c r="AC7" s="165"/>
      <c r="AD7" s="165"/>
      <c r="AE7" s="123">
        <v>702720</v>
      </c>
    </row>
    <row r="8" spans="1:31" hidden="1" x14ac:dyDescent="0.25">
      <c r="A8" s="112"/>
      <c r="B8" s="113">
        <v>2013</v>
      </c>
      <c r="C8" s="114"/>
      <c r="D8" s="114"/>
      <c r="E8" s="114"/>
      <c r="F8" s="114"/>
      <c r="G8" s="115"/>
      <c r="H8" s="115"/>
      <c r="I8" s="115"/>
      <c r="J8" s="161"/>
      <c r="K8" s="117"/>
      <c r="L8" s="117"/>
      <c r="M8" s="118"/>
      <c r="N8" s="118"/>
      <c r="O8" s="162"/>
      <c r="P8" s="162"/>
      <c r="Q8" s="119"/>
      <c r="R8" s="120"/>
      <c r="S8" s="121"/>
      <c r="T8" s="122">
        <v>60</v>
      </c>
      <c r="U8" s="123"/>
      <c r="V8" s="123"/>
      <c r="W8" s="123">
        <v>365</v>
      </c>
      <c r="X8" s="123"/>
      <c r="Y8" s="124"/>
      <c r="Z8" s="124"/>
      <c r="AA8" s="164"/>
      <c r="AB8" s="164"/>
      <c r="AC8" s="165"/>
      <c r="AD8" s="165"/>
      <c r="AE8" s="123">
        <v>1228320</v>
      </c>
    </row>
    <row r="9" spans="1:31" hidden="1" x14ac:dyDescent="0.25">
      <c r="A9" s="112">
        <v>41640</v>
      </c>
      <c r="B9" s="113">
        <v>2014</v>
      </c>
      <c r="C9" s="114"/>
      <c r="D9" s="114"/>
      <c r="E9" s="114"/>
      <c r="F9" s="114"/>
      <c r="G9" s="115"/>
      <c r="H9" s="115"/>
      <c r="I9" s="115"/>
      <c r="J9" s="161"/>
      <c r="K9" s="117"/>
      <c r="L9" s="117"/>
      <c r="M9" s="118"/>
      <c r="N9" s="118"/>
      <c r="O9" s="162"/>
      <c r="P9" s="162"/>
      <c r="Q9" s="119"/>
      <c r="R9" s="120"/>
      <c r="S9" s="121"/>
      <c r="T9" s="122">
        <v>60</v>
      </c>
      <c r="U9" s="123"/>
      <c r="V9" s="123"/>
      <c r="W9" s="123">
        <v>347</v>
      </c>
      <c r="X9" s="123"/>
      <c r="Y9" s="124"/>
      <c r="Z9" s="124"/>
      <c r="AA9" s="164"/>
      <c r="AB9" s="164"/>
      <c r="AC9" s="165"/>
      <c r="AD9" s="165"/>
      <c r="AE9" s="123">
        <v>1728000</v>
      </c>
    </row>
    <row r="10" spans="1:31" hidden="1" x14ac:dyDescent="0.25">
      <c r="A10" s="112">
        <v>41987</v>
      </c>
      <c r="B10" s="113">
        <v>2014</v>
      </c>
      <c r="C10" s="114"/>
      <c r="D10" s="166"/>
      <c r="E10" s="114"/>
      <c r="F10" s="114"/>
      <c r="G10" s="115"/>
      <c r="H10" s="115"/>
      <c r="I10" s="115"/>
      <c r="J10" s="161"/>
      <c r="K10" s="167"/>
      <c r="L10" s="117"/>
      <c r="M10" s="118"/>
      <c r="N10" s="118"/>
      <c r="O10" s="162"/>
      <c r="P10" s="162"/>
      <c r="Q10" s="119"/>
      <c r="R10" s="120"/>
      <c r="S10" s="121"/>
      <c r="T10" s="163">
        <v>86.4</v>
      </c>
      <c r="U10" s="123"/>
      <c r="V10" s="123"/>
      <c r="W10" s="123">
        <v>18</v>
      </c>
      <c r="X10" s="123"/>
      <c r="Y10" s="124"/>
      <c r="Z10" s="124"/>
      <c r="AA10" s="164"/>
      <c r="AB10" s="164"/>
      <c r="AC10" s="165"/>
      <c r="AD10" s="165"/>
      <c r="AE10" s="123">
        <v>1765324.8</v>
      </c>
    </row>
    <row r="11" spans="1:31" hidden="1" x14ac:dyDescent="0.25">
      <c r="A11" s="112">
        <v>42005</v>
      </c>
      <c r="B11" s="113">
        <f>YEAR(A11)</f>
        <v>2015</v>
      </c>
      <c r="C11" s="168"/>
      <c r="D11" s="169"/>
      <c r="E11" s="168"/>
      <c r="F11" s="170"/>
      <c r="G11" s="171"/>
      <c r="H11" s="171"/>
      <c r="I11" s="171"/>
      <c r="J11" s="161"/>
      <c r="K11" s="167"/>
      <c r="L11" s="117"/>
      <c r="M11" s="172"/>
      <c r="N11" s="172"/>
      <c r="O11" s="118"/>
      <c r="P11" s="118"/>
      <c r="Q11" s="119"/>
      <c r="R11" s="173"/>
      <c r="S11" s="121"/>
      <c r="T11" s="122">
        <v>86.4</v>
      </c>
      <c r="U11" s="123">
        <v>2073600.0000000005</v>
      </c>
      <c r="V11" s="123"/>
      <c r="W11" s="123">
        <v>57</v>
      </c>
      <c r="X11" s="123">
        <v>118195200.00000003</v>
      </c>
      <c r="Y11" s="124"/>
      <c r="Z11" s="124"/>
      <c r="AA11" s="164"/>
      <c r="AB11" s="164"/>
      <c r="AC11" s="165"/>
      <c r="AD11" s="165"/>
      <c r="AE11" s="123">
        <v>1883520</v>
      </c>
    </row>
    <row r="12" spans="1:31" hidden="1" x14ac:dyDescent="0.25">
      <c r="A12" s="112">
        <v>42062</v>
      </c>
      <c r="B12" s="113">
        <f t="shared" ref="B12:B75" si="0">YEAR(A12)</f>
        <v>2015</v>
      </c>
      <c r="C12" s="114"/>
      <c r="D12" s="114"/>
      <c r="E12" s="114"/>
      <c r="F12" s="114"/>
      <c r="G12" s="174"/>
      <c r="H12" s="174"/>
      <c r="I12" s="174"/>
      <c r="J12" s="161"/>
      <c r="K12" s="167"/>
      <c r="L12" s="117"/>
      <c r="M12" s="118"/>
      <c r="N12" s="118"/>
      <c r="O12" s="175">
        <v>26612</v>
      </c>
      <c r="P12" s="175">
        <v>13414</v>
      </c>
      <c r="Q12" s="119"/>
      <c r="R12" s="120"/>
      <c r="S12" s="121"/>
      <c r="T12" s="163">
        <v>87</v>
      </c>
      <c r="U12" s="123">
        <v>2088000</v>
      </c>
      <c r="V12" s="123"/>
      <c r="W12" s="123">
        <v>63</v>
      </c>
      <c r="X12" s="123">
        <v>249739200.00000003</v>
      </c>
      <c r="Y12" s="176">
        <v>60</v>
      </c>
      <c r="Z12" s="176">
        <v>29.7</v>
      </c>
      <c r="AA12" s="164"/>
      <c r="AB12" s="164"/>
      <c r="AC12" s="165"/>
      <c r="AD12" s="165"/>
      <c r="AE12" s="123">
        <v>2015064</v>
      </c>
    </row>
    <row r="13" spans="1:31" hidden="1" x14ac:dyDescent="0.25">
      <c r="A13" s="99">
        <v>42125</v>
      </c>
      <c r="B13" s="100">
        <f t="shared" si="0"/>
        <v>2015</v>
      </c>
      <c r="C13" s="101">
        <v>1971</v>
      </c>
      <c r="D13" s="101"/>
      <c r="E13" s="101"/>
      <c r="F13" s="101"/>
      <c r="G13" s="177"/>
      <c r="H13" s="177"/>
      <c r="I13" s="177"/>
      <c r="J13" s="178">
        <v>98.59</v>
      </c>
      <c r="K13" s="179">
        <v>2.532</v>
      </c>
      <c r="L13" s="104">
        <v>1.5660000000000001</v>
      </c>
      <c r="M13" s="105">
        <v>2.532</v>
      </c>
      <c r="N13" s="105">
        <v>1.5660000000000001</v>
      </c>
      <c r="O13" s="105">
        <v>26614.531999999999</v>
      </c>
      <c r="P13" s="105">
        <v>13415.566000000001</v>
      </c>
      <c r="Q13" s="106">
        <v>1.9710000000000001</v>
      </c>
      <c r="R13" s="107"/>
      <c r="S13" s="180">
        <v>92.49966942148761</v>
      </c>
      <c r="T13" s="109">
        <v>87</v>
      </c>
      <c r="U13" s="110">
        <v>2088000</v>
      </c>
      <c r="V13" s="110">
        <v>2088000</v>
      </c>
      <c r="W13" s="110">
        <v>5</v>
      </c>
      <c r="X13" s="110">
        <v>251827200.00000003</v>
      </c>
      <c r="Y13" s="111">
        <v>60</v>
      </c>
      <c r="Z13" s="111">
        <v>29.7</v>
      </c>
      <c r="AA13" s="181"/>
      <c r="AB13" s="181"/>
      <c r="AC13" s="182"/>
      <c r="AD13" s="182"/>
      <c r="AE13" s="110">
        <v>2017152</v>
      </c>
    </row>
    <row r="14" spans="1:31" hidden="1" x14ac:dyDescent="0.25">
      <c r="A14" s="99">
        <v>42126</v>
      </c>
      <c r="B14" s="100">
        <f t="shared" si="0"/>
        <v>2015</v>
      </c>
      <c r="C14" s="101">
        <v>504246.00000000006</v>
      </c>
      <c r="D14" s="101"/>
      <c r="E14" s="101"/>
      <c r="F14" s="101"/>
      <c r="G14" s="177"/>
      <c r="H14" s="177"/>
      <c r="I14" s="177"/>
      <c r="J14" s="178">
        <v>99</v>
      </c>
      <c r="K14" s="179">
        <v>331.12700000000001</v>
      </c>
      <c r="L14" s="104">
        <v>181.614</v>
      </c>
      <c r="M14" s="105">
        <v>333.65899999999999</v>
      </c>
      <c r="N14" s="105">
        <v>183.18</v>
      </c>
      <c r="O14" s="105">
        <v>26945.659</v>
      </c>
      <c r="P14" s="105">
        <v>13597.18</v>
      </c>
      <c r="Q14" s="106">
        <v>504.24600000000004</v>
      </c>
      <c r="R14" s="107"/>
      <c r="S14" s="180">
        <v>92.552950819672134</v>
      </c>
      <c r="T14" s="109">
        <v>87</v>
      </c>
      <c r="U14" s="110">
        <v>2088000</v>
      </c>
      <c r="V14" s="110">
        <v>4176000</v>
      </c>
      <c r="W14" s="110">
        <v>5</v>
      </c>
      <c r="X14" s="110">
        <v>253915200.00000003</v>
      </c>
      <c r="Y14" s="111">
        <v>60</v>
      </c>
      <c r="Z14" s="111">
        <v>29.7</v>
      </c>
      <c r="AA14" s="181"/>
      <c r="AB14" s="181"/>
      <c r="AC14" s="182"/>
      <c r="AD14" s="182"/>
      <c r="AE14" s="110">
        <v>2019240</v>
      </c>
    </row>
    <row r="15" spans="1:31" hidden="1" x14ac:dyDescent="0.25">
      <c r="A15" s="99">
        <v>42127</v>
      </c>
      <c r="B15" s="100">
        <f t="shared" si="0"/>
        <v>2015</v>
      </c>
      <c r="C15" s="101">
        <v>159039</v>
      </c>
      <c r="D15" s="101"/>
      <c r="E15" s="101"/>
      <c r="F15" s="101"/>
      <c r="G15" s="177"/>
      <c r="H15" s="177"/>
      <c r="I15" s="177"/>
      <c r="J15" s="178">
        <v>98.8</v>
      </c>
      <c r="K15" s="179">
        <v>105.63</v>
      </c>
      <c r="L15" s="104">
        <v>59.280999999999999</v>
      </c>
      <c r="M15" s="105">
        <v>439.28899999999999</v>
      </c>
      <c r="N15" s="105">
        <v>242.46100000000001</v>
      </c>
      <c r="O15" s="105">
        <v>27051.289000000001</v>
      </c>
      <c r="P15" s="105">
        <v>13656.461000000001</v>
      </c>
      <c r="Q15" s="106">
        <v>159.03899999999999</v>
      </c>
      <c r="R15" s="107"/>
      <c r="S15" s="180">
        <v>92.603739837398379</v>
      </c>
      <c r="T15" s="109">
        <v>87</v>
      </c>
      <c r="U15" s="110">
        <v>2088000</v>
      </c>
      <c r="V15" s="110">
        <v>6264000</v>
      </c>
      <c r="W15" s="110">
        <v>5</v>
      </c>
      <c r="X15" s="110">
        <v>256003200.00000003</v>
      </c>
      <c r="Y15" s="111">
        <v>60</v>
      </c>
      <c r="Z15" s="111">
        <v>29.7</v>
      </c>
      <c r="AA15" s="181"/>
      <c r="AB15" s="181"/>
      <c r="AC15" s="182"/>
      <c r="AD15" s="182"/>
      <c r="AE15" s="110">
        <v>2021328</v>
      </c>
    </row>
    <row r="16" spans="1:31" hidden="1" x14ac:dyDescent="0.25">
      <c r="A16" s="99">
        <v>42128</v>
      </c>
      <c r="B16" s="100">
        <f t="shared" si="0"/>
        <v>2015</v>
      </c>
      <c r="C16" s="101">
        <v>95446</v>
      </c>
      <c r="D16" s="101"/>
      <c r="E16" s="101"/>
      <c r="F16" s="101"/>
      <c r="G16" s="177"/>
      <c r="H16" s="177"/>
      <c r="I16" s="177"/>
      <c r="J16" s="178">
        <v>97.72</v>
      </c>
      <c r="K16" s="179">
        <v>65.838999999999999</v>
      </c>
      <c r="L16" s="104">
        <v>33.996000000000002</v>
      </c>
      <c r="M16" s="105">
        <v>505.12799999999999</v>
      </c>
      <c r="N16" s="105">
        <v>276.45699999999999</v>
      </c>
      <c r="O16" s="105">
        <v>27117.128000000001</v>
      </c>
      <c r="P16" s="105">
        <v>13690.457</v>
      </c>
      <c r="Q16" s="106">
        <v>95.445999999999998</v>
      </c>
      <c r="R16" s="107"/>
      <c r="S16" s="180">
        <v>92.644999999999996</v>
      </c>
      <c r="T16" s="109">
        <v>87</v>
      </c>
      <c r="U16" s="110">
        <v>2088000</v>
      </c>
      <c r="V16" s="110">
        <v>8352000</v>
      </c>
      <c r="W16" s="110">
        <v>5</v>
      </c>
      <c r="X16" s="110">
        <v>258091200.00000003</v>
      </c>
      <c r="Y16" s="111">
        <v>60</v>
      </c>
      <c r="Z16" s="111">
        <v>29.7</v>
      </c>
      <c r="AA16" s="181"/>
      <c r="AB16" s="181"/>
      <c r="AC16" s="182"/>
      <c r="AD16" s="182"/>
      <c r="AE16" s="110">
        <v>2023416</v>
      </c>
    </row>
    <row r="17" spans="1:31" hidden="1" x14ac:dyDescent="0.25">
      <c r="A17" s="99">
        <v>42129</v>
      </c>
      <c r="B17" s="100">
        <f t="shared" si="0"/>
        <v>2015</v>
      </c>
      <c r="C17" s="101">
        <v>145915.00000000003</v>
      </c>
      <c r="D17" s="101"/>
      <c r="E17" s="101"/>
      <c r="F17" s="101"/>
      <c r="G17" s="177"/>
      <c r="H17" s="177"/>
      <c r="I17" s="177"/>
      <c r="J17" s="178">
        <v>96.79</v>
      </c>
      <c r="K17" s="179">
        <v>110.431</v>
      </c>
      <c r="L17" s="104">
        <v>44.093000000000004</v>
      </c>
      <c r="M17" s="105">
        <v>615.55899999999997</v>
      </c>
      <c r="N17" s="105">
        <v>320.55</v>
      </c>
      <c r="O17" s="105">
        <v>27227.559000000001</v>
      </c>
      <c r="P17" s="105">
        <v>13734.550000000001</v>
      </c>
      <c r="Q17" s="106">
        <v>145.91500000000002</v>
      </c>
      <c r="R17" s="107"/>
      <c r="S17" s="180">
        <v>92.678160000000005</v>
      </c>
      <c r="T17" s="109">
        <v>87</v>
      </c>
      <c r="U17" s="110">
        <v>2088000</v>
      </c>
      <c r="V17" s="110">
        <v>10440000</v>
      </c>
      <c r="W17" s="110">
        <v>5</v>
      </c>
      <c r="X17" s="110">
        <v>260179200.00000003</v>
      </c>
      <c r="Y17" s="111">
        <v>60</v>
      </c>
      <c r="Z17" s="111">
        <v>29.7</v>
      </c>
      <c r="AA17" s="181"/>
      <c r="AB17" s="181"/>
      <c r="AC17" s="182"/>
      <c r="AD17" s="182"/>
      <c r="AE17" s="110">
        <v>2025504</v>
      </c>
    </row>
    <row r="18" spans="1:31" hidden="1" x14ac:dyDescent="0.25">
      <c r="A18" s="99">
        <v>42130</v>
      </c>
      <c r="B18" s="100">
        <f t="shared" si="0"/>
        <v>2015</v>
      </c>
      <c r="C18" s="101">
        <v>204332.99999999997</v>
      </c>
      <c r="D18" s="101"/>
      <c r="E18" s="101"/>
      <c r="F18" s="101"/>
      <c r="G18" s="177"/>
      <c r="H18" s="177"/>
      <c r="I18" s="177"/>
      <c r="J18" s="178">
        <v>95.73</v>
      </c>
      <c r="K18" s="179">
        <v>140.631</v>
      </c>
      <c r="L18" s="104">
        <v>72.531999999999996</v>
      </c>
      <c r="M18" s="105">
        <v>756.18999999999994</v>
      </c>
      <c r="N18" s="105">
        <v>393.08199999999999</v>
      </c>
      <c r="O18" s="105">
        <v>27368.190000000002</v>
      </c>
      <c r="P18" s="105">
        <v>13807.082</v>
      </c>
      <c r="Q18" s="106">
        <v>204.33299999999997</v>
      </c>
      <c r="R18" s="107"/>
      <c r="S18" s="180">
        <v>92.702380952380949</v>
      </c>
      <c r="T18" s="109">
        <v>87</v>
      </c>
      <c r="U18" s="110">
        <v>2088000</v>
      </c>
      <c r="V18" s="110">
        <v>12528000</v>
      </c>
      <c r="W18" s="110">
        <v>5</v>
      </c>
      <c r="X18" s="110">
        <v>262267200.00000003</v>
      </c>
      <c r="Y18" s="111">
        <v>60</v>
      </c>
      <c r="Z18" s="111">
        <v>29.7</v>
      </c>
      <c r="AA18" s="181"/>
      <c r="AB18" s="181"/>
      <c r="AC18" s="182"/>
      <c r="AD18" s="182"/>
      <c r="AE18" s="110">
        <v>2027592</v>
      </c>
    </row>
    <row r="19" spans="1:31" hidden="1" x14ac:dyDescent="0.25">
      <c r="A19" s="99">
        <v>42131</v>
      </c>
      <c r="B19" s="100">
        <f t="shared" si="0"/>
        <v>2015</v>
      </c>
      <c r="C19" s="101">
        <v>268481</v>
      </c>
      <c r="D19" s="101"/>
      <c r="E19" s="101"/>
      <c r="F19" s="101"/>
      <c r="G19" s="177"/>
      <c r="H19" s="177"/>
      <c r="I19" s="177"/>
      <c r="J19" s="178">
        <v>96.63</v>
      </c>
      <c r="K19" s="179">
        <v>177.05799999999999</v>
      </c>
      <c r="L19" s="104">
        <v>98.192999999999998</v>
      </c>
      <c r="M19" s="105">
        <v>933.24799999999993</v>
      </c>
      <c r="N19" s="105">
        <v>491.27499999999998</v>
      </c>
      <c r="O19" s="105">
        <v>27545.248000000003</v>
      </c>
      <c r="P19" s="105">
        <v>13905.275</v>
      </c>
      <c r="Q19" s="106">
        <v>268.48099999999999</v>
      </c>
      <c r="R19" s="107"/>
      <c r="S19" s="180">
        <v>92.733307086614161</v>
      </c>
      <c r="T19" s="109">
        <v>87</v>
      </c>
      <c r="U19" s="110">
        <v>2088000</v>
      </c>
      <c r="V19" s="110">
        <v>14616000</v>
      </c>
      <c r="W19" s="110">
        <v>5</v>
      </c>
      <c r="X19" s="110">
        <v>264355200.00000003</v>
      </c>
      <c r="Y19" s="111">
        <v>60</v>
      </c>
      <c r="Z19" s="111">
        <v>29.7</v>
      </c>
      <c r="AA19" s="181"/>
      <c r="AB19" s="181"/>
      <c r="AC19" s="182"/>
      <c r="AD19" s="182"/>
      <c r="AE19" s="110">
        <v>2029680</v>
      </c>
    </row>
    <row r="20" spans="1:31" hidden="1" x14ac:dyDescent="0.25">
      <c r="A20" s="99">
        <v>42132</v>
      </c>
      <c r="B20" s="100">
        <f t="shared" si="0"/>
        <v>2015</v>
      </c>
      <c r="C20" s="101">
        <v>1242136.0000000002</v>
      </c>
      <c r="D20" s="101"/>
      <c r="E20" s="101"/>
      <c r="F20" s="101"/>
      <c r="G20" s="177"/>
      <c r="H20" s="177"/>
      <c r="I20" s="177"/>
      <c r="J20" s="178">
        <v>99.4</v>
      </c>
      <c r="K20" s="104">
        <v>844.12599999999998</v>
      </c>
      <c r="L20" s="104">
        <v>414.69400000000002</v>
      </c>
      <c r="M20" s="105">
        <v>1777.3739999999998</v>
      </c>
      <c r="N20" s="105">
        <v>905.96900000000005</v>
      </c>
      <c r="O20" s="105">
        <v>28389.374000000003</v>
      </c>
      <c r="P20" s="105">
        <v>14319.968999999999</v>
      </c>
      <c r="Q20" s="106">
        <v>1242.1360000000002</v>
      </c>
      <c r="R20" s="107"/>
      <c r="S20" s="180">
        <v>92.785390624999991</v>
      </c>
      <c r="T20" s="109">
        <v>87</v>
      </c>
      <c r="U20" s="110">
        <v>2088000</v>
      </c>
      <c r="V20" s="110">
        <v>16704000</v>
      </c>
      <c r="W20" s="110">
        <v>5</v>
      </c>
      <c r="X20" s="110">
        <v>266443200.00000003</v>
      </c>
      <c r="Y20" s="111">
        <v>60</v>
      </c>
      <c r="Z20" s="111">
        <v>29.7</v>
      </c>
      <c r="AA20" s="181"/>
      <c r="AB20" s="181"/>
      <c r="AC20" s="182"/>
      <c r="AD20" s="182"/>
      <c r="AE20" s="110">
        <v>2031768</v>
      </c>
    </row>
    <row r="21" spans="1:31" hidden="1" x14ac:dyDescent="0.25">
      <c r="A21" s="99">
        <v>42133</v>
      </c>
      <c r="B21" s="100">
        <f t="shared" si="0"/>
        <v>2015</v>
      </c>
      <c r="C21" s="101">
        <v>1392606.9999999998</v>
      </c>
      <c r="D21" s="101"/>
      <c r="E21" s="101"/>
      <c r="F21" s="101"/>
      <c r="G21" s="177"/>
      <c r="H21" s="177"/>
      <c r="I21" s="177"/>
      <c r="J21" s="178">
        <v>99.76</v>
      </c>
      <c r="K21" s="104">
        <v>954.43200000000002</v>
      </c>
      <c r="L21" s="104">
        <v>455.79899999999998</v>
      </c>
      <c r="M21" s="105">
        <v>2731.8059999999996</v>
      </c>
      <c r="N21" s="105">
        <v>1361.768</v>
      </c>
      <c r="O21" s="105">
        <v>29343.806000000004</v>
      </c>
      <c r="P21" s="105">
        <v>14775.768</v>
      </c>
      <c r="Q21" s="106">
        <v>1392.6069999999997</v>
      </c>
      <c r="R21" s="107"/>
      <c r="S21" s="180">
        <v>92.839457364341072</v>
      </c>
      <c r="T21" s="109">
        <v>87</v>
      </c>
      <c r="U21" s="110">
        <v>2088000</v>
      </c>
      <c r="V21" s="110">
        <v>18792000</v>
      </c>
      <c r="W21" s="110">
        <v>5</v>
      </c>
      <c r="X21" s="110">
        <v>268531200</v>
      </c>
      <c r="Y21" s="111">
        <v>60</v>
      </c>
      <c r="Z21" s="111">
        <v>29.7</v>
      </c>
      <c r="AA21" s="181"/>
      <c r="AB21" s="181"/>
      <c r="AC21" s="182"/>
      <c r="AD21" s="182"/>
      <c r="AE21" s="110">
        <v>2033856</v>
      </c>
    </row>
    <row r="22" spans="1:31" hidden="1" x14ac:dyDescent="0.25">
      <c r="A22" s="99">
        <v>42134</v>
      </c>
      <c r="B22" s="100">
        <f t="shared" si="0"/>
        <v>2015</v>
      </c>
      <c r="C22" s="101">
        <v>1874490.9999999998</v>
      </c>
      <c r="D22" s="101"/>
      <c r="E22" s="101"/>
      <c r="F22" s="101"/>
      <c r="G22" s="177"/>
      <c r="H22" s="177"/>
      <c r="I22" s="177"/>
      <c r="J22" s="178">
        <v>99.72</v>
      </c>
      <c r="K22" s="104">
        <v>1276.4290000000001</v>
      </c>
      <c r="L22" s="104">
        <v>627.16999999999996</v>
      </c>
      <c r="M22" s="105">
        <v>4008.2349999999997</v>
      </c>
      <c r="N22" s="105">
        <v>1988.9380000000001</v>
      </c>
      <c r="O22" s="105">
        <v>30620.235000000004</v>
      </c>
      <c r="P22" s="105">
        <v>15402.938</v>
      </c>
      <c r="Q22" s="106">
        <v>1874.4909999999998</v>
      </c>
      <c r="R22" s="107"/>
      <c r="S22" s="180">
        <v>92.8923846153846</v>
      </c>
      <c r="T22" s="109">
        <v>87</v>
      </c>
      <c r="U22" s="110">
        <v>2088000</v>
      </c>
      <c r="V22" s="110">
        <v>20880000</v>
      </c>
      <c r="W22" s="110">
        <v>5</v>
      </c>
      <c r="X22" s="110">
        <v>270619200</v>
      </c>
      <c r="Y22" s="111">
        <v>60</v>
      </c>
      <c r="Z22" s="111">
        <v>29.7</v>
      </c>
      <c r="AA22" s="181"/>
      <c r="AB22" s="181"/>
      <c r="AC22" s="182"/>
      <c r="AD22" s="182"/>
      <c r="AE22" s="110">
        <v>2035944</v>
      </c>
    </row>
    <row r="23" spans="1:31" hidden="1" x14ac:dyDescent="0.25">
      <c r="A23" s="99">
        <v>42135</v>
      </c>
      <c r="B23" s="100">
        <f t="shared" si="0"/>
        <v>2015</v>
      </c>
      <c r="C23" s="101">
        <v>1411225</v>
      </c>
      <c r="D23" s="101"/>
      <c r="E23" s="101"/>
      <c r="F23" s="101"/>
      <c r="G23" s="177"/>
      <c r="H23" s="177"/>
      <c r="I23" s="177"/>
      <c r="J23" s="178">
        <v>99.68</v>
      </c>
      <c r="K23" s="104">
        <v>969.60900000000004</v>
      </c>
      <c r="L23" s="104">
        <v>461.69400000000002</v>
      </c>
      <c r="M23" s="105">
        <v>4977.8440000000001</v>
      </c>
      <c r="N23" s="105">
        <v>2450.6320000000001</v>
      </c>
      <c r="O23" s="105">
        <v>31589.844000000005</v>
      </c>
      <c r="P23" s="105">
        <v>15864.632</v>
      </c>
      <c r="Q23" s="106">
        <v>1411.2249999999999</v>
      </c>
      <c r="R23" s="107"/>
      <c r="S23" s="180">
        <v>92.944198473282427</v>
      </c>
      <c r="T23" s="109">
        <v>87</v>
      </c>
      <c r="U23" s="110">
        <v>2088000</v>
      </c>
      <c r="V23" s="110">
        <v>22968000</v>
      </c>
      <c r="W23" s="110">
        <v>5</v>
      </c>
      <c r="X23" s="110">
        <v>272707200</v>
      </c>
      <c r="Y23" s="111">
        <v>60</v>
      </c>
      <c r="Z23" s="111">
        <v>29.7</v>
      </c>
      <c r="AA23" s="181"/>
      <c r="AB23" s="181"/>
      <c r="AC23" s="182"/>
      <c r="AD23" s="182"/>
      <c r="AE23" s="110">
        <v>2038032</v>
      </c>
    </row>
    <row r="24" spans="1:31" hidden="1" x14ac:dyDescent="0.25">
      <c r="A24" s="99">
        <v>42136</v>
      </c>
      <c r="B24" s="100">
        <f t="shared" si="0"/>
        <v>2015</v>
      </c>
      <c r="C24" s="101">
        <v>1837050.0000000002</v>
      </c>
      <c r="D24" s="101"/>
      <c r="E24" s="101"/>
      <c r="F24" s="101"/>
      <c r="G24" s="177"/>
      <c r="H24" s="177"/>
      <c r="I24" s="177"/>
      <c r="J24" s="178">
        <v>99.81</v>
      </c>
      <c r="K24" s="104">
        <v>1252.193</v>
      </c>
      <c r="L24" s="104">
        <v>613.60299999999995</v>
      </c>
      <c r="M24" s="105">
        <v>6230.0370000000003</v>
      </c>
      <c r="N24" s="105">
        <v>3064.2350000000001</v>
      </c>
      <c r="O24" s="105">
        <v>32842.037000000004</v>
      </c>
      <c r="P24" s="105">
        <v>16478.235000000001</v>
      </c>
      <c r="Q24" s="106">
        <v>1837.0500000000002</v>
      </c>
      <c r="R24" s="107"/>
      <c r="S24" s="180">
        <v>92.99621212121211</v>
      </c>
      <c r="T24" s="109">
        <v>87</v>
      </c>
      <c r="U24" s="110">
        <v>2088000</v>
      </c>
      <c r="V24" s="110">
        <v>25056000</v>
      </c>
      <c r="W24" s="110">
        <v>5</v>
      </c>
      <c r="X24" s="110">
        <v>274795200</v>
      </c>
      <c r="Y24" s="111">
        <v>60</v>
      </c>
      <c r="Z24" s="111">
        <v>29.7</v>
      </c>
      <c r="AA24" s="181"/>
      <c r="AB24" s="181"/>
      <c r="AC24" s="182"/>
      <c r="AD24" s="182"/>
      <c r="AE24" s="110">
        <v>2040120</v>
      </c>
    </row>
    <row r="25" spans="1:31" hidden="1" x14ac:dyDescent="0.25">
      <c r="A25" s="99">
        <v>42137</v>
      </c>
      <c r="B25" s="100">
        <f t="shared" si="0"/>
        <v>2015</v>
      </c>
      <c r="C25" s="101">
        <v>1002155</v>
      </c>
      <c r="D25" s="101"/>
      <c r="E25" s="101"/>
      <c r="F25" s="101"/>
      <c r="G25" s="177"/>
      <c r="H25" s="177"/>
      <c r="I25" s="177"/>
      <c r="J25" s="178">
        <v>98.2</v>
      </c>
      <c r="K25" s="104">
        <v>669.24</v>
      </c>
      <c r="L25" s="104">
        <v>347.19099999999997</v>
      </c>
      <c r="M25" s="105">
        <v>6899.277</v>
      </c>
      <c r="N25" s="105">
        <v>3411.4259999999999</v>
      </c>
      <c r="O25" s="105">
        <v>33511.277000000002</v>
      </c>
      <c r="P25" s="105">
        <v>16825.425999999999</v>
      </c>
      <c r="Q25" s="106">
        <v>1002.155</v>
      </c>
      <c r="R25" s="107"/>
      <c r="S25" s="180">
        <v>93.035338345864659</v>
      </c>
      <c r="T25" s="109">
        <v>87</v>
      </c>
      <c r="U25" s="110">
        <v>2088000</v>
      </c>
      <c r="V25" s="110">
        <v>27144000</v>
      </c>
      <c r="W25" s="110">
        <v>5</v>
      </c>
      <c r="X25" s="110">
        <v>276883200</v>
      </c>
      <c r="Y25" s="111">
        <v>60</v>
      </c>
      <c r="Z25" s="111">
        <v>29.7</v>
      </c>
      <c r="AA25" s="181"/>
      <c r="AB25" s="181"/>
      <c r="AC25" s="182"/>
      <c r="AD25" s="182"/>
      <c r="AE25" s="110">
        <v>2042208</v>
      </c>
    </row>
    <row r="26" spans="1:31" hidden="1" x14ac:dyDescent="0.25">
      <c r="A26" s="99">
        <v>42138</v>
      </c>
      <c r="B26" s="100">
        <f t="shared" si="0"/>
        <v>2015</v>
      </c>
      <c r="C26" s="101">
        <v>13782.999999999998</v>
      </c>
      <c r="D26" s="101"/>
      <c r="E26" s="101"/>
      <c r="F26" s="101"/>
      <c r="G26" s="177"/>
      <c r="H26" s="177"/>
      <c r="I26" s="177"/>
      <c r="J26" s="178">
        <v>98.4</v>
      </c>
      <c r="K26" s="104">
        <v>11.98</v>
      </c>
      <c r="L26" s="104">
        <v>5.157</v>
      </c>
      <c r="M26" s="105">
        <v>6911.2569999999996</v>
      </c>
      <c r="N26" s="105">
        <v>3416.5830000000001</v>
      </c>
      <c r="O26" s="105">
        <v>33523.257000000005</v>
      </c>
      <c r="P26" s="105">
        <v>16830.582999999999</v>
      </c>
      <c r="Q26" s="106">
        <v>13.782999999999998</v>
      </c>
      <c r="R26" s="107"/>
      <c r="S26" s="180">
        <v>93.075373134328345</v>
      </c>
      <c r="T26" s="109">
        <v>87</v>
      </c>
      <c r="U26" s="110">
        <v>2088000</v>
      </c>
      <c r="V26" s="110">
        <v>29232000</v>
      </c>
      <c r="W26" s="110">
        <v>5</v>
      </c>
      <c r="X26" s="110">
        <v>278971200</v>
      </c>
      <c r="Y26" s="111">
        <v>60</v>
      </c>
      <c r="Z26" s="111">
        <v>29.7</v>
      </c>
      <c r="AA26" s="181"/>
      <c r="AB26" s="181"/>
      <c r="AC26" s="182"/>
      <c r="AD26" s="182"/>
      <c r="AE26" s="110">
        <v>2044296</v>
      </c>
    </row>
    <row r="27" spans="1:31" hidden="1" x14ac:dyDescent="0.25">
      <c r="A27" s="99">
        <v>42139</v>
      </c>
      <c r="B27" s="100">
        <f t="shared" si="0"/>
        <v>2015</v>
      </c>
      <c r="C27" s="101">
        <v>426426.00000000006</v>
      </c>
      <c r="D27" s="101"/>
      <c r="E27" s="101"/>
      <c r="F27" s="101"/>
      <c r="G27" s="177"/>
      <c r="H27" s="177"/>
      <c r="I27" s="177"/>
      <c r="J27" s="178">
        <v>99.66</v>
      </c>
      <c r="K27" s="104">
        <v>273.12299999999999</v>
      </c>
      <c r="L27" s="104">
        <v>160.91399999999999</v>
      </c>
      <c r="M27" s="105">
        <v>7184.3799999999992</v>
      </c>
      <c r="N27" s="105">
        <v>3577.4970000000003</v>
      </c>
      <c r="O27" s="105">
        <v>33796.380000000005</v>
      </c>
      <c r="P27" s="105">
        <v>16991.496999999999</v>
      </c>
      <c r="Q27" s="106">
        <v>426.42600000000004</v>
      </c>
      <c r="R27" s="107"/>
      <c r="S27" s="180">
        <v>93.124148148148137</v>
      </c>
      <c r="T27" s="109">
        <v>87</v>
      </c>
      <c r="U27" s="110">
        <v>2088000</v>
      </c>
      <c r="V27" s="110">
        <v>31320000</v>
      </c>
      <c r="W27" s="110">
        <v>5</v>
      </c>
      <c r="X27" s="110">
        <v>281059200</v>
      </c>
      <c r="Y27" s="111">
        <v>60</v>
      </c>
      <c r="Z27" s="111">
        <v>29.7</v>
      </c>
      <c r="AA27" s="181"/>
      <c r="AB27" s="181"/>
      <c r="AC27" s="182"/>
      <c r="AD27" s="182"/>
      <c r="AE27" s="110">
        <v>2046384</v>
      </c>
    </row>
    <row r="28" spans="1:31" hidden="1" x14ac:dyDescent="0.25">
      <c r="A28" s="99">
        <v>42140</v>
      </c>
      <c r="B28" s="100">
        <f t="shared" si="0"/>
        <v>2015</v>
      </c>
      <c r="C28" s="101">
        <v>642328.00000000012</v>
      </c>
      <c r="D28" s="101"/>
      <c r="E28" s="101"/>
      <c r="F28" s="101"/>
      <c r="G28" s="177"/>
      <c r="H28" s="177"/>
      <c r="I28" s="177"/>
      <c r="J28" s="178">
        <v>99.97</v>
      </c>
      <c r="K28" s="104">
        <v>415.88</v>
      </c>
      <c r="L28" s="104">
        <v>236.97499999999999</v>
      </c>
      <c r="M28" s="105">
        <v>7600.2599999999993</v>
      </c>
      <c r="N28" s="105">
        <v>3814.4720000000002</v>
      </c>
      <c r="O28" s="105">
        <v>34212.26</v>
      </c>
      <c r="P28" s="105">
        <v>17228.471999999998</v>
      </c>
      <c r="Q28" s="106">
        <v>642.32800000000009</v>
      </c>
      <c r="R28" s="107"/>
      <c r="S28" s="180">
        <v>93.17448529411763</v>
      </c>
      <c r="T28" s="109">
        <v>87</v>
      </c>
      <c r="U28" s="110">
        <v>2088000</v>
      </c>
      <c r="V28" s="110">
        <v>33408000</v>
      </c>
      <c r="W28" s="110">
        <v>5</v>
      </c>
      <c r="X28" s="110">
        <v>283147200</v>
      </c>
      <c r="Y28" s="111">
        <v>60</v>
      </c>
      <c r="Z28" s="111">
        <v>29.7</v>
      </c>
      <c r="AA28" s="181"/>
      <c r="AB28" s="181"/>
      <c r="AC28" s="182"/>
      <c r="AD28" s="182"/>
      <c r="AE28" s="110">
        <v>2048472</v>
      </c>
    </row>
    <row r="29" spans="1:31" hidden="1" x14ac:dyDescent="0.25">
      <c r="A29" s="99">
        <v>42141</v>
      </c>
      <c r="B29" s="100">
        <f t="shared" si="0"/>
        <v>2015</v>
      </c>
      <c r="C29" s="101">
        <v>202988.00000000003</v>
      </c>
      <c r="D29" s="101"/>
      <c r="E29" s="101"/>
      <c r="F29" s="101"/>
      <c r="G29" s="177"/>
      <c r="H29" s="177"/>
      <c r="I29" s="177"/>
      <c r="J29" s="178">
        <v>99.32</v>
      </c>
      <c r="K29" s="104">
        <v>130.012</v>
      </c>
      <c r="L29" s="104">
        <v>80.227000000000004</v>
      </c>
      <c r="M29" s="105">
        <v>7730.271999999999</v>
      </c>
      <c r="N29" s="105">
        <v>3894.6990000000001</v>
      </c>
      <c r="O29" s="105">
        <v>34342.272000000004</v>
      </c>
      <c r="P29" s="105">
        <v>17308.698999999997</v>
      </c>
      <c r="Q29" s="106">
        <v>202.98800000000003</v>
      </c>
      <c r="R29" s="107"/>
      <c r="S29" s="180">
        <v>93.219343065693408</v>
      </c>
      <c r="T29" s="109">
        <v>87</v>
      </c>
      <c r="U29" s="110">
        <v>2088000</v>
      </c>
      <c r="V29" s="110">
        <v>35496000</v>
      </c>
      <c r="W29" s="110">
        <v>5</v>
      </c>
      <c r="X29" s="110">
        <v>285235200</v>
      </c>
      <c r="Y29" s="111">
        <v>60</v>
      </c>
      <c r="Z29" s="111">
        <v>29.7</v>
      </c>
      <c r="AA29" s="181"/>
      <c r="AB29" s="181"/>
      <c r="AC29" s="182"/>
      <c r="AD29" s="182"/>
      <c r="AE29" s="110">
        <v>2050560</v>
      </c>
    </row>
    <row r="30" spans="1:31" hidden="1" x14ac:dyDescent="0.25">
      <c r="A30" s="99">
        <v>42142</v>
      </c>
      <c r="B30" s="100">
        <f t="shared" si="0"/>
        <v>2015</v>
      </c>
      <c r="C30" s="101">
        <v>356568.00000000006</v>
      </c>
      <c r="D30" s="101"/>
      <c r="E30" s="101"/>
      <c r="F30" s="101"/>
      <c r="G30" s="177"/>
      <c r="H30" s="177"/>
      <c r="I30" s="177"/>
      <c r="J30" s="178">
        <v>98.98</v>
      </c>
      <c r="K30" s="104">
        <v>248.05</v>
      </c>
      <c r="L30" s="104">
        <v>118.566</v>
      </c>
      <c r="M30" s="105">
        <v>7978.3219999999992</v>
      </c>
      <c r="N30" s="105">
        <v>4013.2649999999999</v>
      </c>
      <c r="O30" s="105">
        <v>34590.322000000007</v>
      </c>
      <c r="P30" s="105">
        <v>17427.264999999996</v>
      </c>
      <c r="Q30" s="106">
        <v>356.56800000000004</v>
      </c>
      <c r="R30" s="107"/>
      <c r="S30" s="180">
        <v>93.261086956521723</v>
      </c>
      <c r="T30" s="109">
        <v>87</v>
      </c>
      <c r="U30" s="110">
        <v>2088000</v>
      </c>
      <c r="V30" s="110">
        <v>37584000</v>
      </c>
      <c r="W30" s="110">
        <v>5</v>
      </c>
      <c r="X30" s="110">
        <v>287323200</v>
      </c>
      <c r="Y30" s="111">
        <v>60</v>
      </c>
      <c r="Z30" s="111">
        <v>29.7</v>
      </c>
      <c r="AA30" s="181"/>
      <c r="AB30" s="181"/>
      <c r="AC30" s="182"/>
      <c r="AD30" s="182"/>
      <c r="AE30" s="110">
        <v>2052648</v>
      </c>
    </row>
    <row r="31" spans="1:31" hidden="1" x14ac:dyDescent="0.25">
      <c r="A31" s="99">
        <v>42143</v>
      </c>
      <c r="B31" s="100">
        <f t="shared" si="0"/>
        <v>2015</v>
      </c>
      <c r="C31" s="101">
        <v>109687.99999999999</v>
      </c>
      <c r="D31" s="101"/>
      <c r="E31" s="101"/>
      <c r="F31" s="101"/>
      <c r="G31" s="177"/>
      <c r="H31" s="177"/>
      <c r="I31" s="177"/>
      <c r="J31" s="178">
        <v>96.19</v>
      </c>
      <c r="K31" s="104">
        <v>79.918000000000006</v>
      </c>
      <c r="L31" s="104">
        <v>34.831000000000003</v>
      </c>
      <c r="M31" s="105">
        <v>8058.2399999999989</v>
      </c>
      <c r="N31" s="105">
        <v>4048.096</v>
      </c>
      <c r="O31" s="105">
        <v>34670.240000000005</v>
      </c>
      <c r="P31" s="105">
        <v>17462.095999999994</v>
      </c>
      <c r="Q31" s="106">
        <v>109.68799999999999</v>
      </c>
      <c r="R31" s="107"/>
      <c r="S31" s="180">
        <v>93.28215827338127</v>
      </c>
      <c r="T31" s="109">
        <v>87</v>
      </c>
      <c r="U31" s="110">
        <v>2088000</v>
      </c>
      <c r="V31" s="110">
        <v>39672000</v>
      </c>
      <c r="W31" s="110">
        <v>5</v>
      </c>
      <c r="X31" s="110">
        <v>289411200</v>
      </c>
      <c r="Y31" s="111">
        <v>60</v>
      </c>
      <c r="Z31" s="111">
        <v>29.7</v>
      </c>
      <c r="AA31" s="181"/>
      <c r="AB31" s="181"/>
      <c r="AC31" s="182"/>
      <c r="AD31" s="182"/>
      <c r="AE31" s="110">
        <v>2054736</v>
      </c>
    </row>
    <row r="32" spans="1:31" hidden="1" x14ac:dyDescent="0.25">
      <c r="A32" s="99">
        <v>42144</v>
      </c>
      <c r="B32" s="100">
        <f t="shared" si="0"/>
        <v>2015</v>
      </c>
      <c r="C32" s="101">
        <v>193815</v>
      </c>
      <c r="D32" s="101"/>
      <c r="E32" s="101"/>
      <c r="F32" s="101"/>
      <c r="G32" s="177"/>
      <c r="H32" s="177"/>
      <c r="I32" s="177"/>
      <c r="J32" s="178">
        <v>98.2</v>
      </c>
      <c r="K32" s="104">
        <v>131.79599999999999</v>
      </c>
      <c r="L32" s="104">
        <v>67.7</v>
      </c>
      <c r="M32" s="105">
        <v>8190.0359999999991</v>
      </c>
      <c r="N32" s="105">
        <v>4115.7960000000003</v>
      </c>
      <c r="O32" s="105">
        <v>34802.036000000007</v>
      </c>
      <c r="P32" s="105">
        <v>17529.795999999995</v>
      </c>
      <c r="Q32" s="106">
        <v>193.815</v>
      </c>
      <c r="R32" s="107"/>
      <c r="S32" s="180">
        <v>93.317285714285703</v>
      </c>
      <c r="T32" s="109">
        <v>87</v>
      </c>
      <c r="U32" s="110">
        <v>2088000</v>
      </c>
      <c r="V32" s="110">
        <v>41760000</v>
      </c>
      <c r="W32" s="110">
        <v>5</v>
      </c>
      <c r="X32" s="110">
        <v>291499200</v>
      </c>
      <c r="Y32" s="111">
        <v>60</v>
      </c>
      <c r="Z32" s="111">
        <v>29.7</v>
      </c>
      <c r="AA32" s="181"/>
      <c r="AB32" s="181"/>
      <c r="AC32" s="182"/>
      <c r="AD32" s="182"/>
      <c r="AE32" s="110">
        <v>2056824</v>
      </c>
    </row>
    <row r="33" spans="1:31" hidden="1" x14ac:dyDescent="0.25">
      <c r="A33" s="99">
        <v>42145</v>
      </c>
      <c r="B33" s="100">
        <f t="shared" si="0"/>
        <v>2015</v>
      </c>
      <c r="C33" s="101">
        <v>160727.00000000003</v>
      </c>
      <c r="D33" s="101"/>
      <c r="E33" s="101"/>
      <c r="F33" s="101"/>
      <c r="G33" s="177"/>
      <c r="H33" s="177"/>
      <c r="I33" s="177"/>
      <c r="J33" s="178">
        <v>97.55</v>
      </c>
      <c r="K33" s="104">
        <v>113.78100000000001</v>
      </c>
      <c r="L33" s="104">
        <v>53.265999999999998</v>
      </c>
      <c r="M33" s="105">
        <v>8303.8169999999991</v>
      </c>
      <c r="N33" s="105">
        <v>4169.0619999999999</v>
      </c>
      <c r="O33" s="105">
        <v>34915.81700000001</v>
      </c>
      <c r="P33" s="105">
        <v>17583.061999999994</v>
      </c>
      <c r="Q33" s="106">
        <v>160.72700000000003</v>
      </c>
      <c r="R33" s="107"/>
      <c r="S33" s="180">
        <v>93.347304964538992</v>
      </c>
      <c r="T33" s="109">
        <v>87</v>
      </c>
      <c r="U33" s="110">
        <v>2088000</v>
      </c>
      <c r="V33" s="110">
        <v>43848000</v>
      </c>
      <c r="W33" s="110">
        <v>5</v>
      </c>
      <c r="X33" s="110">
        <v>293587200</v>
      </c>
      <c r="Y33" s="111">
        <v>60</v>
      </c>
      <c r="Z33" s="111">
        <v>29.7</v>
      </c>
      <c r="AA33" s="181"/>
      <c r="AB33" s="181"/>
      <c r="AC33" s="182"/>
      <c r="AD33" s="182"/>
      <c r="AE33" s="110">
        <v>2058912</v>
      </c>
    </row>
    <row r="34" spans="1:31" hidden="1" x14ac:dyDescent="0.25">
      <c r="A34" s="99">
        <v>42146</v>
      </c>
      <c r="B34" s="100">
        <f t="shared" si="0"/>
        <v>2015</v>
      </c>
      <c r="C34" s="101">
        <v>290949</v>
      </c>
      <c r="D34" s="101"/>
      <c r="E34" s="101"/>
      <c r="F34" s="101"/>
      <c r="G34" s="177"/>
      <c r="H34" s="177"/>
      <c r="I34" s="177"/>
      <c r="J34" s="178">
        <v>99.22</v>
      </c>
      <c r="K34" s="104">
        <v>209.00399999999999</v>
      </c>
      <c r="L34" s="104">
        <v>90.153000000000006</v>
      </c>
      <c r="M34" s="105">
        <v>8512.8209999999999</v>
      </c>
      <c r="N34" s="105">
        <v>4259.2150000000001</v>
      </c>
      <c r="O34" s="105">
        <v>35124.821000000011</v>
      </c>
      <c r="P34" s="105">
        <v>17673.214999999993</v>
      </c>
      <c r="Q34" s="106">
        <v>290.94900000000001</v>
      </c>
      <c r="R34" s="107"/>
      <c r="S34" s="180">
        <v>93.38866197183097</v>
      </c>
      <c r="T34" s="109">
        <v>87</v>
      </c>
      <c r="U34" s="110">
        <v>2088000</v>
      </c>
      <c r="V34" s="110">
        <v>45936000</v>
      </c>
      <c r="W34" s="110">
        <v>5</v>
      </c>
      <c r="X34" s="110">
        <v>295675200</v>
      </c>
      <c r="Y34" s="111">
        <v>60</v>
      </c>
      <c r="Z34" s="111">
        <v>29.7</v>
      </c>
      <c r="AA34" s="181"/>
      <c r="AB34" s="181"/>
      <c r="AC34" s="182"/>
      <c r="AD34" s="182"/>
      <c r="AE34" s="110">
        <v>2061000</v>
      </c>
    </row>
    <row r="35" spans="1:31" hidden="1" x14ac:dyDescent="0.25">
      <c r="A35" s="99">
        <v>42147</v>
      </c>
      <c r="B35" s="100">
        <f t="shared" si="0"/>
        <v>2015</v>
      </c>
      <c r="C35" s="101">
        <v>385</v>
      </c>
      <c r="D35" s="101"/>
      <c r="E35" s="101"/>
      <c r="F35" s="101"/>
      <c r="G35" s="177"/>
      <c r="H35" s="177"/>
      <c r="I35" s="177"/>
      <c r="J35" s="178">
        <v>98.47</v>
      </c>
      <c r="K35" s="104">
        <v>1.744</v>
      </c>
      <c r="L35" s="104">
        <v>0.98499999999999999</v>
      </c>
      <c r="M35" s="105">
        <v>8514.5650000000005</v>
      </c>
      <c r="N35" s="105">
        <v>4260.2</v>
      </c>
      <c r="O35" s="105">
        <v>35126.56500000001</v>
      </c>
      <c r="P35" s="105">
        <v>17674.199999999993</v>
      </c>
      <c r="Q35" s="106">
        <v>0.38500000000000001</v>
      </c>
      <c r="R35" s="107"/>
      <c r="S35" s="180">
        <v>93.424195804195776</v>
      </c>
      <c r="T35" s="109">
        <v>87</v>
      </c>
      <c r="U35" s="110">
        <v>2088000</v>
      </c>
      <c r="V35" s="110">
        <v>48024000</v>
      </c>
      <c r="W35" s="110">
        <v>5</v>
      </c>
      <c r="X35" s="110">
        <v>297763200</v>
      </c>
      <c r="Y35" s="111">
        <v>60</v>
      </c>
      <c r="Z35" s="111">
        <v>29.7</v>
      </c>
      <c r="AA35" s="181"/>
      <c r="AB35" s="181"/>
      <c r="AC35" s="182"/>
      <c r="AD35" s="182"/>
      <c r="AE35" s="110">
        <v>2063088</v>
      </c>
    </row>
    <row r="36" spans="1:31" hidden="1" x14ac:dyDescent="0.25">
      <c r="A36" s="99">
        <v>42148</v>
      </c>
      <c r="B36" s="100">
        <f t="shared" si="0"/>
        <v>2015</v>
      </c>
      <c r="C36" s="101">
        <v>41472</v>
      </c>
      <c r="D36" s="101"/>
      <c r="E36" s="101"/>
      <c r="F36" s="101"/>
      <c r="G36" s="177"/>
      <c r="H36" s="177"/>
      <c r="I36" s="177"/>
      <c r="J36" s="178">
        <v>97.34</v>
      </c>
      <c r="K36" s="104">
        <v>26.021999999999998</v>
      </c>
      <c r="L36" s="104">
        <v>21.364999999999998</v>
      </c>
      <c r="M36" s="105">
        <v>8540.5870000000014</v>
      </c>
      <c r="N36" s="105">
        <v>4281.5649999999996</v>
      </c>
      <c r="O36" s="105">
        <v>35152.587000000007</v>
      </c>
      <c r="P36" s="105">
        <v>17695.564999999995</v>
      </c>
      <c r="Q36" s="106">
        <v>41.472000000000001</v>
      </c>
      <c r="R36" s="107"/>
      <c r="S36" s="180">
        <v>93.451388888888857</v>
      </c>
      <c r="T36" s="109">
        <v>87</v>
      </c>
      <c r="U36" s="110">
        <v>2088000</v>
      </c>
      <c r="V36" s="110">
        <v>50112000</v>
      </c>
      <c r="W36" s="110">
        <v>5</v>
      </c>
      <c r="X36" s="110">
        <v>299851200</v>
      </c>
      <c r="Y36" s="111">
        <v>60</v>
      </c>
      <c r="Z36" s="111">
        <v>29.7</v>
      </c>
      <c r="AA36" s="181"/>
      <c r="AB36" s="181"/>
      <c r="AC36" s="182"/>
      <c r="AD36" s="182"/>
      <c r="AE36" s="110">
        <v>2065176</v>
      </c>
    </row>
    <row r="37" spans="1:31" hidden="1" x14ac:dyDescent="0.25">
      <c r="A37" s="99">
        <v>42149</v>
      </c>
      <c r="B37" s="100">
        <f t="shared" si="0"/>
        <v>2015</v>
      </c>
      <c r="C37" s="101">
        <v>55443.000000000007</v>
      </c>
      <c r="D37" s="101"/>
      <c r="E37" s="101"/>
      <c r="F37" s="101"/>
      <c r="G37" s="177"/>
      <c r="H37" s="177"/>
      <c r="I37" s="177"/>
      <c r="J37" s="178">
        <v>99.98</v>
      </c>
      <c r="K37" s="104">
        <v>42.973999999999997</v>
      </c>
      <c r="L37" s="104">
        <v>19.231999999999999</v>
      </c>
      <c r="M37" s="105">
        <v>8583.5610000000015</v>
      </c>
      <c r="N37" s="105">
        <v>4300.7969999999996</v>
      </c>
      <c r="O37" s="105">
        <v>35195.561000000009</v>
      </c>
      <c r="P37" s="105">
        <v>17714.796999999995</v>
      </c>
      <c r="Q37" s="106">
        <v>55.443000000000005</v>
      </c>
      <c r="R37" s="107"/>
      <c r="S37" s="180">
        <v>93.496413793103414</v>
      </c>
      <c r="T37" s="109">
        <v>87</v>
      </c>
      <c r="U37" s="110">
        <v>2088000</v>
      </c>
      <c r="V37" s="110">
        <v>52200000</v>
      </c>
      <c r="W37" s="110">
        <v>5</v>
      </c>
      <c r="X37" s="110">
        <v>301939200</v>
      </c>
      <c r="Y37" s="111">
        <v>60</v>
      </c>
      <c r="Z37" s="111">
        <v>29.7</v>
      </c>
      <c r="AA37" s="181"/>
      <c r="AB37" s="181"/>
      <c r="AC37" s="182"/>
      <c r="AD37" s="182"/>
      <c r="AE37" s="110">
        <v>2067264</v>
      </c>
    </row>
    <row r="38" spans="1:31" hidden="1" x14ac:dyDescent="0.25">
      <c r="A38" s="99">
        <v>42150</v>
      </c>
      <c r="B38" s="100">
        <f t="shared" si="0"/>
        <v>2015</v>
      </c>
      <c r="C38" s="101">
        <v>150976.00000000006</v>
      </c>
      <c r="D38" s="101"/>
      <c r="E38" s="101"/>
      <c r="F38" s="101"/>
      <c r="G38" s="177"/>
      <c r="H38" s="177"/>
      <c r="I38" s="177"/>
      <c r="J38" s="178">
        <v>98.72</v>
      </c>
      <c r="K38" s="104">
        <v>102.64400000000001</v>
      </c>
      <c r="L38" s="104">
        <v>56.518000000000001</v>
      </c>
      <c r="M38" s="105">
        <v>8686.2050000000017</v>
      </c>
      <c r="N38" s="105">
        <v>4357.3149999999996</v>
      </c>
      <c r="O38" s="105">
        <v>35298.205000000009</v>
      </c>
      <c r="P38" s="105">
        <v>17771.314999999995</v>
      </c>
      <c r="Q38" s="106">
        <v>150.97600000000006</v>
      </c>
      <c r="R38" s="107"/>
      <c r="S38" s="180">
        <v>93.53219178082189</v>
      </c>
      <c r="T38" s="109">
        <v>87</v>
      </c>
      <c r="U38" s="110">
        <v>2088000</v>
      </c>
      <c r="V38" s="110">
        <v>54288000</v>
      </c>
      <c r="W38" s="110">
        <v>5</v>
      </c>
      <c r="X38" s="110">
        <v>304027200</v>
      </c>
      <c r="Y38" s="111">
        <v>60</v>
      </c>
      <c r="Z38" s="111">
        <v>29.7</v>
      </c>
      <c r="AA38" s="181"/>
      <c r="AB38" s="181"/>
      <c r="AC38" s="182"/>
      <c r="AD38" s="182"/>
      <c r="AE38" s="110">
        <v>2069352</v>
      </c>
    </row>
    <row r="39" spans="1:31" hidden="1" x14ac:dyDescent="0.25">
      <c r="A39" s="99">
        <v>42151</v>
      </c>
      <c r="B39" s="100">
        <f t="shared" si="0"/>
        <v>2015</v>
      </c>
      <c r="C39" s="101">
        <v>172434</v>
      </c>
      <c r="D39" s="101"/>
      <c r="E39" s="101"/>
      <c r="F39" s="101"/>
      <c r="G39" s="177"/>
      <c r="H39" s="177"/>
      <c r="I39" s="177"/>
      <c r="J39" s="178">
        <v>99.46</v>
      </c>
      <c r="K39" s="104">
        <v>111.515</v>
      </c>
      <c r="L39" s="104">
        <v>68.334999999999994</v>
      </c>
      <c r="M39" s="105">
        <v>8797.7200000000012</v>
      </c>
      <c r="N39" s="105">
        <v>4425.6499999999996</v>
      </c>
      <c r="O39" s="105">
        <v>35409.720000000008</v>
      </c>
      <c r="P39" s="105">
        <v>17839.649999999994</v>
      </c>
      <c r="Q39" s="106">
        <v>172.434</v>
      </c>
      <c r="R39" s="107"/>
      <c r="S39" s="180">
        <v>93.572517006802684</v>
      </c>
      <c r="T39" s="109">
        <v>87</v>
      </c>
      <c r="U39" s="110">
        <v>2088000</v>
      </c>
      <c r="V39" s="110">
        <v>56376000</v>
      </c>
      <c r="W39" s="110">
        <v>5</v>
      </c>
      <c r="X39" s="110">
        <v>306115200</v>
      </c>
      <c r="Y39" s="111">
        <v>60</v>
      </c>
      <c r="Z39" s="111">
        <v>29.7</v>
      </c>
      <c r="AA39" s="181"/>
      <c r="AB39" s="181"/>
      <c r="AC39" s="182"/>
      <c r="AD39" s="182"/>
      <c r="AE39" s="110">
        <v>2071440</v>
      </c>
    </row>
    <row r="40" spans="1:31" hidden="1" x14ac:dyDescent="0.25">
      <c r="A40" s="99">
        <v>42152</v>
      </c>
      <c r="B40" s="100">
        <f t="shared" si="0"/>
        <v>2015</v>
      </c>
      <c r="C40" s="101">
        <v>772288</v>
      </c>
      <c r="D40" s="101"/>
      <c r="E40" s="101"/>
      <c r="F40" s="101"/>
      <c r="G40" s="102"/>
      <c r="H40" s="102"/>
      <c r="I40" s="102"/>
      <c r="J40" s="178">
        <v>99.44</v>
      </c>
      <c r="K40" s="104">
        <v>525.39599999999996</v>
      </c>
      <c r="L40" s="104">
        <v>255.08500000000001</v>
      </c>
      <c r="M40" s="105">
        <v>9323.1160000000018</v>
      </c>
      <c r="N40" s="105">
        <v>4680.7349999999997</v>
      </c>
      <c r="O40" s="105">
        <v>35935.116000000009</v>
      </c>
      <c r="P40" s="105">
        <v>18094.734999999993</v>
      </c>
      <c r="Q40" s="106">
        <v>772.28800000000001</v>
      </c>
      <c r="R40" s="107"/>
      <c r="S40" s="180">
        <v>93.612162162162122</v>
      </c>
      <c r="T40" s="109">
        <v>87</v>
      </c>
      <c r="U40" s="110">
        <v>2088000</v>
      </c>
      <c r="V40" s="110">
        <v>58464000</v>
      </c>
      <c r="W40" s="110">
        <v>5</v>
      </c>
      <c r="X40" s="110">
        <v>308203200</v>
      </c>
      <c r="Y40" s="111">
        <v>60</v>
      </c>
      <c r="Z40" s="111">
        <v>29.7</v>
      </c>
      <c r="AA40" s="181"/>
      <c r="AB40" s="181"/>
      <c r="AC40" s="182"/>
      <c r="AD40" s="182"/>
      <c r="AE40" s="110">
        <v>2073528</v>
      </c>
    </row>
    <row r="41" spans="1:31" hidden="1" x14ac:dyDescent="0.25">
      <c r="A41" s="99">
        <v>42153</v>
      </c>
      <c r="B41" s="100">
        <f t="shared" si="0"/>
        <v>2015</v>
      </c>
      <c r="C41" s="101">
        <v>1210797</v>
      </c>
      <c r="D41" s="101"/>
      <c r="E41" s="101"/>
      <c r="F41" s="101"/>
      <c r="G41" s="102"/>
      <c r="H41" s="102"/>
      <c r="I41" s="102"/>
      <c r="J41" s="178">
        <v>99.93</v>
      </c>
      <c r="K41" s="104">
        <v>842.38499999999999</v>
      </c>
      <c r="L41" s="104">
        <v>384.54</v>
      </c>
      <c r="M41" s="105">
        <v>10165.501000000002</v>
      </c>
      <c r="N41" s="105">
        <v>5065.2749999999996</v>
      </c>
      <c r="O41" s="105">
        <v>36777.501000000011</v>
      </c>
      <c r="P41" s="105">
        <v>18479.274999999994</v>
      </c>
      <c r="Q41" s="106">
        <v>1210.797</v>
      </c>
      <c r="R41" s="107"/>
      <c r="S41" s="180">
        <v>93.65456375838923</v>
      </c>
      <c r="T41" s="109">
        <v>87</v>
      </c>
      <c r="U41" s="110">
        <v>2088000</v>
      </c>
      <c r="V41" s="110">
        <v>60552000</v>
      </c>
      <c r="W41" s="110">
        <v>5</v>
      </c>
      <c r="X41" s="110">
        <v>310291200</v>
      </c>
      <c r="Y41" s="111">
        <v>60</v>
      </c>
      <c r="Z41" s="111">
        <v>29.7</v>
      </c>
      <c r="AA41" s="181"/>
      <c r="AB41" s="181"/>
      <c r="AC41" s="182"/>
      <c r="AD41" s="182"/>
      <c r="AE41" s="110">
        <v>2075616</v>
      </c>
    </row>
    <row r="42" spans="1:31" hidden="1" x14ac:dyDescent="0.25">
      <c r="A42" s="99">
        <v>42154</v>
      </c>
      <c r="B42" s="100">
        <f t="shared" si="0"/>
        <v>2015</v>
      </c>
      <c r="C42" s="101">
        <v>294322</v>
      </c>
      <c r="D42" s="101"/>
      <c r="E42" s="101"/>
      <c r="F42" s="101"/>
      <c r="G42" s="102"/>
      <c r="H42" s="102"/>
      <c r="I42" s="102"/>
      <c r="J42" s="178">
        <v>99</v>
      </c>
      <c r="K42" s="104">
        <v>215.61099999999999</v>
      </c>
      <c r="L42" s="104">
        <v>86.486999999999995</v>
      </c>
      <c r="M42" s="105">
        <v>10381.112000000003</v>
      </c>
      <c r="N42" s="105">
        <v>5151.7619999999997</v>
      </c>
      <c r="O42" s="105">
        <v>36993.112000000008</v>
      </c>
      <c r="P42" s="105">
        <v>18565.761999999995</v>
      </c>
      <c r="Q42" s="106">
        <v>294.322</v>
      </c>
      <c r="R42" s="107"/>
      <c r="S42" s="180">
        <v>93.690199999999962</v>
      </c>
      <c r="T42" s="109">
        <v>87</v>
      </c>
      <c r="U42" s="110">
        <v>2088000</v>
      </c>
      <c r="V42" s="110">
        <v>62640000</v>
      </c>
      <c r="W42" s="110">
        <v>5</v>
      </c>
      <c r="X42" s="110">
        <v>312379200</v>
      </c>
      <c r="Y42" s="111">
        <v>60</v>
      </c>
      <c r="Z42" s="111">
        <v>29.7</v>
      </c>
      <c r="AA42" s="181"/>
      <c r="AB42" s="181"/>
      <c r="AC42" s="182"/>
      <c r="AD42" s="182"/>
      <c r="AE42" s="110">
        <v>2077704</v>
      </c>
    </row>
    <row r="43" spans="1:31" hidden="1" x14ac:dyDescent="0.25">
      <c r="A43" s="99">
        <v>42155</v>
      </c>
      <c r="B43" s="100">
        <f t="shared" si="0"/>
        <v>2015</v>
      </c>
      <c r="C43" s="101">
        <v>245116</v>
      </c>
      <c r="D43" s="101"/>
      <c r="E43" s="101"/>
      <c r="F43" s="101"/>
      <c r="G43" s="102"/>
      <c r="H43" s="102"/>
      <c r="I43" s="102"/>
      <c r="J43" s="178">
        <v>99.45</v>
      </c>
      <c r="K43" s="104">
        <v>173.91200000000001</v>
      </c>
      <c r="L43" s="104">
        <v>78.382000000000005</v>
      </c>
      <c r="M43" s="105">
        <v>10555.024000000003</v>
      </c>
      <c r="N43" s="105">
        <v>5230.1439999999993</v>
      </c>
      <c r="O43" s="105">
        <v>37167.024000000005</v>
      </c>
      <c r="P43" s="105">
        <v>18644.143999999997</v>
      </c>
      <c r="Q43" s="106">
        <v>245.11600000000001</v>
      </c>
      <c r="R43" s="107"/>
      <c r="S43" s="180">
        <v>93.728344370860896</v>
      </c>
      <c r="T43" s="109">
        <v>87</v>
      </c>
      <c r="U43" s="110">
        <v>2088000</v>
      </c>
      <c r="V43" s="110">
        <v>64728000</v>
      </c>
      <c r="W43" s="110">
        <v>5</v>
      </c>
      <c r="X43" s="110">
        <v>314467200</v>
      </c>
      <c r="Y43" s="111">
        <v>60</v>
      </c>
      <c r="Z43" s="111">
        <v>29.7</v>
      </c>
      <c r="AA43" s="181"/>
      <c r="AB43" s="181"/>
      <c r="AC43" s="182"/>
      <c r="AD43" s="182"/>
      <c r="AE43" s="110">
        <v>2079792</v>
      </c>
    </row>
    <row r="44" spans="1:31" hidden="1" x14ac:dyDescent="0.25">
      <c r="A44" s="99">
        <v>42156</v>
      </c>
      <c r="B44" s="100">
        <f t="shared" si="0"/>
        <v>2015</v>
      </c>
      <c r="C44" s="101">
        <v>979095</v>
      </c>
      <c r="D44" s="101"/>
      <c r="E44" s="101"/>
      <c r="F44" s="101"/>
      <c r="G44" s="102"/>
      <c r="H44" s="102"/>
      <c r="I44" s="102"/>
      <c r="J44" s="178">
        <v>97.97</v>
      </c>
      <c r="K44" s="104">
        <v>652.72500000000002</v>
      </c>
      <c r="L44" s="104">
        <v>337.43700000000001</v>
      </c>
      <c r="M44" s="105">
        <v>652.72500000000002</v>
      </c>
      <c r="N44" s="105">
        <v>337.43700000000001</v>
      </c>
      <c r="O44" s="105">
        <v>37819.749000000003</v>
      </c>
      <c r="P44" s="105">
        <v>18981.580999999998</v>
      </c>
      <c r="Q44" s="106">
        <v>979.09500000000003</v>
      </c>
      <c r="R44" s="107"/>
      <c r="S44" s="180">
        <v>93.756249999999966</v>
      </c>
      <c r="T44" s="109">
        <v>87</v>
      </c>
      <c r="U44" s="110">
        <v>2088000</v>
      </c>
      <c r="V44" s="110">
        <v>2088000</v>
      </c>
      <c r="W44" s="110">
        <v>6</v>
      </c>
      <c r="X44" s="110">
        <v>316555200</v>
      </c>
      <c r="Y44" s="111">
        <v>60</v>
      </c>
      <c r="Z44" s="111">
        <v>29.7</v>
      </c>
      <c r="AA44" s="181"/>
      <c r="AB44" s="181"/>
      <c r="AC44" s="182"/>
      <c r="AD44" s="182"/>
      <c r="AE44" s="110">
        <v>2081880</v>
      </c>
    </row>
    <row r="45" spans="1:31" hidden="1" x14ac:dyDescent="0.25">
      <c r="A45" s="99">
        <v>42157</v>
      </c>
      <c r="B45" s="100">
        <f t="shared" si="0"/>
        <v>2015</v>
      </c>
      <c r="C45" s="101">
        <v>1776599</v>
      </c>
      <c r="D45" s="101"/>
      <c r="E45" s="101"/>
      <c r="F45" s="101"/>
      <c r="G45" s="102"/>
      <c r="H45" s="102"/>
      <c r="I45" s="102"/>
      <c r="J45" s="178">
        <v>99.03</v>
      </c>
      <c r="K45" s="104">
        <v>1214.4559999999999</v>
      </c>
      <c r="L45" s="104">
        <v>586.39400000000001</v>
      </c>
      <c r="M45" s="105">
        <v>1867.181</v>
      </c>
      <c r="N45" s="105">
        <v>923.83100000000002</v>
      </c>
      <c r="O45" s="105">
        <v>39034.205000000002</v>
      </c>
      <c r="P45" s="105">
        <v>19567.974999999999</v>
      </c>
      <c r="Q45" s="106">
        <v>1776.5989999999999</v>
      </c>
      <c r="R45" s="107"/>
      <c r="S45" s="180">
        <v>93.790718954248334</v>
      </c>
      <c r="T45" s="109">
        <v>87</v>
      </c>
      <c r="U45" s="110">
        <v>2088000</v>
      </c>
      <c r="V45" s="110">
        <v>4176000</v>
      </c>
      <c r="W45" s="110">
        <v>6</v>
      </c>
      <c r="X45" s="110">
        <v>318643200</v>
      </c>
      <c r="Y45" s="111">
        <v>60</v>
      </c>
      <c r="Z45" s="111">
        <v>29.7</v>
      </c>
      <c r="AA45" s="181"/>
      <c r="AB45" s="181"/>
      <c r="AC45" s="182"/>
      <c r="AD45" s="182"/>
      <c r="AE45" s="110">
        <v>2083968</v>
      </c>
    </row>
    <row r="46" spans="1:31" hidden="1" x14ac:dyDescent="0.25">
      <c r="A46" s="99">
        <v>42158</v>
      </c>
      <c r="B46" s="100">
        <f t="shared" si="0"/>
        <v>2015</v>
      </c>
      <c r="C46" s="101">
        <v>1603146.0000000002</v>
      </c>
      <c r="D46" s="101"/>
      <c r="E46" s="101"/>
      <c r="F46" s="101"/>
      <c r="G46" s="102"/>
      <c r="H46" s="102"/>
      <c r="I46" s="102"/>
      <c r="J46" s="178">
        <v>99.99</v>
      </c>
      <c r="K46" s="104">
        <v>1081.2090000000001</v>
      </c>
      <c r="L46" s="104">
        <v>546.20600000000002</v>
      </c>
      <c r="M46" s="105">
        <v>2948.3900000000003</v>
      </c>
      <c r="N46" s="105">
        <v>1470.037</v>
      </c>
      <c r="O46" s="105">
        <v>40115.414000000004</v>
      </c>
      <c r="P46" s="105">
        <v>20114.180999999997</v>
      </c>
      <c r="Q46" s="106">
        <v>1603.1460000000002</v>
      </c>
      <c r="R46" s="107"/>
      <c r="S46" s="180">
        <v>93.830974025974001</v>
      </c>
      <c r="T46" s="109">
        <v>87</v>
      </c>
      <c r="U46" s="110">
        <v>2088000</v>
      </c>
      <c r="V46" s="110">
        <v>6264000</v>
      </c>
      <c r="W46" s="110">
        <v>6</v>
      </c>
      <c r="X46" s="110">
        <v>320731200</v>
      </c>
      <c r="Y46" s="111">
        <v>60</v>
      </c>
      <c r="Z46" s="111">
        <v>29.7</v>
      </c>
      <c r="AA46" s="181"/>
      <c r="AB46" s="181"/>
      <c r="AC46" s="182"/>
      <c r="AD46" s="182"/>
      <c r="AE46" s="110">
        <v>2086056</v>
      </c>
    </row>
    <row r="47" spans="1:31" hidden="1" x14ac:dyDescent="0.25">
      <c r="A47" s="99">
        <v>42159</v>
      </c>
      <c r="B47" s="100">
        <f t="shared" si="0"/>
        <v>2015</v>
      </c>
      <c r="C47" s="101">
        <v>583356.00000000012</v>
      </c>
      <c r="D47" s="101"/>
      <c r="E47" s="101"/>
      <c r="F47" s="101"/>
      <c r="G47" s="102"/>
      <c r="H47" s="102"/>
      <c r="I47" s="102"/>
      <c r="J47" s="178">
        <v>98.33</v>
      </c>
      <c r="K47" s="104">
        <v>416.18700000000001</v>
      </c>
      <c r="L47" s="104">
        <v>178.63300000000001</v>
      </c>
      <c r="M47" s="105">
        <v>3364.5770000000002</v>
      </c>
      <c r="N47" s="105">
        <v>1648.67</v>
      </c>
      <c r="O47" s="105">
        <v>40531.601000000002</v>
      </c>
      <c r="P47" s="105">
        <v>20292.813999999998</v>
      </c>
      <c r="Q47" s="106">
        <v>583.35600000000011</v>
      </c>
      <c r="R47" s="107"/>
      <c r="S47" s="180">
        <v>93.859999999999971</v>
      </c>
      <c r="T47" s="109">
        <v>87</v>
      </c>
      <c r="U47" s="110">
        <v>2088000</v>
      </c>
      <c r="V47" s="110">
        <v>8352000</v>
      </c>
      <c r="W47" s="110">
        <v>6</v>
      </c>
      <c r="X47" s="110">
        <v>322819200</v>
      </c>
      <c r="Y47" s="111">
        <v>60</v>
      </c>
      <c r="Z47" s="111">
        <v>29.7</v>
      </c>
      <c r="AA47" s="181"/>
      <c r="AB47" s="181"/>
      <c r="AC47" s="182"/>
      <c r="AD47" s="182"/>
      <c r="AE47" s="110">
        <v>2088144</v>
      </c>
    </row>
    <row r="48" spans="1:31" hidden="1" x14ac:dyDescent="0.25">
      <c r="A48" s="99">
        <v>42160</v>
      </c>
      <c r="B48" s="100">
        <f t="shared" si="0"/>
        <v>2015</v>
      </c>
      <c r="C48" s="101">
        <v>962345.99999999988</v>
      </c>
      <c r="D48" s="101"/>
      <c r="E48" s="101"/>
      <c r="F48" s="101"/>
      <c r="G48" s="102"/>
      <c r="H48" s="102"/>
      <c r="I48" s="102"/>
      <c r="J48" s="178">
        <v>99.53</v>
      </c>
      <c r="K48" s="104">
        <v>672.17899999999997</v>
      </c>
      <c r="L48" s="104">
        <v>301.47300000000001</v>
      </c>
      <c r="M48" s="105">
        <v>4036.7560000000003</v>
      </c>
      <c r="N48" s="105">
        <v>1950.143</v>
      </c>
      <c r="O48" s="105">
        <v>41203.78</v>
      </c>
      <c r="P48" s="105">
        <v>20594.287</v>
      </c>
      <c r="Q48" s="106">
        <v>962.34599999999989</v>
      </c>
      <c r="R48" s="107"/>
      <c r="S48" s="180">
        <v>93.896346153846125</v>
      </c>
      <c r="T48" s="109">
        <v>87</v>
      </c>
      <c r="U48" s="110">
        <v>2088000</v>
      </c>
      <c r="V48" s="110">
        <v>10440000</v>
      </c>
      <c r="W48" s="110">
        <v>6</v>
      </c>
      <c r="X48" s="110">
        <v>324907200</v>
      </c>
      <c r="Y48" s="111">
        <v>60</v>
      </c>
      <c r="Z48" s="111">
        <v>29.7</v>
      </c>
      <c r="AA48" s="181"/>
      <c r="AB48" s="181"/>
      <c r="AC48" s="182"/>
      <c r="AD48" s="182"/>
      <c r="AE48" s="110">
        <v>2090232</v>
      </c>
    </row>
    <row r="49" spans="1:31" hidden="1" x14ac:dyDescent="0.25">
      <c r="A49" s="99">
        <v>42161</v>
      </c>
      <c r="B49" s="100">
        <f t="shared" si="0"/>
        <v>2015</v>
      </c>
      <c r="C49" s="101">
        <v>1789820.9999999998</v>
      </c>
      <c r="D49" s="101"/>
      <c r="E49" s="101"/>
      <c r="F49" s="101"/>
      <c r="G49" s="102"/>
      <c r="H49" s="102"/>
      <c r="I49" s="102"/>
      <c r="J49" s="178">
        <v>99.75</v>
      </c>
      <c r="K49" s="104">
        <v>1210.809</v>
      </c>
      <c r="L49" s="104">
        <v>604.49400000000003</v>
      </c>
      <c r="M49" s="105">
        <v>5247.5650000000005</v>
      </c>
      <c r="N49" s="105">
        <v>2554.6370000000002</v>
      </c>
      <c r="O49" s="105">
        <v>42414.589</v>
      </c>
      <c r="P49" s="105">
        <v>21198.780999999999</v>
      </c>
      <c r="Q49" s="106">
        <v>1789.8209999999997</v>
      </c>
      <c r="R49" s="107"/>
      <c r="S49" s="180">
        <v>93.933630573248379</v>
      </c>
      <c r="T49" s="109">
        <v>87</v>
      </c>
      <c r="U49" s="110">
        <v>2088000</v>
      </c>
      <c r="V49" s="110">
        <v>12528000</v>
      </c>
      <c r="W49" s="110">
        <v>6</v>
      </c>
      <c r="X49" s="110">
        <v>326995200</v>
      </c>
      <c r="Y49" s="111">
        <v>60</v>
      </c>
      <c r="Z49" s="111">
        <v>29.7</v>
      </c>
      <c r="AA49" s="181"/>
      <c r="AB49" s="181"/>
      <c r="AC49" s="182"/>
      <c r="AD49" s="182"/>
      <c r="AE49" s="110">
        <v>2092320</v>
      </c>
    </row>
    <row r="50" spans="1:31" hidden="1" x14ac:dyDescent="0.25">
      <c r="A50" s="99">
        <v>42162</v>
      </c>
      <c r="B50" s="100">
        <f t="shared" si="0"/>
        <v>2015</v>
      </c>
      <c r="C50" s="101">
        <v>1709031</v>
      </c>
      <c r="D50" s="101"/>
      <c r="E50" s="101"/>
      <c r="F50" s="101"/>
      <c r="G50" s="102"/>
      <c r="H50" s="102"/>
      <c r="I50" s="102"/>
      <c r="J50" s="178">
        <v>99.86</v>
      </c>
      <c r="K50" s="104">
        <v>1161.7760000000001</v>
      </c>
      <c r="L50" s="104">
        <v>572.22199999999998</v>
      </c>
      <c r="M50" s="105">
        <v>6409.3410000000003</v>
      </c>
      <c r="N50" s="105">
        <v>3126.8590000000004</v>
      </c>
      <c r="O50" s="105">
        <v>43576.364999999998</v>
      </c>
      <c r="P50" s="105">
        <v>21771.003000000001</v>
      </c>
      <c r="Q50" s="106">
        <v>1709.0309999999999</v>
      </c>
      <c r="R50" s="107"/>
      <c r="S50" s="180">
        <v>93.971139240506304</v>
      </c>
      <c r="T50" s="109">
        <v>87</v>
      </c>
      <c r="U50" s="110">
        <v>2088000</v>
      </c>
      <c r="V50" s="110">
        <v>14616000</v>
      </c>
      <c r="W50" s="110">
        <v>6</v>
      </c>
      <c r="X50" s="110">
        <v>329083200</v>
      </c>
      <c r="Y50" s="111">
        <v>60</v>
      </c>
      <c r="Z50" s="111">
        <v>29.7</v>
      </c>
      <c r="AA50" s="181"/>
      <c r="AB50" s="181"/>
      <c r="AC50" s="182"/>
      <c r="AD50" s="182"/>
      <c r="AE50" s="110">
        <v>2094408</v>
      </c>
    </row>
    <row r="51" spans="1:31" hidden="1" x14ac:dyDescent="0.25">
      <c r="A51" s="99">
        <v>42163</v>
      </c>
      <c r="B51" s="100">
        <f t="shared" si="0"/>
        <v>2015</v>
      </c>
      <c r="C51" s="101">
        <v>524116.99999999994</v>
      </c>
      <c r="D51" s="101"/>
      <c r="E51" s="101"/>
      <c r="F51" s="101"/>
      <c r="G51" s="102"/>
      <c r="H51" s="102"/>
      <c r="I51" s="102"/>
      <c r="J51" s="178">
        <v>98.86</v>
      </c>
      <c r="K51" s="104">
        <v>355.07900000000001</v>
      </c>
      <c r="L51" s="104">
        <v>180.24700000000001</v>
      </c>
      <c r="M51" s="105">
        <v>6764.42</v>
      </c>
      <c r="N51" s="105">
        <v>3307.1060000000002</v>
      </c>
      <c r="O51" s="105">
        <v>43931.443999999996</v>
      </c>
      <c r="P51" s="105">
        <v>21951.25</v>
      </c>
      <c r="Q51" s="106">
        <v>524.11699999999996</v>
      </c>
      <c r="R51" s="107"/>
      <c r="S51" s="180">
        <v>94.001886792452808</v>
      </c>
      <c r="T51" s="109">
        <v>87</v>
      </c>
      <c r="U51" s="110">
        <v>2088000</v>
      </c>
      <c r="V51" s="110">
        <v>16704000</v>
      </c>
      <c r="W51" s="110">
        <v>6</v>
      </c>
      <c r="X51" s="110">
        <v>331171200</v>
      </c>
      <c r="Y51" s="111">
        <v>60</v>
      </c>
      <c r="Z51" s="111">
        <v>29.7</v>
      </c>
      <c r="AA51" s="181"/>
      <c r="AB51" s="181"/>
      <c r="AC51" s="182"/>
      <c r="AD51" s="182"/>
      <c r="AE51" s="110">
        <v>2096496</v>
      </c>
    </row>
    <row r="52" spans="1:31" hidden="1" x14ac:dyDescent="0.25">
      <c r="A52" s="99">
        <v>42164</v>
      </c>
      <c r="B52" s="100">
        <f t="shared" si="0"/>
        <v>2015</v>
      </c>
      <c r="C52" s="101">
        <v>7608.0000000000009</v>
      </c>
      <c r="D52" s="101"/>
      <c r="E52" s="101"/>
      <c r="F52" s="101"/>
      <c r="G52" s="102"/>
      <c r="H52" s="102"/>
      <c r="I52" s="102"/>
      <c r="J52" s="178">
        <v>97</v>
      </c>
      <c r="K52" s="104">
        <v>6.9649999999999999</v>
      </c>
      <c r="L52" s="104">
        <v>4.149</v>
      </c>
      <c r="M52" s="105">
        <v>6771.3850000000002</v>
      </c>
      <c r="N52" s="105">
        <v>3311.2550000000001</v>
      </c>
      <c r="O52" s="105">
        <v>43938.408999999992</v>
      </c>
      <c r="P52" s="105">
        <v>21955.399000000001</v>
      </c>
      <c r="Q52" s="106">
        <v>7.6080000000000005</v>
      </c>
      <c r="R52" s="107"/>
      <c r="S52" s="180">
        <v>94.020624999999981</v>
      </c>
      <c r="T52" s="109">
        <v>87</v>
      </c>
      <c r="U52" s="110">
        <v>2088000</v>
      </c>
      <c r="V52" s="110">
        <v>18792000</v>
      </c>
      <c r="W52" s="110">
        <v>6</v>
      </c>
      <c r="X52" s="110">
        <v>333259200</v>
      </c>
      <c r="Y52" s="111">
        <v>60</v>
      </c>
      <c r="Z52" s="111">
        <v>29.7</v>
      </c>
      <c r="AA52" s="181"/>
      <c r="AB52" s="181"/>
      <c r="AC52" s="182"/>
      <c r="AD52" s="182"/>
      <c r="AE52" s="110">
        <v>2098584</v>
      </c>
    </row>
    <row r="53" spans="1:31" hidden="1" x14ac:dyDescent="0.25">
      <c r="A53" s="99">
        <v>42165</v>
      </c>
      <c r="B53" s="100">
        <f t="shared" si="0"/>
        <v>2015</v>
      </c>
      <c r="C53" s="101">
        <v>48193.000000000007</v>
      </c>
      <c r="D53" s="101"/>
      <c r="E53" s="101"/>
      <c r="F53" s="101"/>
      <c r="G53" s="102"/>
      <c r="H53" s="102"/>
      <c r="I53" s="102"/>
      <c r="J53" s="178">
        <v>97.62</v>
      </c>
      <c r="K53" s="104">
        <v>38.167999999999999</v>
      </c>
      <c r="L53" s="104">
        <v>15.489000000000001</v>
      </c>
      <c r="M53" s="105">
        <v>6809.5529999999999</v>
      </c>
      <c r="N53" s="105">
        <v>3326.7440000000001</v>
      </c>
      <c r="O53" s="105">
        <v>43976.57699999999</v>
      </c>
      <c r="P53" s="105">
        <v>21970.888000000003</v>
      </c>
      <c r="Q53" s="106">
        <v>48.193000000000005</v>
      </c>
      <c r="R53" s="107"/>
      <c r="S53" s="180">
        <v>94.042981366459614</v>
      </c>
      <c r="T53" s="109">
        <v>87</v>
      </c>
      <c r="U53" s="110">
        <v>2088000</v>
      </c>
      <c r="V53" s="110">
        <v>20880000</v>
      </c>
      <c r="W53" s="110">
        <v>6</v>
      </c>
      <c r="X53" s="110">
        <v>335347200</v>
      </c>
      <c r="Y53" s="111">
        <v>60</v>
      </c>
      <c r="Z53" s="111">
        <v>29.7</v>
      </c>
      <c r="AA53" s="181"/>
      <c r="AB53" s="181"/>
      <c r="AC53" s="182"/>
      <c r="AD53" s="182"/>
      <c r="AE53" s="110">
        <v>2100672</v>
      </c>
    </row>
    <row r="54" spans="1:31" hidden="1" x14ac:dyDescent="0.25">
      <c r="A54" s="99">
        <v>42166</v>
      </c>
      <c r="B54" s="100">
        <f t="shared" si="0"/>
        <v>2015</v>
      </c>
      <c r="C54" s="101">
        <v>416058.00000000012</v>
      </c>
      <c r="D54" s="101"/>
      <c r="E54" s="101"/>
      <c r="F54" s="101"/>
      <c r="G54" s="102"/>
      <c r="H54" s="102"/>
      <c r="I54" s="102"/>
      <c r="J54" s="178">
        <v>96.86</v>
      </c>
      <c r="K54" s="104">
        <v>293.37700000000001</v>
      </c>
      <c r="L54" s="104">
        <v>130.02199999999999</v>
      </c>
      <c r="M54" s="105">
        <v>7102.93</v>
      </c>
      <c r="N54" s="105">
        <v>3456.7660000000001</v>
      </c>
      <c r="O54" s="105">
        <v>44269.953999999991</v>
      </c>
      <c r="P54" s="105">
        <v>22100.910000000003</v>
      </c>
      <c r="Q54" s="106">
        <v>416.05800000000011</v>
      </c>
      <c r="R54" s="107"/>
      <c r="S54" s="180">
        <v>94.060370370370364</v>
      </c>
      <c r="T54" s="109">
        <v>87</v>
      </c>
      <c r="U54" s="110">
        <v>2088000</v>
      </c>
      <c r="V54" s="110">
        <v>22968000</v>
      </c>
      <c r="W54" s="110">
        <v>6</v>
      </c>
      <c r="X54" s="110">
        <v>337435200</v>
      </c>
      <c r="Y54" s="111">
        <v>60</v>
      </c>
      <c r="Z54" s="111">
        <v>29.7</v>
      </c>
      <c r="AA54" s="181"/>
      <c r="AB54" s="181"/>
      <c r="AC54" s="182"/>
      <c r="AD54" s="182"/>
      <c r="AE54" s="110">
        <v>2102760</v>
      </c>
    </row>
    <row r="55" spans="1:31" hidden="1" x14ac:dyDescent="0.25">
      <c r="A55" s="99">
        <v>42167</v>
      </c>
      <c r="B55" s="100">
        <f t="shared" si="0"/>
        <v>2015</v>
      </c>
      <c r="C55" s="101">
        <v>767259.00000000012</v>
      </c>
      <c r="D55" s="101"/>
      <c r="E55" s="101"/>
      <c r="F55" s="101"/>
      <c r="G55" s="102"/>
      <c r="H55" s="102"/>
      <c r="I55" s="102"/>
      <c r="J55" s="178">
        <v>96.99</v>
      </c>
      <c r="K55" s="104">
        <v>518.78300000000002</v>
      </c>
      <c r="L55" s="104">
        <v>255.98400000000001</v>
      </c>
      <c r="M55" s="105">
        <v>7621.7130000000006</v>
      </c>
      <c r="N55" s="105">
        <v>3712.75</v>
      </c>
      <c r="O55" s="105">
        <v>44788.736999999994</v>
      </c>
      <c r="P55" s="105">
        <v>22356.894000000004</v>
      </c>
      <c r="Q55" s="106">
        <v>767.25900000000013</v>
      </c>
      <c r="R55" s="107"/>
      <c r="S55" s="180">
        <v>94.078343558282199</v>
      </c>
      <c r="T55" s="109">
        <v>87</v>
      </c>
      <c r="U55" s="110">
        <v>2088000</v>
      </c>
      <c r="V55" s="110">
        <v>25056000</v>
      </c>
      <c r="W55" s="110">
        <v>6</v>
      </c>
      <c r="X55" s="110">
        <v>339523200</v>
      </c>
      <c r="Y55" s="111">
        <v>60</v>
      </c>
      <c r="Z55" s="111">
        <v>29.7</v>
      </c>
      <c r="AA55" s="181"/>
      <c r="AB55" s="181"/>
      <c r="AC55" s="182"/>
      <c r="AD55" s="182"/>
      <c r="AE55" s="110">
        <v>2104848</v>
      </c>
    </row>
    <row r="56" spans="1:31" hidden="1" x14ac:dyDescent="0.25">
      <c r="A56" s="99">
        <v>42168</v>
      </c>
      <c r="B56" s="100">
        <f t="shared" si="0"/>
        <v>2015</v>
      </c>
      <c r="C56" s="101">
        <v>1313636</v>
      </c>
      <c r="D56" s="101"/>
      <c r="E56" s="101"/>
      <c r="F56" s="101"/>
      <c r="G56" s="102"/>
      <c r="H56" s="102"/>
      <c r="I56" s="102"/>
      <c r="J56" s="178">
        <v>98.71</v>
      </c>
      <c r="K56" s="104">
        <v>883.03800000000001</v>
      </c>
      <c r="L56" s="104">
        <v>448.93299999999999</v>
      </c>
      <c r="M56" s="105">
        <v>8504.7510000000002</v>
      </c>
      <c r="N56" s="105">
        <v>4161.683</v>
      </c>
      <c r="O56" s="105">
        <v>45671.774999999994</v>
      </c>
      <c r="P56" s="105">
        <v>22805.827000000005</v>
      </c>
      <c r="Q56" s="106">
        <v>1313.636</v>
      </c>
      <c r="R56" s="107"/>
      <c r="S56" s="180">
        <v>94.106585365853647</v>
      </c>
      <c r="T56" s="109">
        <v>87</v>
      </c>
      <c r="U56" s="110">
        <v>2088000</v>
      </c>
      <c r="V56" s="110">
        <v>27144000</v>
      </c>
      <c r="W56" s="110">
        <v>6</v>
      </c>
      <c r="X56" s="110">
        <v>341611200</v>
      </c>
      <c r="Y56" s="111">
        <v>60</v>
      </c>
      <c r="Z56" s="111">
        <v>29.7</v>
      </c>
      <c r="AA56" s="181"/>
      <c r="AB56" s="181"/>
      <c r="AC56" s="182"/>
      <c r="AD56" s="182"/>
      <c r="AE56" s="110">
        <v>2106936</v>
      </c>
    </row>
    <row r="57" spans="1:31" hidden="1" x14ac:dyDescent="0.25">
      <c r="A57" s="99">
        <v>42169</v>
      </c>
      <c r="B57" s="100">
        <f t="shared" si="0"/>
        <v>2015</v>
      </c>
      <c r="C57" s="101">
        <v>303529.99999999994</v>
      </c>
      <c r="D57" s="101"/>
      <c r="E57" s="101"/>
      <c r="F57" s="101"/>
      <c r="G57" s="102"/>
      <c r="H57" s="102"/>
      <c r="I57" s="102"/>
      <c r="J57" s="178">
        <v>98.18</v>
      </c>
      <c r="K57" s="104">
        <v>212.96199999999999</v>
      </c>
      <c r="L57" s="104">
        <v>99.064999999999998</v>
      </c>
      <c r="M57" s="105">
        <v>8717.7129999999997</v>
      </c>
      <c r="N57" s="105">
        <v>4260.7479999999996</v>
      </c>
      <c r="O57" s="105">
        <v>45884.736999999994</v>
      </c>
      <c r="P57" s="105">
        <v>22904.892000000003</v>
      </c>
      <c r="Q57" s="106">
        <v>303.52999999999992</v>
      </c>
      <c r="R57" s="107"/>
      <c r="S57" s="180">
        <v>94.131272727272716</v>
      </c>
      <c r="T57" s="109">
        <v>87</v>
      </c>
      <c r="U57" s="110">
        <v>2088000</v>
      </c>
      <c r="V57" s="110">
        <v>29232000</v>
      </c>
      <c r="W57" s="110">
        <v>6</v>
      </c>
      <c r="X57" s="110">
        <v>343699200</v>
      </c>
      <c r="Y57" s="111">
        <v>60</v>
      </c>
      <c r="Z57" s="111">
        <v>29.7</v>
      </c>
      <c r="AA57" s="181"/>
      <c r="AB57" s="181"/>
      <c r="AC57" s="182"/>
      <c r="AD57" s="182"/>
      <c r="AE57" s="110">
        <v>2109024</v>
      </c>
    </row>
    <row r="58" spans="1:31" hidden="1" x14ac:dyDescent="0.25">
      <c r="A58" s="99">
        <v>42170</v>
      </c>
      <c r="B58" s="100">
        <f t="shared" si="0"/>
        <v>2015</v>
      </c>
      <c r="C58" s="101">
        <v>878</v>
      </c>
      <c r="D58" s="101"/>
      <c r="E58" s="101"/>
      <c r="F58" s="101"/>
      <c r="G58" s="102"/>
      <c r="H58" s="102"/>
      <c r="I58" s="102"/>
      <c r="J58" s="178">
        <v>96.29</v>
      </c>
      <c r="K58" s="104">
        <v>1.5329999999999999</v>
      </c>
      <c r="L58" s="104">
        <v>1.5229999999999999</v>
      </c>
      <c r="M58" s="105">
        <v>8719.2459999999992</v>
      </c>
      <c r="N58" s="105">
        <v>4262.2709999999997</v>
      </c>
      <c r="O58" s="105">
        <v>45886.27</v>
      </c>
      <c r="P58" s="105">
        <v>22906.415000000005</v>
      </c>
      <c r="Q58" s="106">
        <v>0.878</v>
      </c>
      <c r="R58" s="107"/>
      <c r="S58" s="180">
        <v>94.144277108433727</v>
      </c>
      <c r="T58" s="109">
        <v>87</v>
      </c>
      <c r="U58" s="110">
        <v>2088000</v>
      </c>
      <c r="V58" s="110">
        <v>31320000</v>
      </c>
      <c r="W58" s="110">
        <v>6</v>
      </c>
      <c r="X58" s="110">
        <v>345787200</v>
      </c>
      <c r="Y58" s="111">
        <v>60</v>
      </c>
      <c r="Z58" s="111">
        <v>29.7</v>
      </c>
      <c r="AA58" s="181"/>
      <c r="AB58" s="181"/>
      <c r="AC58" s="182"/>
      <c r="AD58" s="182"/>
      <c r="AE58" s="110">
        <v>2111112</v>
      </c>
    </row>
    <row r="59" spans="1:31" hidden="1" x14ac:dyDescent="0.25">
      <c r="A59" s="99">
        <v>42171</v>
      </c>
      <c r="B59" s="100">
        <f t="shared" si="0"/>
        <v>2015</v>
      </c>
      <c r="C59" s="101">
        <v>245452</v>
      </c>
      <c r="D59" s="101"/>
      <c r="E59" s="101"/>
      <c r="F59" s="101"/>
      <c r="G59" s="102"/>
      <c r="H59" s="102"/>
      <c r="I59" s="102"/>
      <c r="J59" s="178">
        <v>94.46</v>
      </c>
      <c r="K59" s="104">
        <v>163.72499999999999</v>
      </c>
      <c r="L59" s="104">
        <v>89.897000000000006</v>
      </c>
      <c r="M59" s="105">
        <v>8882.9709999999995</v>
      </c>
      <c r="N59" s="105">
        <v>4352.1679999999997</v>
      </c>
      <c r="O59" s="105">
        <v>46049.994999999995</v>
      </c>
      <c r="P59" s="105">
        <v>22996.312000000005</v>
      </c>
      <c r="Q59" s="106">
        <v>245.452</v>
      </c>
      <c r="R59" s="107"/>
      <c r="S59" s="180">
        <v>94.146167664670642</v>
      </c>
      <c r="T59" s="109">
        <v>87</v>
      </c>
      <c r="U59" s="110">
        <v>2088000</v>
      </c>
      <c r="V59" s="110">
        <v>33408000</v>
      </c>
      <c r="W59" s="110">
        <v>6</v>
      </c>
      <c r="X59" s="110">
        <v>347875200</v>
      </c>
      <c r="Y59" s="111">
        <v>60</v>
      </c>
      <c r="Z59" s="111">
        <v>29.7</v>
      </c>
      <c r="AA59" s="181"/>
      <c r="AB59" s="181"/>
      <c r="AC59" s="182"/>
      <c r="AD59" s="182"/>
      <c r="AE59" s="110">
        <v>2113200</v>
      </c>
    </row>
    <row r="60" spans="1:31" hidden="1" x14ac:dyDescent="0.25">
      <c r="A60" s="99">
        <v>42172</v>
      </c>
      <c r="B60" s="100">
        <f t="shared" si="0"/>
        <v>2015</v>
      </c>
      <c r="C60" s="101">
        <v>147646</v>
      </c>
      <c r="D60" s="101"/>
      <c r="E60" s="101"/>
      <c r="F60" s="101"/>
      <c r="G60" s="102"/>
      <c r="H60" s="102"/>
      <c r="I60" s="102"/>
      <c r="J60" s="178">
        <v>95.62</v>
      </c>
      <c r="K60" s="104">
        <v>99.063000000000002</v>
      </c>
      <c r="L60" s="104">
        <v>55.468000000000004</v>
      </c>
      <c r="M60" s="105">
        <v>8982.0339999999997</v>
      </c>
      <c r="N60" s="105">
        <v>4407.6359999999995</v>
      </c>
      <c r="O60" s="105">
        <v>46149.057999999997</v>
      </c>
      <c r="P60" s="105">
        <v>23051.780000000006</v>
      </c>
      <c r="Q60" s="106">
        <v>147.64599999999999</v>
      </c>
      <c r="R60" s="107"/>
      <c r="S60" s="180">
        <v>94.154940476190475</v>
      </c>
      <c r="T60" s="109">
        <v>87</v>
      </c>
      <c r="U60" s="110">
        <v>2088000</v>
      </c>
      <c r="V60" s="110">
        <v>35496000</v>
      </c>
      <c r="W60" s="110">
        <v>6</v>
      </c>
      <c r="X60" s="110">
        <v>349963200</v>
      </c>
      <c r="Y60" s="111">
        <v>60</v>
      </c>
      <c r="Z60" s="111">
        <v>29.7</v>
      </c>
      <c r="AA60" s="181"/>
      <c r="AB60" s="181"/>
      <c r="AC60" s="182"/>
      <c r="AD60" s="182"/>
      <c r="AE60" s="110">
        <v>2115288</v>
      </c>
    </row>
    <row r="61" spans="1:31" hidden="1" x14ac:dyDescent="0.25">
      <c r="A61" s="99">
        <v>42173</v>
      </c>
      <c r="B61" s="100">
        <f t="shared" si="0"/>
        <v>2015</v>
      </c>
      <c r="C61" s="101">
        <v>804862.00000000012</v>
      </c>
      <c r="D61" s="101"/>
      <c r="E61" s="101"/>
      <c r="F61" s="101"/>
      <c r="G61" s="102"/>
      <c r="H61" s="102"/>
      <c r="I61" s="102"/>
      <c r="J61" s="178">
        <v>97.56</v>
      </c>
      <c r="K61" s="104">
        <v>531.10799999999995</v>
      </c>
      <c r="L61" s="104">
        <v>284.99799999999999</v>
      </c>
      <c r="M61" s="105">
        <v>9513.1419999999998</v>
      </c>
      <c r="N61" s="105">
        <v>4692.6339999999991</v>
      </c>
      <c r="O61" s="105">
        <v>46680.165999999997</v>
      </c>
      <c r="P61" s="105">
        <v>23336.778000000006</v>
      </c>
      <c r="Q61" s="106">
        <v>804.86200000000008</v>
      </c>
      <c r="R61" s="107"/>
      <c r="S61" s="180">
        <v>94.175088757396438</v>
      </c>
      <c r="T61" s="109">
        <v>87</v>
      </c>
      <c r="U61" s="110">
        <v>2088000</v>
      </c>
      <c r="V61" s="110">
        <v>37584000</v>
      </c>
      <c r="W61" s="110">
        <v>6</v>
      </c>
      <c r="X61" s="110">
        <v>352051200</v>
      </c>
      <c r="Y61" s="111">
        <v>60</v>
      </c>
      <c r="Z61" s="111">
        <v>29.7</v>
      </c>
      <c r="AA61" s="181"/>
      <c r="AB61" s="181"/>
      <c r="AC61" s="182"/>
      <c r="AD61" s="182"/>
      <c r="AE61" s="110">
        <v>2117376</v>
      </c>
    </row>
    <row r="62" spans="1:31" hidden="1" x14ac:dyDescent="0.25">
      <c r="A62" s="99">
        <v>42174</v>
      </c>
      <c r="B62" s="100">
        <f t="shared" si="0"/>
        <v>2015</v>
      </c>
      <c r="C62" s="101">
        <v>1362853.9999999998</v>
      </c>
      <c r="D62" s="101"/>
      <c r="E62" s="101"/>
      <c r="F62" s="101"/>
      <c r="G62" s="102"/>
      <c r="H62" s="102"/>
      <c r="I62" s="102"/>
      <c r="J62" s="178">
        <v>99.64</v>
      </c>
      <c r="K62" s="104">
        <v>922.24900000000002</v>
      </c>
      <c r="L62" s="104">
        <v>459.22899999999998</v>
      </c>
      <c r="M62" s="105">
        <v>10435.391</v>
      </c>
      <c r="N62" s="105">
        <v>5151.8629999999994</v>
      </c>
      <c r="O62" s="105">
        <v>47602.415000000001</v>
      </c>
      <c r="P62" s="105">
        <v>23796.007000000005</v>
      </c>
      <c r="Q62" s="106">
        <v>1362.8539999999998</v>
      </c>
      <c r="R62" s="107"/>
      <c r="S62" s="180">
        <v>94.207235294117638</v>
      </c>
      <c r="T62" s="109">
        <v>87</v>
      </c>
      <c r="U62" s="110">
        <v>2088000</v>
      </c>
      <c r="V62" s="110">
        <v>39672000</v>
      </c>
      <c r="W62" s="110">
        <v>6</v>
      </c>
      <c r="X62" s="110">
        <v>354139200</v>
      </c>
      <c r="Y62" s="111">
        <v>60</v>
      </c>
      <c r="Z62" s="111">
        <v>29.7</v>
      </c>
      <c r="AA62" s="181"/>
      <c r="AB62" s="181"/>
      <c r="AC62" s="182"/>
      <c r="AD62" s="182"/>
      <c r="AE62" s="110">
        <v>2119464</v>
      </c>
    </row>
    <row r="63" spans="1:31" hidden="1" x14ac:dyDescent="0.25">
      <c r="A63" s="99">
        <v>42175</v>
      </c>
      <c r="B63" s="100">
        <f t="shared" si="0"/>
        <v>2015</v>
      </c>
      <c r="C63" s="101">
        <v>80673.999999999985</v>
      </c>
      <c r="D63" s="101"/>
      <c r="E63" s="101"/>
      <c r="F63" s="101"/>
      <c r="G63" s="102"/>
      <c r="H63" s="102"/>
      <c r="I63" s="102"/>
      <c r="J63" s="178">
        <v>96.82</v>
      </c>
      <c r="K63" s="104">
        <v>65.734999999999999</v>
      </c>
      <c r="L63" s="104">
        <v>22.102</v>
      </c>
      <c r="M63" s="105">
        <v>10501.126</v>
      </c>
      <c r="N63" s="105">
        <v>5173.9649999999992</v>
      </c>
      <c r="O63" s="105">
        <v>47668.15</v>
      </c>
      <c r="P63" s="105">
        <v>23818.109000000004</v>
      </c>
      <c r="Q63" s="106">
        <v>80.673999999999992</v>
      </c>
      <c r="R63" s="107"/>
      <c r="S63" s="180">
        <v>94.222514619883029</v>
      </c>
      <c r="T63" s="109">
        <v>87</v>
      </c>
      <c r="U63" s="110">
        <v>2088000</v>
      </c>
      <c r="V63" s="110">
        <v>41760000</v>
      </c>
      <c r="W63" s="110">
        <v>6</v>
      </c>
      <c r="X63" s="110">
        <v>356227200</v>
      </c>
      <c r="Y63" s="111">
        <v>60</v>
      </c>
      <c r="Z63" s="111">
        <v>29.7</v>
      </c>
      <c r="AA63" s="181"/>
      <c r="AB63" s="181"/>
      <c r="AC63" s="182"/>
      <c r="AD63" s="182"/>
      <c r="AE63" s="110">
        <v>2121552</v>
      </c>
    </row>
    <row r="64" spans="1:31" hidden="1" x14ac:dyDescent="0.25">
      <c r="A64" s="99">
        <v>42176</v>
      </c>
      <c r="B64" s="100">
        <f t="shared" si="0"/>
        <v>2015</v>
      </c>
      <c r="C64" s="101">
        <v>340322</v>
      </c>
      <c r="D64" s="101"/>
      <c r="E64" s="101"/>
      <c r="F64" s="101"/>
      <c r="G64" s="102"/>
      <c r="H64" s="102"/>
      <c r="I64" s="102"/>
      <c r="J64" s="178">
        <v>95.99</v>
      </c>
      <c r="K64" s="104">
        <v>231.96700000000001</v>
      </c>
      <c r="L64" s="104">
        <v>115.50700000000001</v>
      </c>
      <c r="M64" s="105">
        <v>10733.093000000001</v>
      </c>
      <c r="N64" s="105">
        <v>5289.4719999999988</v>
      </c>
      <c r="O64" s="105">
        <v>47900.116999999998</v>
      </c>
      <c r="P64" s="105">
        <v>23933.616000000005</v>
      </c>
      <c r="Q64" s="106">
        <v>340.322</v>
      </c>
      <c r="R64" s="107"/>
      <c r="S64" s="180">
        <v>94.232790697674403</v>
      </c>
      <c r="T64" s="109">
        <v>87</v>
      </c>
      <c r="U64" s="110">
        <v>2088000</v>
      </c>
      <c r="V64" s="110">
        <v>43848000</v>
      </c>
      <c r="W64" s="110">
        <v>6</v>
      </c>
      <c r="X64" s="110">
        <v>358315200</v>
      </c>
      <c r="Y64" s="111">
        <v>60</v>
      </c>
      <c r="Z64" s="111">
        <v>29.7</v>
      </c>
      <c r="AA64" s="181"/>
      <c r="AB64" s="181"/>
      <c r="AC64" s="182"/>
      <c r="AD64" s="182"/>
      <c r="AE64" s="110">
        <v>2123640</v>
      </c>
    </row>
    <row r="65" spans="1:31" hidden="1" x14ac:dyDescent="0.25">
      <c r="A65" s="99">
        <v>42177</v>
      </c>
      <c r="B65" s="100">
        <f t="shared" si="0"/>
        <v>2015</v>
      </c>
      <c r="C65" s="101">
        <v>1207776</v>
      </c>
      <c r="D65" s="101"/>
      <c r="E65" s="101"/>
      <c r="F65" s="101"/>
      <c r="G65" s="102"/>
      <c r="H65" s="102"/>
      <c r="I65" s="102"/>
      <c r="J65" s="178">
        <v>98.45</v>
      </c>
      <c r="K65" s="104">
        <v>797.78599999999994</v>
      </c>
      <c r="L65" s="104">
        <v>425.07600000000002</v>
      </c>
      <c r="M65" s="105">
        <v>11530.879000000001</v>
      </c>
      <c r="N65" s="105">
        <v>5714.5479999999989</v>
      </c>
      <c r="O65" s="105">
        <v>48697.902999999998</v>
      </c>
      <c r="P65" s="105">
        <v>24358.692000000006</v>
      </c>
      <c r="Q65" s="106">
        <v>1207.7760000000001</v>
      </c>
      <c r="R65" s="107"/>
      <c r="S65" s="180">
        <v>94.257167630057793</v>
      </c>
      <c r="T65" s="109">
        <v>87</v>
      </c>
      <c r="U65" s="110">
        <v>2088000</v>
      </c>
      <c r="V65" s="110">
        <v>45936000</v>
      </c>
      <c r="W65" s="110">
        <v>6</v>
      </c>
      <c r="X65" s="110">
        <v>360403200</v>
      </c>
      <c r="Y65" s="111">
        <v>60</v>
      </c>
      <c r="Z65" s="111">
        <v>29.7</v>
      </c>
      <c r="AA65" s="181"/>
      <c r="AB65" s="181"/>
      <c r="AC65" s="182"/>
      <c r="AD65" s="182"/>
      <c r="AE65" s="110">
        <v>2125728</v>
      </c>
    </row>
    <row r="66" spans="1:31" hidden="1" x14ac:dyDescent="0.25">
      <c r="A66" s="99">
        <v>42178</v>
      </c>
      <c r="B66" s="100">
        <f t="shared" si="0"/>
        <v>2015</v>
      </c>
      <c r="C66" s="101">
        <v>977090.00000000035</v>
      </c>
      <c r="D66" s="101"/>
      <c r="E66" s="101"/>
      <c r="F66" s="101"/>
      <c r="G66" s="102"/>
      <c r="H66" s="102"/>
      <c r="I66" s="102"/>
      <c r="J66" s="178">
        <v>100</v>
      </c>
      <c r="K66" s="104">
        <v>662.81</v>
      </c>
      <c r="L66" s="104">
        <v>326.89999999999998</v>
      </c>
      <c r="M66" s="105">
        <v>12193.689</v>
      </c>
      <c r="N66" s="105">
        <v>6041.4479999999985</v>
      </c>
      <c r="O66" s="105">
        <v>49360.712999999996</v>
      </c>
      <c r="P66" s="105">
        <v>24685.592000000008</v>
      </c>
      <c r="Q66" s="106">
        <v>977.09000000000037</v>
      </c>
      <c r="R66" s="107"/>
      <c r="S66" s="180">
        <v>94.290172413793087</v>
      </c>
      <c r="T66" s="109">
        <v>87</v>
      </c>
      <c r="U66" s="110">
        <v>2088000</v>
      </c>
      <c r="V66" s="110">
        <v>48024000</v>
      </c>
      <c r="W66" s="110">
        <v>6</v>
      </c>
      <c r="X66" s="110">
        <v>362491200</v>
      </c>
      <c r="Y66" s="111">
        <v>60</v>
      </c>
      <c r="Z66" s="111">
        <v>29.7</v>
      </c>
      <c r="AA66" s="181"/>
      <c r="AB66" s="181"/>
      <c r="AC66" s="182"/>
      <c r="AD66" s="182"/>
      <c r="AE66" s="110">
        <v>2127816</v>
      </c>
    </row>
    <row r="67" spans="1:31" hidden="1" x14ac:dyDescent="0.25">
      <c r="A67" s="99">
        <v>42179</v>
      </c>
      <c r="B67" s="100">
        <f t="shared" si="0"/>
        <v>2015</v>
      </c>
      <c r="C67" s="101">
        <v>264679</v>
      </c>
      <c r="D67" s="101"/>
      <c r="E67" s="101"/>
      <c r="F67" s="101"/>
      <c r="G67" s="102"/>
      <c r="H67" s="102"/>
      <c r="I67" s="102"/>
      <c r="J67" s="178">
        <v>95.58</v>
      </c>
      <c r="K67" s="104">
        <v>180.81700000000001</v>
      </c>
      <c r="L67" s="104">
        <v>90.88</v>
      </c>
      <c r="M67" s="105">
        <v>12374.506000000001</v>
      </c>
      <c r="N67" s="105">
        <v>6132.3279999999986</v>
      </c>
      <c r="O67" s="105">
        <v>49541.53</v>
      </c>
      <c r="P67" s="105">
        <v>24776.472000000009</v>
      </c>
      <c r="Q67" s="106">
        <v>264.67899999999997</v>
      </c>
      <c r="R67" s="107"/>
      <c r="S67" s="180">
        <v>94.297542857142858</v>
      </c>
      <c r="T67" s="109">
        <v>87</v>
      </c>
      <c r="U67" s="110">
        <v>2088000</v>
      </c>
      <c r="V67" s="110">
        <v>50112000</v>
      </c>
      <c r="W67" s="110">
        <v>6</v>
      </c>
      <c r="X67" s="110">
        <v>364579200</v>
      </c>
      <c r="Y67" s="111">
        <v>60</v>
      </c>
      <c r="Z67" s="111">
        <v>29.7</v>
      </c>
      <c r="AA67" s="181"/>
      <c r="AB67" s="181"/>
      <c r="AC67" s="182"/>
      <c r="AD67" s="182"/>
      <c r="AE67" s="110">
        <v>2129904</v>
      </c>
    </row>
    <row r="68" spans="1:31" hidden="1" x14ac:dyDescent="0.25">
      <c r="A68" s="99">
        <v>42180</v>
      </c>
      <c r="B68" s="100">
        <f t="shared" si="0"/>
        <v>2015</v>
      </c>
      <c r="C68" s="101">
        <v>510198.99999999994</v>
      </c>
      <c r="D68" s="101"/>
      <c r="E68" s="101"/>
      <c r="F68" s="101"/>
      <c r="G68" s="102"/>
      <c r="H68" s="102"/>
      <c r="I68" s="102"/>
      <c r="J68" s="178">
        <v>95.23</v>
      </c>
      <c r="K68" s="104">
        <v>345.185</v>
      </c>
      <c r="L68" s="104">
        <v>173.76499999999999</v>
      </c>
      <c r="M68" s="105">
        <v>12719.691000000001</v>
      </c>
      <c r="N68" s="105">
        <v>6306.0929999999989</v>
      </c>
      <c r="O68" s="105">
        <v>49886.714999999997</v>
      </c>
      <c r="P68" s="105">
        <v>24950.237000000008</v>
      </c>
      <c r="Q68" s="106">
        <v>510.19899999999996</v>
      </c>
      <c r="R68" s="107"/>
      <c r="S68" s="180">
        <v>94.302840909090904</v>
      </c>
      <c r="T68" s="109">
        <v>87</v>
      </c>
      <c r="U68" s="110">
        <v>2088000</v>
      </c>
      <c r="V68" s="110">
        <v>52200000</v>
      </c>
      <c r="W68" s="110">
        <v>6</v>
      </c>
      <c r="X68" s="110">
        <v>366667200</v>
      </c>
      <c r="Y68" s="111">
        <v>60</v>
      </c>
      <c r="Z68" s="111">
        <v>29.7</v>
      </c>
      <c r="AA68" s="181"/>
      <c r="AB68" s="181"/>
      <c r="AC68" s="182"/>
      <c r="AD68" s="182"/>
      <c r="AE68" s="110">
        <v>2131992</v>
      </c>
    </row>
    <row r="69" spans="1:31" hidden="1" x14ac:dyDescent="0.25">
      <c r="A69" s="99">
        <v>42181</v>
      </c>
      <c r="B69" s="100">
        <f t="shared" si="0"/>
        <v>2015</v>
      </c>
      <c r="C69" s="101">
        <v>481352</v>
      </c>
      <c r="D69" s="101"/>
      <c r="E69" s="101"/>
      <c r="F69" s="101"/>
      <c r="G69" s="102"/>
      <c r="H69" s="102"/>
      <c r="I69" s="102"/>
      <c r="J69" s="178">
        <v>96.36</v>
      </c>
      <c r="K69" s="104">
        <v>328.399</v>
      </c>
      <c r="L69" s="104">
        <v>160.364</v>
      </c>
      <c r="M69" s="105">
        <v>13048.09</v>
      </c>
      <c r="N69" s="105">
        <v>6466.4569999999985</v>
      </c>
      <c r="O69" s="105">
        <v>50215.113999999994</v>
      </c>
      <c r="P69" s="105">
        <v>25110.60100000001</v>
      </c>
      <c r="Q69" s="106">
        <v>481.35199999999998</v>
      </c>
      <c r="R69" s="107"/>
      <c r="S69" s="180">
        <v>94.31446327683615</v>
      </c>
      <c r="T69" s="109">
        <v>87</v>
      </c>
      <c r="U69" s="110">
        <v>2088000</v>
      </c>
      <c r="V69" s="110">
        <v>54288000</v>
      </c>
      <c r="W69" s="110">
        <v>6</v>
      </c>
      <c r="X69" s="110">
        <v>368755200</v>
      </c>
      <c r="Y69" s="111">
        <v>60</v>
      </c>
      <c r="Z69" s="111">
        <v>29.7</v>
      </c>
      <c r="AA69" s="181"/>
      <c r="AB69" s="181"/>
      <c r="AC69" s="182"/>
      <c r="AD69" s="182"/>
      <c r="AE69" s="110">
        <v>2134080</v>
      </c>
    </row>
    <row r="70" spans="1:31" hidden="1" x14ac:dyDescent="0.25">
      <c r="A70" s="99">
        <v>42182</v>
      </c>
      <c r="B70" s="100">
        <f t="shared" si="0"/>
        <v>2015</v>
      </c>
      <c r="C70" s="101">
        <v>1609284.9999999998</v>
      </c>
      <c r="D70" s="101"/>
      <c r="E70" s="101"/>
      <c r="F70" s="101"/>
      <c r="G70" s="102"/>
      <c r="H70" s="102"/>
      <c r="I70" s="102"/>
      <c r="J70" s="178">
        <v>98.34</v>
      </c>
      <c r="K70" s="104">
        <v>1071.597</v>
      </c>
      <c r="L70" s="104">
        <v>558.75699999999995</v>
      </c>
      <c r="M70" s="105">
        <v>14119.687</v>
      </c>
      <c r="N70" s="105">
        <v>7025.2139999999981</v>
      </c>
      <c r="O70" s="105">
        <v>51286.710999999996</v>
      </c>
      <c r="P70" s="105">
        <v>25669.358000000011</v>
      </c>
      <c r="Q70" s="106">
        <v>1609.2849999999999</v>
      </c>
      <c r="R70" s="107"/>
      <c r="S70" s="180">
        <v>94.337078651685388</v>
      </c>
      <c r="T70" s="109">
        <v>87</v>
      </c>
      <c r="U70" s="110">
        <v>2088000</v>
      </c>
      <c r="V70" s="110">
        <v>56376000</v>
      </c>
      <c r="W70" s="110">
        <v>6</v>
      </c>
      <c r="X70" s="110">
        <v>370843200</v>
      </c>
      <c r="Y70" s="111">
        <v>60</v>
      </c>
      <c r="Z70" s="111">
        <v>29.7</v>
      </c>
      <c r="AA70" s="181"/>
      <c r="AB70" s="181"/>
      <c r="AC70" s="182"/>
      <c r="AD70" s="182"/>
      <c r="AE70" s="110">
        <v>2136168</v>
      </c>
    </row>
    <row r="71" spans="1:31" hidden="1" x14ac:dyDescent="0.25">
      <c r="A71" s="99">
        <v>42183</v>
      </c>
      <c r="B71" s="100">
        <f t="shared" si="0"/>
        <v>2015</v>
      </c>
      <c r="C71" s="101">
        <v>437623.99999999983</v>
      </c>
      <c r="D71" s="101"/>
      <c r="E71" s="101"/>
      <c r="F71" s="101"/>
      <c r="G71" s="102"/>
      <c r="H71" s="102"/>
      <c r="I71" s="102"/>
      <c r="J71" s="178">
        <v>98.03</v>
      </c>
      <c r="K71" s="104">
        <v>309.15800000000002</v>
      </c>
      <c r="L71" s="104">
        <v>138.33600000000001</v>
      </c>
      <c r="M71" s="105">
        <v>14428.844999999999</v>
      </c>
      <c r="N71" s="105">
        <v>7163.5499999999984</v>
      </c>
      <c r="O71" s="105">
        <v>51595.868999999999</v>
      </c>
      <c r="P71" s="105">
        <v>25807.69400000001</v>
      </c>
      <c r="Q71" s="106">
        <v>437.62399999999985</v>
      </c>
      <c r="R71" s="107"/>
      <c r="S71" s="180">
        <v>94.357709497206699</v>
      </c>
      <c r="T71" s="109">
        <v>87</v>
      </c>
      <c r="U71" s="110">
        <v>2088000</v>
      </c>
      <c r="V71" s="110">
        <v>58464000</v>
      </c>
      <c r="W71" s="110">
        <v>6</v>
      </c>
      <c r="X71" s="110">
        <v>372931200</v>
      </c>
      <c r="Y71" s="111">
        <v>60</v>
      </c>
      <c r="Z71" s="111">
        <v>29.7</v>
      </c>
      <c r="AA71" s="181"/>
      <c r="AB71" s="181"/>
      <c r="AC71" s="182"/>
      <c r="AD71" s="182"/>
      <c r="AE71" s="110">
        <v>2138256</v>
      </c>
    </row>
    <row r="72" spans="1:31" hidden="1" x14ac:dyDescent="0.25">
      <c r="A72" s="99">
        <v>42184</v>
      </c>
      <c r="B72" s="100">
        <f t="shared" si="0"/>
        <v>2015</v>
      </c>
      <c r="C72" s="101">
        <v>489710.99999999994</v>
      </c>
      <c r="D72" s="101"/>
      <c r="E72" s="101"/>
      <c r="F72" s="101"/>
      <c r="G72" s="102"/>
      <c r="H72" s="102"/>
      <c r="I72" s="102"/>
      <c r="J72" s="178">
        <v>96.13</v>
      </c>
      <c r="K72" s="104">
        <v>334.49099999999999</v>
      </c>
      <c r="L72" s="104">
        <v>163.70699999999999</v>
      </c>
      <c r="M72" s="105">
        <v>14763.335999999999</v>
      </c>
      <c r="N72" s="105">
        <v>7327.2569999999987</v>
      </c>
      <c r="O72" s="105">
        <v>51930.36</v>
      </c>
      <c r="P72" s="105">
        <v>25971.401000000009</v>
      </c>
      <c r="Q72" s="106">
        <v>489.71099999999996</v>
      </c>
      <c r="R72" s="107"/>
      <c r="S72" s="180">
        <v>94.367555555555555</v>
      </c>
      <c r="T72" s="109">
        <v>87</v>
      </c>
      <c r="U72" s="110">
        <v>2088000</v>
      </c>
      <c r="V72" s="110">
        <v>60552000</v>
      </c>
      <c r="W72" s="110">
        <v>6</v>
      </c>
      <c r="X72" s="110">
        <v>375019200</v>
      </c>
      <c r="Y72" s="111">
        <v>60</v>
      </c>
      <c r="Z72" s="111">
        <v>29.7</v>
      </c>
      <c r="AA72" s="181"/>
      <c r="AB72" s="181"/>
      <c r="AC72" s="182"/>
      <c r="AD72" s="182"/>
      <c r="AE72" s="110">
        <v>2140344</v>
      </c>
    </row>
    <row r="73" spans="1:31" hidden="1" x14ac:dyDescent="0.25">
      <c r="A73" s="99">
        <v>42185</v>
      </c>
      <c r="B73" s="100">
        <f t="shared" si="0"/>
        <v>2015</v>
      </c>
      <c r="C73" s="101">
        <v>339475.00000000006</v>
      </c>
      <c r="D73" s="101"/>
      <c r="E73" s="101"/>
      <c r="F73" s="101"/>
      <c r="G73" s="102"/>
      <c r="H73" s="102"/>
      <c r="I73" s="102"/>
      <c r="J73" s="178">
        <v>96.83</v>
      </c>
      <c r="K73" s="104">
        <v>242.773</v>
      </c>
      <c r="L73" s="104">
        <v>104.90300000000001</v>
      </c>
      <c r="M73" s="105">
        <v>15006.108999999999</v>
      </c>
      <c r="N73" s="105">
        <v>7432.1599999999989</v>
      </c>
      <c r="O73" s="105">
        <v>52173.133000000002</v>
      </c>
      <c r="P73" s="105">
        <v>26076.304000000007</v>
      </c>
      <c r="Q73" s="106">
        <v>339.47500000000008</v>
      </c>
      <c r="R73" s="107"/>
      <c r="S73" s="180">
        <v>94.381160220994488</v>
      </c>
      <c r="T73" s="109">
        <v>87</v>
      </c>
      <c r="U73" s="110">
        <v>2088000</v>
      </c>
      <c r="V73" s="110">
        <v>62640000</v>
      </c>
      <c r="W73" s="110">
        <v>6</v>
      </c>
      <c r="X73" s="110">
        <v>377107200</v>
      </c>
      <c r="Y73" s="111">
        <v>60</v>
      </c>
      <c r="Z73" s="111">
        <v>29.7</v>
      </c>
      <c r="AA73" s="181"/>
      <c r="AB73" s="181"/>
      <c r="AC73" s="182"/>
      <c r="AD73" s="182"/>
      <c r="AE73" s="110">
        <v>2142432</v>
      </c>
    </row>
    <row r="74" spans="1:31" hidden="1" x14ac:dyDescent="0.25">
      <c r="A74" s="99">
        <v>42186</v>
      </c>
      <c r="B74" s="100">
        <f t="shared" si="0"/>
        <v>2015</v>
      </c>
      <c r="C74" s="101">
        <v>797435.99999999988</v>
      </c>
      <c r="D74" s="101"/>
      <c r="E74" s="101"/>
      <c r="F74" s="101"/>
      <c r="G74" s="102"/>
      <c r="H74" s="102"/>
      <c r="I74" s="102"/>
      <c r="J74" s="178">
        <v>96.13</v>
      </c>
      <c r="K74" s="104">
        <v>549.95799999999997</v>
      </c>
      <c r="L74" s="104">
        <v>257.09699999999998</v>
      </c>
      <c r="M74" s="105">
        <v>549.95799999999997</v>
      </c>
      <c r="N74" s="105">
        <v>257.09699999999998</v>
      </c>
      <c r="O74" s="105">
        <v>52723.091</v>
      </c>
      <c r="P74" s="105">
        <v>26333.401000000009</v>
      </c>
      <c r="Q74" s="106">
        <v>797.43599999999992</v>
      </c>
      <c r="R74" s="107"/>
      <c r="S74" s="180">
        <v>94.390769230769251</v>
      </c>
      <c r="T74" s="109">
        <v>87</v>
      </c>
      <c r="U74" s="110">
        <v>2088000</v>
      </c>
      <c r="V74" s="110">
        <v>2088000</v>
      </c>
      <c r="W74" s="110">
        <v>7</v>
      </c>
      <c r="X74" s="110">
        <v>379195200</v>
      </c>
      <c r="Y74" s="111">
        <v>60</v>
      </c>
      <c r="Z74" s="111">
        <v>29.7</v>
      </c>
      <c r="AA74" s="181"/>
      <c r="AB74" s="181"/>
      <c r="AC74" s="182"/>
      <c r="AD74" s="182"/>
      <c r="AE74" s="110">
        <v>2144520</v>
      </c>
    </row>
    <row r="75" spans="1:31" hidden="1" x14ac:dyDescent="0.25">
      <c r="A75" s="99">
        <v>42187</v>
      </c>
      <c r="B75" s="100">
        <f t="shared" si="0"/>
        <v>2015</v>
      </c>
      <c r="C75" s="101">
        <v>1247553.9999999998</v>
      </c>
      <c r="D75" s="101"/>
      <c r="E75" s="101"/>
      <c r="F75" s="101"/>
      <c r="G75" s="102"/>
      <c r="H75" s="102"/>
      <c r="I75" s="102"/>
      <c r="J75" s="178">
        <v>98.01</v>
      </c>
      <c r="K75" s="104">
        <v>874.01599999999996</v>
      </c>
      <c r="L75" s="104">
        <v>390.41800000000001</v>
      </c>
      <c r="M75" s="105">
        <v>1423.9739999999999</v>
      </c>
      <c r="N75" s="105">
        <v>647.51499999999999</v>
      </c>
      <c r="O75" s="105">
        <v>53597.107000000004</v>
      </c>
      <c r="P75" s="105">
        <v>26723.81900000001</v>
      </c>
      <c r="Q75" s="106">
        <v>1247.5539999999999</v>
      </c>
      <c r="R75" s="107"/>
      <c r="S75" s="180">
        <v>94.41054644808743</v>
      </c>
      <c r="T75" s="109">
        <v>87</v>
      </c>
      <c r="U75" s="110">
        <v>2088000</v>
      </c>
      <c r="V75" s="110">
        <v>4176000</v>
      </c>
      <c r="W75" s="110">
        <v>7</v>
      </c>
      <c r="X75" s="110">
        <v>381283200</v>
      </c>
      <c r="Y75" s="111">
        <v>60</v>
      </c>
      <c r="Z75" s="111">
        <v>29.7</v>
      </c>
      <c r="AA75" s="181"/>
      <c r="AB75" s="181"/>
      <c r="AC75" s="182"/>
      <c r="AD75" s="182"/>
      <c r="AE75" s="110">
        <v>2146608</v>
      </c>
    </row>
    <row r="76" spans="1:31" hidden="1" x14ac:dyDescent="0.25">
      <c r="A76" s="99">
        <v>42188</v>
      </c>
      <c r="B76" s="100">
        <f t="shared" ref="B76:B139" si="1">YEAR(A76)</f>
        <v>2015</v>
      </c>
      <c r="C76" s="101">
        <v>1011888.0000000001</v>
      </c>
      <c r="D76" s="101"/>
      <c r="E76" s="101"/>
      <c r="F76" s="101"/>
      <c r="G76" s="102"/>
      <c r="H76" s="102"/>
      <c r="I76" s="102"/>
      <c r="J76" s="178">
        <v>99.88</v>
      </c>
      <c r="K76" s="104">
        <v>688.42</v>
      </c>
      <c r="L76" s="104">
        <v>336.50599999999997</v>
      </c>
      <c r="M76" s="105">
        <v>2112.3939999999998</v>
      </c>
      <c r="N76" s="105">
        <v>984.02099999999996</v>
      </c>
      <c r="O76" s="105">
        <v>54285.527000000002</v>
      </c>
      <c r="P76" s="105">
        <v>27060.325000000012</v>
      </c>
      <c r="Q76" s="106">
        <v>1011.8880000000001</v>
      </c>
      <c r="R76" s="107"/>
      <c r="S76" s="180">
        <v>94.440271739130452</v>
      </c>
      <c r="T76" s="109">
        <v>87</v>
      </c>
      <c r="U76" s="110">
        <v>2088000</v>
      </c>
      <c r="V76" s="110">
        <v>6264000</v>
      </c>
      <c r="W76" s="110">
        <v>7</v>
      </c>
      <c r="X76" s="110">
        <v>383371200</v>
      </c>
      <c r="Y76" s="111">
        <v>60</v>
      </c>
      <c r="Z76" s="111">
        <v>29.7</v>
      </c>
      <c r="AA76" s="181"/>
      <c r="AB76" s="181"/>
      <c r="AC76" s="182"/>
      <c r="AD76" s="182"/>
      <c r="AE76" s="110">
        <v>2148696</v>
      </c>
    </row>
    <row r="77" spans="1:31" hidden="1" x14ac:dyDescent="0.25">
      <c r="A77" s="99">
        <v>42189</v>
      </c>
      <c r="B77" s="100">
        <f t="shared" si="1"/>
        <v>2015</v>
      </c>
      <c r="C77" s="101">
        <v>1029455.9999999999</v>
      </c>
      <c r="D77" s="101"/>
      <c r="E77" s="101"/>
      <c r="F77" s="101"/>
      <c r="G77" s="102"/>
      <c r="H77" s="102"/>
      <c r="I77" s="102"/>
      <c r="J77" s="178">
        <v>99.73</v>
      </c>
      <c r="K77" s="104">
        <v>693.8</v>
      </c>
      <c r="L77" s="104">
        <v>348.09800000000001</v>
      </c>
      <c r="M77" s="105">
        <v>2806.1939999999995</v>
      </c>
      <c r="N77" s="105">
        <v>1332.1189999999999</v>
      </c>
      <c r="O77" s="105">
        <v>54979.327000000005</v>
      </c>
      <c r="P77" s="105">
        <v>27408.423000000013</v>
      </c>
      <c r="Q77" s="106">
        <v>1029.4559999999999</v>
      </c>
      <c r="R77" s="107"/>
      <c r="S77" s="180">
        <v>94.468864864864869</v>
      </c>
      <c r="T77" s="109">
        <v>87</v>
      </c>
      <c r="U77" s="110">
        <v>2088000</v>
      </c>
      <c r="V77" s="110">
        <v>8352000</v>
      </c>
      <c r="W77" s="110">
        <v>7</v>
      </c>
      <c r="X77" s="110">
        <v>385459200</v>
      </c>
      <c r="Y77" s="111">
        <v>60</v>
      </c>
      <c r="Z77" s="111">
        <v>29.7</v>
      </c>
      <c r="AA77" s="181"/>
      <c r="AB77" s="181"/>
      <c r="AC77" s="182"/>
      <c r="AD77" s="182"/>
      <c r="AE77" s="110">
        <v>2150784</v>
      </c>
    </row>
    <row r="78" spans="1:31" hidden="1" x14ac:dyDescent="0.25">
      <c r="A78" s="99">
        <v>42190</v>
      </c>
      <c r="B78" s="100">
        <f t="shared" si="1"/>
        <v>2015</v>
      </c>
      <c r="C78" s="101">
        <v>853539</v>
      </c>
      <c r="D78" s="101"/>
      <c r="E78" s="101"/>
      <c r="F78" s="101"/>
      <c r="G78" s="102"/>
      <c r="H78" s="102"/>
      <c r="I78" s="102"/>
      <c r="J78" s="178">
        <v>99.12</v>
      </c>
      <c r="K78" s="104">
        <v>569.39</v>
      </c>
      <c r="L78" s="104">
        <v>295.23200000000003</v>
      </c>
      <c r="M78" s="105">
        <v>3375.5839999999994</v>
      </c>
      <c r="N78" s="105">
        <v>1627.3509999999999</v>
      </c>
      <c r="O78" s="105">
        <v>55548.717000000004</v>
      </c>
      <c r="P78" s="105">
        <v>27703.655000000013</v>
      </c>
      <c r="Q78" s="106">
        <v>853.53899999999999</v>
      </c>
      <c r="R78" s="107"/>
      <c r="S78" s="180">
        <v>94.493870967741941</v>
      </c>
      <c r="T78" s="109">
        <v>87</v>
      </c>
      <c r="U78" s="110">
        <v>2088000</v>
      </c>
      <c r="V78" s="110">
        <v>10440000</v>
      </c>
      <c r="W78" s="110">
        <v>7</v>
      </c>
      <c r="X78" s="110">
        <v>387547200</v>
      </c>
      <c r="Y78" s="111">
        <v>60</v>
      </c>
      <c r="Z78" s="111">
        <v>29.7</v>
      </c>
      <c r="AA78" s="181"/>
      <c r="AB78" s="181"/>
      <c r="AC78" s="182"/>
      <c r="AD78" s="182"/>
      <c r="AE78" s="110">
        <v>2152872</v>
      </c>
    </row>
    <row r="79" spans="1:31" hidden="1" x14ac:dyDescent="0.25">
      <c r="A79" s="99">
        <v>42191</v>
      </c>
      <c r="B79" s="100">
        <f t="shared" si="1"/>
        <v>2015</v>
      </c>
      <c r="C79" s="101">
        <v>537851</v>
      </c>
      <c r="D79" s="101"/>
      <c r="E79" s="101"/>
      <c r="F79" s="101"/>
      <c r="G79" s="102"/>
      <c r="H79" s="102"/>
      <c r="I79" s="102"/>
      <c r="J79" s="178">
        <v>96.89</v>
      </c>
      <c r="K79" s="104">
        <v>374.02100000000002</v>
      </c>
      <c r="L79" s="104">
        <v>172.06100000000001</v>
      </c>
      <c r="M79" s="105">
        <v>3749.6049999999996</v>
      </c>
      <c r="N79" s="105">
        <v>1799.4119999999998</v>
      </c>
      <c r="O79" s="105">
        <v>55922.738000000005</v>
      </c>
      <c r="P79" s="105">
        <v>27875.716000000015</v>
      </c>
      <c r="Q79" s="106">
        <v>537.851</v>
      </c>
      <c r="R79" s="107"/>
      <c r="S79" s="180">
        <v>94.506684491978604</v>
      </c>
      <c r="T79" s="109">
        <v>87</v>
      </c>
      <c r="U79" s="110">
        <v>2088000</v>
      </c>
      <c r="V79" s="110">
        <v>12528000</v>
      </c>
      <c r="W79" s="110">
        <v>7</v>
      </c>
      <c r="X79" s="110">
        <v>389635200</v>
      </c>
      <c r="Y79" s="111">
        <v>60</v>
      </c>
      <c r="Z79" s="111">
        <v>29.7</v>
      </c>
      <c r="AA79" s="181"/>
      <c r="AB79" s="181"/>
      <c r="AC79" s="182"/>
      <c r="AD79" s="182"/>
      <c r="AE79" s="110">
        <v>2154960</v>
      </c>
    </row>
    <row r="80" spans="1:31" hidden="1" x14ac:dyDescent="0.25">
      <c r="A80" s="99">
        <v>42192</v>
      </c>
      <c r="B80" s="100">
        <f t="shared" si="1"/>
        <v>2015</v>
      </c>
      <c r="C80" s="101">
        <v>909234.99999999988</v>
      </c>
      <c r="D80" s="101"/>
      <c r="E80" s="101"/>
      <c r="F80" s="101"/>
      <c r="G80" s="102"/>
      <c r="H80" s="102"/>
      <c r="I80" s="102"/>
      <c r="J80" s="178">
        <v>97.31</v>
      </c>
      <c r="K80" s="104">
        <v>619.25199999999995</v>
      </c>
      <c r="L80" s="104">
        <v>301.63900000000001</v>
      </c>
      <c r="M80" s="105">
        <v>4368.857</v>
      </c>
      <c r="N80" s="105">
        <v>2101.0509999999999</v>
      </c>
      <c r="O80" s="105">
        <v>56541.990000000005</v>
      </c>
      <c r="P80" s="105">
        <v>28177.355000000014</v>
      </c>
      <c r="Q80" s="106">
        <v>909.2349999999999</v>
      </c>
      <c r="R80" s="107"/>
      <c r="S80" s="180">
        <v>94.521595744680852</v>
      </c>
      <c r="T80" s="109">
        <v>87</v>
      </c>
      <c r="U80" s="110">
        <v>2088000</v>
      </c>
      <c r="V80" s="110">
        <v>14616000</v>
      </c>
      <c r="W80" s="110">
        <v>7</v>
      </c>
      <c r="X80" s="110">
        <v>391723200</v>
      </c>
      <c r="Y80" s="111">
        <v>60</v>
      </c>
      <c r="Z80" s="111">
        <v>29.7</v>
      </c>
      <c r="AA80" s="181"/>
      <c r="AB80" s="181"/>
      <c r="AC80" s="182"/>
      <c r="AD80" s="182"/>
      <c r="AE80" s="110">
        <v>2157048</v>
      </c>
    </row>
    <row r="81" spans="1:31" hidden="1" x14ac:dyDescent="0.25">
      <c r="A81" s="99">
        <v>42193</v>
      </c>
      <c r="B81" s="100">
        <f t="shared" si="1"/>
        <v>2015</v>
      </c>
      <c r="C81" s="101">
        <v>775146.00000000012</v>
      </c>
      <c r="D81" s="101"/>
      <c r="E81" s="101"/>
      <c r="F81" s="101"/>
      <c r="G81" s="102"/>
      <c r="H81" s="102"/>
      <c r="I81" s="102"/>
      <c r="J81" s="178">
        <v>99.59</v>
      </c>
      <c r="K81" s="104">
        <v>530.75599999999997</v>
      </c>
      <c r="L81" s="104">
        <v>256.41000000000003</v>
      </c>
      <c r="M81" s="105">
        <v>4899.6130000000003</v>
      </c>
      <c r="N81" s="105">
        <v>2357.4609999999998</v>
      </c>
      <c r="O81" s="105">
        <v>57072.746000000006</v>
      </c>
      <c r="P81" s="105">
        <v>28433.765000000014</v>
      </c>
      <c r="Q81" s="106">
        <v>775.14600000000007</v>
      </c>
      <c r="R81" s="107"/>
      <c r="S81" s="180">
        <v>94.548412698412704</v>
      </c>
      <c r="T81" s="109">
        <v>87</v>
      </c>
      <c r="U81" s="110">
        <v>2088000</v>
      </c>
      <c r="V81" s="110">
        <v>16704000</v>
      </c>
      <c r="W81" s="110">
        <v>7</v>
      </c>
      <c r="X81" s="110">
        <v>393811200</v>
      </c>
      <c r="Y81" s="111">
        <v>60</v>
      </c>
      <c r="Z81" s="111">
        <v>29.7</v>
      </c>
      <c r="AA81" s="181"/>
      <c r="AB81" s="181"/>
      <c r="AC81" s="182"/>
      <c r="AD81" s="182"/>
      <c r="AE81" s="110">
        <v>2159136</v>
      </c>
    </row>
    <row r="82" spans="1:31" hidden="1" x14ac:dyDescent="0.25">
      <c r="A82" s="99">
        <v>42194</v>
      </c>
      <c r="B82" s="100">
        <f t="shared" si="1"/>
        <v>2015</v>
      </c>
      <c r="C82" s="101">
        <v>61332</v>
      </c>
      <c r="D82" s="101"/>
      <c r="E82" s="101"/>
      <c r="F82" s="101"/>
      <c r="G82" s="102"/>
      <c r="H82" s="102"/>
      <c r="I82" s="102"/>
      <c r="J82" s="178">
        <v>96</v>
      </c>
      <c r="K82" s="104">
        <v>42.204999999999998</v>
      </c>
      <c r="L82" s="104">
        <v>25.849</v>
      </c>
      <c r="M82" s="105">
        <v>4941.8180000000002</v>
      </c>
      <c r="N82" s="105">
        <v>2383.31</v>
      </c>
      <c r="O82" s="105">
        <v>57114.951000000008</v>
      </c>
      <c r="P82" s="105">
        <v>28459.614000000012</v>
      </c>
      <c r="Q82" s="106">
        <v>61.332000000000001</v>
      </c>
      <c r="R82" s="107"/>
      <c r="S82" s="180">
        <v>94.55605263157895</v>
      </c>
      <c r="T82" s="109">
        <v>87</v>
      </c>
      <c r="U82" s="110">
        <v>2088000</v>
      </c>
      <c r="V82" s="110">
        <v>18792000</v>
      </c>
      <c r="W82" s="110">
        <v>7</v>
      </c>
      <c r="X82" s="110">
        <v>395899200</v>
      </c>
      <c r="Y82" s="111">
        <v>60</v>
      </c>
      <c r="Z82" s="111">
        <v>29.7</v>
      </c>
      <c r="AA82" s="181"/>
      <c r="AB82" s="181"/>
      <c r="AC82" s="182"/>
      <c r="AD82" s="182"/>
      <c r="AE82" s="110">
        <v>2161224</v>
      </c>
    </row>
    <row r="83" spans="1:31" hidden="1" x14ac:dyDescent="0.25">
      <c r="A83" s="99">
        <v>42195</v>
      </c>
      <c r="B83" s="100">
        <f t="shared" si="1"/>
        <v>2015</v>
      </c>
      <c r="C83" s="101">
        <v>569154</v>
      </c>
      <c r="D83" s="101"/>
      <c r="E83" s="101"/>
      <c r="F83" s="101"/>
      <c r="G83" s="102"/>
      <c r="H83" s="102"/>
      <c r="I83" s="102"/>
      <c r="J83" s="178">
        <v>96.55</v>
      </c>
      <c r="K83" s="104">
        <v>388.899</v>
      </c>
      <c r="L83" s="104">
        <v>188.96299999999999</v>
      </c>
      <c r="M83" s="105">
        <v>5330.7170000000006</v>
      </c>
      <c r="N83" s="105">
        <v>2572.2730000000001</v>
      </c>
      <c r="O83" s="105">
        <v>57503.850000000006</v>
      </c>
      <c r="P83" s="105">
        <v>28648.577000000012</v>
      </c>
      <c r="Q83" s="106">
        <v>569.154</v>
      </c>
      <c r="R83" s="107"/>
      <c r="S83" s="180">
        <v>94.566492146596858</v>
      </c>
      <c r="T83" s="109">
        <v>87</v>
      </c>
      <c r="U83" s="110">
        <v>2088000</v>
      </c>
      <c r="V83" s="110">
        <v>20880000</v>
      </c>
      <c r="W83" s="110">
        <v>7</v>
      </c>
      <c r="X83" s="110">
        <v>397987200</v>
      </c>
      <c r="Y83" s="111">
        <v>60</v>
      </c>
      <c r="Z83" s="111">
        <v>29.7</v>
      </c>
      <c r="AA83" s="181"/>
      <c r="AB83" s="181"/>
      <c r="AC83" s="182"/>
      <c r="AD83" s="182"/>
      <c r="AE83" s="110">
        <v>2163312</v>
      </c>
    </row>
    <row r="84" spans="1:31" hidden="1" x14ac:dyDescent="0.25">
      <c r="A84" s="99">
        <v>42196</v>
      </c>
      <c r="B84" s="100">
        <f t="shared" si="1"/>
        <v>2015</v>
      </c>
      <c r="C84" s="101">
        <v>1363737.0000000002</v>
      </c>
      <c r="D84" s="101"/>
      <c r="E84" s="101"/>
      <c r="F84" s="101"/>
      <c r="G84" s="102"/>
      <c r="H84" s="102"/>
      <c r="I84" s="102"/>
      <c r="J84" s="178">
        <v>97.46</v>
      </c>
      <c r="K84" s="104">
        <v>898.89</v>
      </c>
      <c r="L84" s="104">
        <v>481.935</v>
      </c>
      <c r="M84" s="105">
        <v>6229.6070000000009</v>
      </c>
      <c r="N84" s="105">
        <v>3054.2080000000001</v>
      </c>
      <c r="O84" s="105">
        <v>58402.740000000005</v>
      </c>
      <c r="P84" s="105">
        <v>29130.512000000013</v>
      </c>
      <c r="Q84" s="106">
        <v>1363.7370000000003</v>
      </c>
      <c r="R84" s="107"/>
      <c r="S84" s="180">
        <v>94.581562500000004</v>
      </c>
      <c r="T84" s="109">
        <v>87</v>
      </c>
      <c r="U84" s="110">
        <v>2088000</v>
      </c>
      <c r="V84" s="110">
        <v>22968000</v>
      </c>
      <c r="W84" s="110">
        <v>7</v>
      </c>
      <c r="X84" s="110">
        <v>400075200</v>
      </c>
      <c r="Y84" s="111">
        <v>60</v>
      </c>
      <c r="Z84" s="111">
        <v>29.7</v>
      </c>
      <c r="AA84" s="181"/>
      <c r="AB84" s="181"/>
      <c r="AC84" s="182"/>
      <c r="AD84" s="182"/>
      <c r="AE84" s="110">
        <v>2165400</v>
      </c>
    </row>
    <row r="85" spans="1:31" hidden="1" x14ac:dyDescent="0.25">
      <c r="A85" s="99">
        <v>42197</v>
      </c>
      <c r="B85" s="100">
        <f t="shared" si="1"/>
        <v>2015</v>
      </c>
      <c r="C85" s="101">
        <v>1256145</v>
      </c>
      <c r="D85" s="101"/>
      <c r="E85" s="101"/>
      <c r="F85" s="101"/>
      <c r="G85" s="102"/>
      <c r="H85" s="102"/>
      <c r="I85" s="102"/>
      <c r="J85" s="178">
        <v>98.7</v>
      </c>
      <c r="K85" s="104">
        <v>845.59199999999998</v>
      </c>
      <c r="L85" s="104">
        <v>427.57499999999999</v>
      </c>
      <c r="M85" s="105">
        <v>7075.1990000000005</v>
      </c>
      <c r="N85" s="105">
        <v>3481.7829999999999</v>
      </c>
      <c r="O85" s="105">
        <v>59248.332000000002</v>
      </c>
      <c r="P85" s="105">
        <v>29558.087000000014</v>
      </c>
      <c r="Q85" s="106">
        <v>1256.145</v>
      </c>
      <c r="R85" s="107"/>
      <c r="S85" s="180">
        <v>94.602901554404141</v>
      </c>
      <c r="T85" s="109">
        <v>87</v>
      </c>
      <c r="U85" s="110">
        <v>2088000</v>
      </c>
      <c r="V85" s="110">
        <v>25056000</v>
      </c>
      <c r="W85" s="110">
        <v>7</v>
      </c>
      <c r="X85" s="110">
        <v>402163200</v>
      </c>
      <c r="Y85" s="111">
        <v>60</v>
      </c>
      <c r="Z85" s="111">
        <v>29.7</v>
      </c>
      <c r="AA85" s="181"/>
      <c r="AB85" s="181"/>
      <c r="AC85" s="182"/>
      <c r="AD85" s="182"/>
      <c r="AE85" s="110">
        <v>2167488</v>
      </c>
    </row>
    <row r="86" spans="1:31" hidden="1" x14ac:dyDescent="0.25">
      <c r="A86" s="99">
        <v>42198</v>
      </c>
      <c r="B86" s="100">
        <f t="shared" si="1"/>
        <v>2015</v>
      </c>
      <c r="C86" s="101">
        <v>755955</v>
      </c>
      <c r="D86" s="101"/>
      <c r="E86" s="101"/>
      <c r="F86" s="101"/>
      <c r="G86" s="102"/>
      <c r="H86" s="102"/>
      <c r="I86" s="102"/>
      <c r="J86" s="178">
        <v>96.64</v>
      </c>
      <c r="K86" s="104">
        <v>521.69299999999998</v>
      </c>
      <c r="L86" s="104">
        <v>244.67</v>
      </c>
      <c r="M86" s="105">
        <v>7596.8920000000007</v>
      </c>
      <c r="N86" s="105">
        <v>3726.453</v>
      </c>
      <c r="O86" s="105">
        <v>59770.025000000001</v>
      </c>
      <c r="P86" s="105">
        <v>29802.757000000012</v>
      </c>
      <c r="Q86" s="106">
        <v>755.95500000000004</v>
      </c>
      <c r="R86" s="107"/>
      <c r="S86" s="180">
        <v>94.613402061855666</v>
      </c>
      <c r="T86" s="109">
        <v>87</v>
      </c>
      <c r="U86" s="110">
        <v>2088000</v>
      </c>
      <c r="V86" s="110">
        <v>27144000</v>
      </c>
      <c r="W86" s="110">
        <v>7</v>
      </c>
      <c r="X86" s="110">
        <v>404251200</v>
      </c>
      <c r="Y86" s="111">
        <v>60</v>
      </c>
      <c r="Z86" s="111">
        <v>29.7</v>
      </c>
      <c r="AA86" s="181"/>
      <c r="AB86" s="181"/>
      <c r="AC86" s="182"/>
      <c r="AD86" s="182"/>
      <c r="AE86" s="110">
        <v>2169576</v>
      </c>
    </row>
    <row r="87" spans="1:31" hidden="1" x14ac:dyDescent="0.25">
      <c r="A87" s="99">
        <v>42199</v>
      </c>
      <c r="B87" s="100">
        <f t="shared" si="1"/>
        <v>2015</v>
      </c>
      <c r="C87" s="101">
        <v>734314.99999999988</v>
      </c>
      <c r="D87" s="101"/>
      <c r="E87" s="101"/>
      <c r="F87" s="101"/>
      <c r="G87" s="102"/>
      <c r="H87" s="102"/>
      <c r="I87" s="102"/>
      <c r="J87" s="178">
        <v>96.59</v>
      </c>
      <c r="K87" s="104">
        <v>493.971</v>
      </c>
      <c r="L87" s="104">
        <v>252.012</v>
      </c>
      <c r="M87" s="105">
        <v>8090.8630000000012</v>
      </c>
      <c r="N87" s="105">
        <v>3978.4650000000001</v>
      </c>
      <c r="O87" s="105">
        <v>60263.995999999999</v>
      </c>
      <c r="P87" s="105">
        <v>30054.769000000011</v>
      </c>
      <c r="Q87" s="106">
        <v>734.31499999999983</v>
      </c>
      <c r="R87" s="107"/>
      <c r="S87" s="180">
        <v>94.623538461538459</v>
      </c>
      <c r="T87" s="109">
        <v>87</v>
      </c>
      <c r="U87" s="110">
        <v>2088000</v>
      </c>
      <c r="V87" s="110">
        <v>29232000</v>
      </c>
      <c r="W87" s="110">
        <v>7</v>
      </c>
      <c r="X87" s="110">
        <v>406339200</v>
      </c>
      <c r="Y87" s="111">
        <v>60</v>
      </c>
      <c r="Z87" s="111">
        <v>29.7</v>
      </c>
      <c r="AA87" s="181"/>
      <c r="AB87" s="181"/>
      <c r="AC87" s="182"/>
      <c r="AD87" s="182"/>
      <c r="AE87" s="110">
        <v>2171664</v>
      </c>
    </row>
    <row r="88" spans="1:31" hidden="1" x14ac:dyDescent="0.25">
      <c r="A88" s="99">
        <v>42200</v>
      </c>
      <c r="B88" s="100">
        <f t="shared" si="1"/>
        <v>2015</v>
      </c>
      <c r="C88" s="101">
        <v>448235</v>
      </c>
      <c r="D88" s="101"/>
      <c r="E88" s="101"/>
      <c r="F88" s="101"/>
      <c r="G88" s="102"/>
      <c r="H88" s="102"/>
      <c r="I88" s="102"/>
      <c r="J88" s="178">
        <v>98.02</v>
      </c>
      <c r="K88" s="104">
        <v>310.56</v>
      </c>
      <c r="L88" s="104">
        <v>145.63</v>
      </c>
      <c r="M88" s="105">
        <v>8401.4230000000007</v>
      </c>
      <c r="N88" s="105">
        <v>4124.0950000000003</v>
      </c>
      <c r="O88" s="105">
        <v>60574.555999999997</v>
      </c>
      <c r="P88" s="105">
        <v>30200.399000000012</v>
      </c>
      <c r="Q88" s="106">
        <v>448.23500000000001</v>
      </c>
      <c r="R88" s="107"/>
      <c r="S88" s="180">
        <v>94.640867346938776</v>
      </c>
      <c r="T88" s="109">
        <v>87</v>
      </c>
      <c r="U88" s="110">
        <v>2088000</v>
      </c>
      <c r="V88" s="110">
        <v>31320000</v>
      </c>
      <c r="W88" s="110">
        <v>7</v>
      </c>
      <c r="X88" s="110">
        <v>408427200</v>
      </c>
      <c r="Y88" s="111">
        <v>60</v>
      </c>
      <c r="Z88" s="111">
        <v>29.7</v>
      </c>
      <c r="AA88" s="181"/>
      <c r="AB88" s="181"/>
      <c r="AC88" s="182"/>
      <c r="AD88" s="182"/>
      <c r="AE88" s="110">
        <v>2173752</v>
      </c>
    </row>
    <row r="89" spans="1:31" hidden="1" x14ac:dyDescent="0.25">
      <c r="A89" s="99">
        <v>42201</v>
      </c>
      <c r="B89" s="100">
        <f t="shared" si="1"/>
        <v>2015</v>
      </c>
      <c r="C89" s="101">
        <v>943376.99999999988</v>
      </c>
      <c r="D89" s="101"/>
      <c r="E89" s="101"/>
      <c r="F89" s="101"/>
      <c r="G89" s="102"/>
      <c r="H89" s="102"/>
      <c r="I89" s="102"/>
      <c r="J89" s="178">
        <v>99.97</v>
      </c>
      <c r="K89" s="104">
        <v>646.61500000000001</v>
      </c>
      <c r="L89" s="104">
        <v>310.346</v>
      </c>
      <c r="M89" s="105">
        <v>9048.0380000000005</v>
      </c>
      <c r="N89" s="105">
        <v>4434.4410000000007</v>
      </c>
      <c r="O89" s="105">
        <v>61221.170999999995</v>
      </c>
      <c r="P89" s="105">
        <v>30510.745000000014</v>
      </c>
      <c r="Q89" s="106">
        <v>943.37699999999984</v>
      </c>
      <c r="R89" s="107"/>
      <c r="S89" s="180">
        <v>94.667918781725902</v>
      </c>
      <c r="T89" s="109">
        <v>87</v>
      </c>
      <c r="U89" s="110">
        <v>2088000</v>
      </c>
      <c r="V89" s="110">
        <v>33408000</v>
      </c>
      <c r="W89" s="110">
        <v>7</v>
      </c>
      <c r="X89" s="110">
        <v>410515200</v>
      </c>
      <c r="Y89" s="111">
        <v>60</v>
      </c>
      <c r="Z89" s="111">
        <v>29.7</v>
      </c>
      <c r="AA89" s="181"/>
      <c r="AB89" s="181"/>
      <c r="AC89" s="182"/>
      <c r="AD89" s="182"/>
      <c r="AE89" s="110">
        <v>2175840</v>
      </c>
    </row>
    <row r="90" spans="1:31" hidden="1" x14ac:dyDescent="0.25">
      <c r="A90" s="99">
        <v>42202</v>
      </c>
      <c r="B90" s="100">
        <f t="shared" si="1"/>
        <v>2015</v>
      </c>
      <c r="C90" s="101">
        <v>1205662.9999999998</v>
      </c>
      <c r="D90" s="101"/>
      <c r="E90" s="101"/>
      <c r="F90" s="101"/>
      <c r="G90" s="102"/>
      <c r="H90" s="102"/>
      <c r="I90" s="102"/>
      <c r="J90" s="178">
        <v>99.81</v>
      </c>
      <c r="K90" s="104">
        <v>808.61900000000003</v>
      </c>
      <c r="L90" s="104">
        <v>413.35599999999999</v>
      </c>
      <c r="M90" s="105">
        <v>9856.6570000000011</v>
      </c>
      <c r="N90" s="105">
        <v>4847.7970000000005</v>
      </c>
      <c r="O90" s="105">
        <v>62029.789999999994</v>
      </c>
      <c r="P90" s="105">
        <v>30924.101000000013</v>
      </c>
      <c r="Q90" s="106">
        <v>1205.6629999999998</v>
      </c>
      <c r="R90" s="107"/>
      <c r="S90" s="180">
        <v>94.693888888888907</v>
      </c>
      <c r="T90" s="109">
        <v>87</v>
      </c>
      <c r="U90" s="110">
        <v>2088000</v>
      </c>
      <c r="V90" s="110">
        <v>35496000</v>
      </c>
      <c r="W90" s="110">
        <v>7</v>
      </c>
      <c r="X90" s="110">
        <v>412603200</v>
      </c>
      <c r="Y90" s="111">
        <v>60</v>
      </c>
      <c r="Z90" s="111">
        <v>29.7</v>
      </c>
      <c r="AA90" s="181"/>
      <c r="AB90" s="181"/>
      <c r="AC90" s="182"/>
      <c r="AD90" s="182"/>
      <c r="AE90" s="110">
        <v>2177928</v>
      </c>
    </row>
    <row r="91" spans="1:31" hidden="1" x14ac:dyDescent="0.25">
      <c r="A91" s="99">
        <v>42203</v>
      </c>
      <c r="B91" s="100">
        <f t="shared" si="1"/>
        <v>2015</v>
      </c>
      <c r="C91" s="101">
        <v>1830816.0000000005</v>
      </c>
      <c r="D91" s="101"/>
      <c r="E91" s="101"/>
      <c r="F91" s="101"/>
      <c r="G91" s="102"/>
      <c r="H91" s="102"/>
      <c r="I91" s="102"/>
      <c r="J91" s="178">
        <v>99.9</v>
      </c>
      <c r="K91" s="104">
        <v>1237.8430000000001</v>
      </c>
      <c r="L91" s="104">
        <v>619.94299999999998</v>
      </c>
      <c r="M91" s="105">
        <v>11094.500000000002</v>
      </c>
      <c r="N91" s="105">
        <v>5467.7400000000007</v>
      </c>
      <c r="O91" s="105">
        <v>63267.632999999994</v>
      </c>
      <c r="P91" s="105">
        <v>31544.044000000013</v>
      </c>
      <c r="Q91" s="106">
        <v>1830.8160000000005</v>
      </c>
      <c r="R91" s="107"/>
      <c r="S91" s="180">
        <v>94.720050251256311</v>
      </c>
      <c r="T91" s="109">
        <v>87</v>
      </c>
      <c r="U91" s="110">
        <v>2088000</v>
      </c>
      <c r="V91" s="110">
        <v>37584000</v>
      </c>
      <c r="W91" s="110">
        <v>7</v>
      </c>
      <c r="X91" s="110">
        <v>414691200</v>
      </c>
      <c r="Y91" s="111">
        <v>60</v>
      </c>
      <c r="Z91" s="111">
        <v>29.7</v>
      </c>
      <c r="AA91" s="181"/>
      <c r="AB91" s="181"/>
      <c r="AC91" s="182"/>
      <c r="AD91" s="182"/>
      <c r="AE91" s="110">
        <v>2180016</v>
      </c>
    </row>
    <row r="92" spans="1:31" hidden="1" x14ac:dyDescent="0.25">
      <c r="A92" s="99">
        <v>42204</v>
      </c>
      <c r="B92" s="100">
        <f t="shared" si="1"/>
        <v>2015</v>
      </c>
      <c r="C92" s="101">
        <v>1520350</v>
      </c>
      <c r="D92" s="101"/>
      <c r="E92" s="101"/>
      <c r="F92" s="101"/>
      <c r="G92" s="102"/>
      <c r="H92" s="102"/>
      <c r="I92" s="102"/>
      <c r="J92" s="178">
        <v>99.06</v>
      </c>
      <c r="K92" s="104">
        <v>1041.979</v>
      </c>
      <c r="L92" s="104">
        <v>499.33</v>
      </c>
      <c r="M92" s="105">
        <v>12136.479000000001</v>
      </c>
      <c r="N92" s="105">
        <v>5967.0700000000006</v>
      </c>
      <c r="O92" s="105">
        <v>64309.611999999994</v>
      </c>
      <c r="P92" s="105">
        <v>32043.374000000014</v>
      </c>
      <c r="Q92" s="106">
        <v>1520.35</v>
      </c>
      <c r="R92" s="107"/>
      <c r="S92" s="180">
        <v>94.741750000000025</v>
      </c>
      <c r="T92" s="109">
        <v>87</v>
      </c>
      <c r="U92" s="110">
        <v>2088000</v>
      </c>
      <c r="V92" s="110">
        <v>39672000</v>
      </c>
      <c r="W92" s="110">
        <v>7</v>
      </c>
      <c r="X92" s="110">
        <v>416779200</v>
      </c>
      <c r="Y92" s="111">
        <v>60</v>
      </c>
      <c r="Z92" s="111">
        <v>29.7</v>
      </c>
      <c r="AA92" s="181"/>
      <c r="AB92" s="181"/>
      <c r="AC92" s="182"/>
      <c r="AD92" s="182"/>
      <c r="AE92" s="110">
        <v>2182104</v>
      </c>
    </row>
    <row r="93" spans="1:31" hidden="1" x14ac:dyDescent="0.25">
      <c r="A93" s="99">
        <v>42205</v>
      </c>
      <c r="B93" s="100">
        <f t="shared" si="1"/>
        <v>2015</v>
      </c>
      <c r="C93" s="101">
        <v>1322228</v>
      </c>
      <c r="D93" s="101"/>
      <c r="E93" s="101"/>
      <c r="F93" s="101"/>
      <c r="G93" s="102"/>
      <c r="H93" s="102"/>
      <c r="I93" s="102"/>
      <c r="J93" s="178">
        <v>98.07</v>
      </c>
      <c r="K93" s="104">
        <v>887.36500000000001</v>
      </c>
      <c r="L93" s="104">
        <v>450.64100000000002</v>
      </c>
      <c r="M93" s="105">
        <v>13023.844000000001</v>
      </c>
      <c r="N93" s="105">
        <v>6417.7110000000002</v>
      </c>
      <c r="O93" s="105">
        <v>65196.976999999992</v>
      </c>
      <c r="P93" s="105">
        <v>32494.015000000014</v>
      </c>
      <c r="Q93" s="106">
        <v>1322.2280000000001</v>
      </c>
      <c r="R93" s="107"/>
      <c r="S93" s="180">
        <v>94.758308457711465</v>
      </c>
      <c r="T93" s="109">
        <v>87</v>
      </c>
      <c r="U93" s="110">
        <v>2088000</v>
      </c>
      <c r="V93" s="110">
        <v>41760000</v>
      </c>
      <c r="W93" s="110">
        <v>7</v>
      </c>
      <c r="X93" s="110">
        <v>418867200</v>
      </c>
      <c r="Y93" s="111">
        <v>60</v>
      </c>
      <c r="Z93" s="111">
        <v>29.7</v>
      </c>
      <c r="AA93" s="181"/>
      <c r="AB93" s="181"/>
      <c r="AC93" s="182"/>
      <c r="AD93" s="182"/>
      <c r="AE93" s="110">
        <v>2184192</v>
      </c>
    </row>
    <row r="94" spans="1:31" hidden="1" x14ac:dyDescent="0.25">
      <c r="A94" s="99">
        <v>42206</v>
      </c>
      <c r="B94" s="100">
        <f t="shared" si="1"/>
        <v>2015</v>
      </c>
      <c r="C94" s="101">
        <v>1339132.0000000002</v>
      </c>
      <c r="D94" s="101"/>
      <c r="E94" s="101"/>
      <c r="F94" s="101"/>
      <c r="G94" s="102"/>
      <c r="H94" s="102"/>
      <c r="I94" s="102"/>
      <c r="J94" s="178">
        <v>97.93</v>
      </c>
      <c r="K94" s="104">
        <v>909.03300000000002</v>
      </c>
      <c r="L94" s="104">
        <v>447.87</v>
      </c>
      <c r="M94" s="105">
        <v>13932.877</v>
      </c>
      <c r="N94" s="105">
        <v>6865.5810000000001</v>
      </c>
      <c r="O94" s="105">
        <v>66106.009999999995</v>
      </c>
      <c r="P94" s="105">
        <v>32941.885000000017</v>
      </c>
      <c r="Q94" s="106">
        <v>1339.1320000000003</v>
      </c>
      <c r="R94" s="107"/>
      <c r="S94" s="180">
        <v>94.774009900990123</v>
      </c>
      <c r="T94" s="109">
        <v>87</v>
      </c>
      <c r="U94" s="110">
        <v>2088000</v>
      </c>
      <c r="V94" s="110">
        <v>43848000</v>
      </c>
      <c r="W94" s="110">
        <v>7</v>
      </c>
      <c r="X94" s="110">
        <v>420955200</v>
      </c>
      <c r="Y94" s="111">
        <v>60</v>
      </c>
      <c r="Z94" s="111">
        <v>29.7</v>
      </c>
      <c r="AA94" s="181"/>
      <c r="AB94" s="181"/>
      <c r="AC94" s="182"/>
      <c r="AD94" s="182"/>
      <c r="AE94" s="110">
        <v>2186280</v>
      </c>
    </row>
    <row r="95" spans="1:31" hidden="1" x14ac:dyDescent="0.25">
      <c r="A95" s="99">
        <v>42207</v>
      </c>
      <c r="B95" s="100">
        <f t="shared" si="1"/>
        <v>2015</v>
      </c>
      <c r="C95" s="101">
        <v>1892943.0000000002</v>
      </c>
      <c r="D95" s="101"/>
      <c r="E95" s="101"/>
      <c r="F95" s="101"/>
      <c r="G95" s="102"/>
      <c r="H95" s="102"/>
      <c r="I95" s="102"/>
      <c r="J95" s="178">
        <v>99.11</v>
      </c>
      <c r="K95" s="104">
        <v>1298.002</v>
      </c>
      <c r="L95" s="104">
        <v>624.24199999999996</v>
      </c>
      <c r="M95" s="105">
        <v>15230.879000000001</v>
      </c>
      <c r="N95" s="105">
        <v>7489.8230000000003</v>
      </c>
      <c r="O95" s="105">
        <v>67404.011999999988</v>
      </c>
      <c r="P95" s="105">
        <v>33566.127000000015</v>
      </c>
      <c r="Q95" s="106">
        <v>1892.9430000000002</v>
      </c>
      <c r="R95" s="107"/>
      <c r="S95" s="180">
        <v>94.795369458128107</v>
      </c>
      <c r="T95" s="109">
        <v>87</v>
      </c>
      <c r="U95" s="110">
        <v>2088000</v>
      </c>
      <c r="V95" s="110">
        <v>45936000</v>
      </c>
      <c r="W95" s="110">
        <v>7</v>
      </c>
      <c r="X95" s="110">
        <v>423043200</v>
      </c>
      <c r="Y95" s="111">
        <v>60</v>
      </c>
      <c r="Z95" s="111">
        <v>29.7</v>
      </c>
      <c r="AA95" s="181"/>
      <c r="AB95" s="181"/>
      <c r="AC95" s="182"/>
      <c r="AD95" s="182"/>
      <c r="AE95" s="110">
        <v>2188368</v>
      </c>
    </row>
    <row r="96" spans="1:31" hidden="1" x14ac:dyDescent="0.25">
      <c r="A96" s="99">
        <v>42208</v>
      </c>
      <c r="B96" s="100">
        <f t="shared" si="1"/>
        <v>2015</v>
      </c>
      <c r="C96" s="101">
        <v>1593577.0000000005</v>
      </c>
      <c r="D96" s="101"/>
      <c r="E96" s="101"/>
      <c r="F96" s="101"/>
      <c r="G96" s="102"/>
      <c r="H96" s="102"/>
      <c r="I96" s="102"/>
      <c r="J96" s="178">
        <v>98.71</v>
      </c>
      <c r="K96" s="104">
        <v>1065.0999999999999</v>
      </c>
      <c r="L96" s="104">
        <v>550.99800000000005</v>
      </c>
      <c r="M96" s="105">
        <v>16295.979000000001</v>
      </c>
      <c r="N96" s="105">
        <v>8040.8209999999999</v>
      </c>
      <c r="O96" s="105">
        <v>68469.111999999994</v>
      </c>
      <c r="P96" s="105">
        <v>34117.125000000015</v>
      </c>
      <c r="Q96" s="106">
        <v>1593.5770000000005</v>
      </c>
      <c r="R96" s="107"/>
      <c r="S96" s="180">
        <v>94.814558823529438</v>
      </c>
      <c r="T96" s="109">
        <v>87</v>
      </c>
      <c r="U96" s="110">
        <v>2088000</v>
      </c>
      <c r="V96" s="110">
        <v>48024000</v>
      </c>
      <c r="W96" s="110">
        <v>7</v>
      </c>
      <c r="X96" s="110">
        <v>425131200</v>
      </c>
      <c r="Y96" s="111">
        <v>60</v>
      </c>
      <c r="Z96" s="111">
        <v>29.7</v>
      </c>
      <c r="AA96" s="181"/>
      <c r="AB96" s="181"/>
      <c r="AC96" s="182"/>
      <c r="AD96" s="182"/>
      <c r="AE96" s="110">
        <v>2190456</v>
      </c>
    </row>
    <row r="97" spans="1:31" hidden="1" x14ac:dyDescent="0.25">
      <c r="A97" s="99">
        <v>42209</v>
      </c>
      <c r="B97" s="100">
        <f t="shared" si="1"/>
        <v>2015</v>
      </c>
      <c r="C97" s="101">
        <v>706121</v>
      </c>
      <c r="D97" s="101"/>
      <c r="E97" s="101"/>
      <c r="F97" s="101"/>
      <c r="G97" s="102"/>
      <c r="H97" s="102"/>
      <c r="I97" s="102"/>
      <c r="J97" s="178">
        <v>96.14</v>
      </c>
      <c r="K97" s="104">
        <v>464.57499999999999</v>
      </c>
      <c r="L97" s="104">
        <v>250.85900000000001</v>
      </c>
      <c r="M97" s="105">
        <v>16760.554</v>
      </c>
      <c r="N97" s="105">
        <v>8291.68</v>
      </c>
      <c r="O97" s="105">
        <v>68933.686999999991</v>
      </c>
      <c r="P97" s="105">
        <v>34367.984000000011</v>
      </c>
      <c r="Q97" s="106">
        <v>706.12099999999998</v>
      </c>
      <c r="R97" s="107"/>
      <c r="S97" s="180">
        <v>94.82102439024392</v>
      </c>
      <c r="T97" s="109">
        <v>87</v>
      </c>
      <c r="U97" s="110">
        <v>2088000</v>
      </c>
      <c r="V97" s="110">
        <v>50112000</v>
      </c>
      <c r="W97" s="110">
        <v>7</v>
      </c>
      <c r="X97" s="110">
        <v>427219200</v>
      </c>
      <c r="Y97" s="111">
        <v>60</v>
      </c>
      <c r="Z97" s="111">
        <v>29.7</v>
      </c>
      <c r="AA97" s="181"/>
      <c r="AB97" s="181"/>
      <c r="AC97" s="182"/>
      <c r="AD97" s="182"/>
      <c r="AE97" s="110">
        <v>2192544</v>
      </c>
    </row>
    <row r="98" spans="1:31" hidden="1" x14ac:dyDescent="0.25">
      <c r="A98" s="99">
        <v>42210</v>
      </c>
      <c r="B98" s="100">
        <f t="shared" si="1"/>
        <v>2015</v>
      </c>
      <c r="C98" s="101">
        <v>42290.999999999993</v>
      </c>
      <c r="D98" s="101"/>
      <c r="E98" s="101"/>
      <c r="F98" s="101"/>
      <c r="G98" s="102"/>
      <c r="H98" s="102"/>
      <c r="I98" s="102"/>
      <c r="J98" s="178">
        <v>95.89</v>
      </c>
      <c r="K98" s="104">
        <v>34.286999999999999</v>
      </c>
      <c r="L98" s="104">
        <v>14.163</v>
      </c>
      <c r="M98" s="105">
        <v>16794.841</v>
      </c>
      <c r="N98" s="105">
        <v>8305.8430000000008</v>
      </c>
      <c r="O98" s="105">
        <v>68967.973999999987</v>
      </c>
      <c r="P98" s="105">
        <v>34382.147000000012</v>
      </c>
      <c r="Q98" s="106">
        <v>42.29099999999999</v>
      </c>
      <c r="R98" s="107"/>
      <c r="S98" s="180">
        <v>94.826213592233032</v>
      </c>
      <c r="T98" s="109">
        <v>87</v>
      </c>
      <c r="U98" s="110">
        <v>2088000</v>
      </c>
      <c r="V98" s="110">
        <v>52200000</v>
      </c>
      <c r="W98" s="110">
        <v>7</v>
      </c>
      <c r="X98" s="110">
        <v>429307200</v>
      </c>
      <c r="Y98" s="111">
        <v>60</v>
      </c>
      <c r="Z98" s="111">
        <v>29.7</v>
      </c>
      <c r="AA98" s="181"/>
      <c r="AB98" s="181"/>
      <c r="AC98" s="182"/>
      <c r="AD98" s="182"/>
      <c r="AE98" s="110">
        <v>2194632</v>
      </c>
    </row>
    <row r="99" spans="1:31" hidden="1" x14ac:dyDescent="0.25">
      <c r="A99" s="99">
        <v>42211</v>
      </c>
      <c r="B99" s="100">
        <f t="shared" si="1"/>
        <v>2015</v>
      </c>
      <c r="C99" s="101">
        <v>17319</v>
      </c>
      <c r="D99" s="101"/>
      <c r="E99" s="101"/>
      <c r="F99" s="101"/>
      <c r="G99" s="102"/>
      <c r="H99" s="102"/>
      <c r="I99" s="102"/>
      <c r="J99" s="178">
        <v>98.65</v>
      </c>
      <c r="K99" s="104">
        <v>13.734</v>
      </c>
      <c r="L99" s="104">
        <v>10.661</v>
      </c>
      <c r="M99" s="105">
        <v>16808.575000000001</v>
      </c>
      <c r="N99" s="105">
        <v>8316.5040000000008</v>
      </c>
      <c r="O99" s="105">
        <v>68981.707999999984</v>
      </c>
      <c r="P99" s="105">
        <v>34392.808000000012</v>
      </c>
      <c r="Q99" s="106">
        <v>17.318999999999999</v>
      </c>
      <c r="R99" s="107"/>
      <c r="S99" s="180">
        <v>94.844685990338192</v>
      </c>
      <c r="T99" s="109">
        <v>87</v>
      </c>
      <c r="U99" s="110">
        <v>2088000</v>
      </c>
      <c r="V99" s="110">
        <v>54288000</v>
      </c>
      <c r="W99" s="110">
        <v>7</v>
      </c>
      <c r="X99" s="110">
        <v>431395200</v>
      </c>
      <c r="Y99" s="111">
        <v>60</v>
      </c>
      <c r="Z99" s="111">
        <v>29.7</v>
      </c>
      <c r="AA99" s="181"/>
      <c r="AB99" s="181"/>
      <c r="AC99" s="182"/>
      <c r="AD99" s="182"/>
      <c r="AE99" s="110">
        <v>2196720</v>
      </c>
    </row>
    <row r="100" spans="1:31" hidden="1" x14ac:dyDescent="0.25">
      <c r="A100" s="99">
        <v>42212</v>
      </c>
      <c r="B100" s="100">
        <f t="shared" si="1"/>
        <v>2015</v>
      </c>
      <c r="C100" s="101">
        <v>152112</v>
      </c>
      <c r="D100" s="101"/>
      <c r="E100" s="101"/>
      <c r="F100" s="101"/>
      <c r="G100" s="102"/>
      <c r="H100" s="102"/>
      <c r="I100" s="102"/>
      <c r="J100" s="178">
        <v>97.98</v>
      </c>
      <c r="K100" s="104">
        <v>98.665000000000006</v>
      </c>
      <c r="L100" s="104">
        <v>58.207999999999998</v>
      </c>
      <c r="M100" s="105">
        <v>16907.240000000002</v>
      </c>
      <c r="N100" s="105">
        <v>8374.7120000000014</v>
      </c>
      <c r="O100" s="105">
        <v>69080.372999999978</v>
      </c>
      <c r="P100" s="105">
        <v>34451.016000000011</v>
      </c>
      <c r="Q100" s="106">
        <v>152.11199999999999</v>
      </c>
      <c r="R100" s="107"/>
      <c r="S100" s="180">
        <v>94.859759615384647</v>
      </c>
      <c r="T100" s="109">
        <v>87</v>
      </c>
      <c r="U100" s="110">
        <v>2088000</v>
      </c>
      <c r="V100" s="110">
        <v>56376000</v>
      </c>
      <c r="W100" s="110">
        <v>7</v>
      </c>
      <c r="X100" s="110">
        <v>433483200</v>
      </c>
      <c r="Y100" s="111">
        <v>60</v>
      </c>
      <c r="Z100" s="111">
        <v>29.7</v>
      </c>
      <c r="AA100" s="181"/>
      <c r="AB100" s="181"/>
      <c r="AC100" s="182"/>
      <c r="AD100" s="182"/>
      <c r="AE100" s="110">
        <v>2198808</v>
      </c>
    </row>
    <row r="101" spans="1:31" hidden="1" x14ac:dyDescent="0.25">
      <c r="A101" s="99">
        <v>42213</v>
      </c>
      <c r="B101" s="100">
        <f t="shared" si="1"/>
        <v>2015</v>
      </c>
      <c r="C101" s="101">
        <v>352254</v>
      </c>
      <c r="D101" s="101"/>
      <c r="E101" s="101"/>
      <c r="F101" s="101"/>
      <c r="G101" s="102"/>
      <c r="H101" s="102"/>
      <c r="I101" s="102"/>
      <c r="J101" s="178">
        <v>97.85</v>
      </c>
      <c r="K101" s="104">
        <v>234.291</v>
      </c>
      <c r="L101" s="104">
        <v>125.315</v>
      </c>
      <c r="M101" s="105">
        <v>17141.531000000003</v>
      </c>
      <c r="N101" s="105">
        <v>8500.0270000000019</v>
      </c>
      <c r="O101" s="105">
        <v>69314.663999999975</v>
      </c>
      <c r="P101" s="105">
        <v>34576.331000000013</v>
      </c>
      <c r="Q101" s="106">
        <v>352.25400000000002</v>
      </c>
      <c r="R101" s="107"/>
      <c r="S101" s="180">
        <v>94.874066985645953</v>
      </c>
      <c r="T101" s="109">
        <v>87</v>
      </c>
      <c r="U101" s="110">
        <v>2088000</v>
      </c>
      <c r="V101" s="110">
        <v>58464000</v>
      </c>
      <c r="W101" s="110">
        <v>7</v>
      </c>
      <c r="X101" s="110">
        <v>435571200</v>
      </c>
      <c r="Y101" s="111">
        <v>60</v>
      </c>
      <c r="Z101" s="111">
        <v>29.7</v>
      </c>
      <c r="AA101" s="181"/>
      <c r="AB101" s="181"/>
      <c r="AC101" s="182"/>
      <c r="AD101" s="182"/>
      <c r="AE101" s="110">
        <v>2200896</v>
      </c>
    </row>
    <row r="102" spans="1:31" hidden="1" x14ac:dyDescent="0.25">
      <c r="A102" s="99">
        <v>42214</v>
      </c>
      <c r="B102" s="100">
        <f t="shared" si="1"/>
        <v>2015</v>
      </c>
      <c r="C102" s="101">
        <v>513328.00000000012</v>
      </c>
      <c r="D102" s="101"/>
      <c r="E102" s="101"/>
      <c r="F102" s="101"/>
      <c r="G102" s="102"/>
      <c r="H102" s="102"/>
      <c r="I102" s="102"/>
      <c r="J102" s="178">
        <v>95.12</v>
      </c>
      <c r="K102" s="104">
        <v>362.37200000000001</v>
      </c>
      <c r="L102" s="104">
        <v>160.95699999999999</v>
      </c>
      <c r="M102" s="105">
        <v>17503.903000000002</v>
      </c>
      <c r="N102" s="105">
        <v>8660.9840000000022</v>
      </c>
      <c r="O102" s="105">
        <v>69677.035999999978</v>
      </c>
      <c r="P102" s="105">
        <v>34737.288000000015</v>
      </c>
      <c r="Q102" s="106">
        <v>513.32800000000009</v>
      </c>
      <c r="R102" s="107"/>
      <c r="S102" s="180">
        <v>94.875238095238103</v>
      </c>
      <c r="T102" s="109">
        <v>87</v>
      </c>
      <c r="U102" s="110">
        <v>2088000</v>
      </c>
      <c r="V102" s="110">
        <v>60552000</v>
      </c>
      <c r="W102" s="110">
        <v>7</v>
      </c>
      <c r="X102" s="110">
        <v>437659200</v>
      </c>
      <c r="Y102" s="111">
        <v>60</v>
      </c>
      <c r="Z102" s="111">
        <v>29.7</v>
      </c>
      <c r="AA102" s="181"/>
      <c r="AB102" s="181"/>
      <c r="AC102" s="182"/>
      <c r="AD102" s="182"/>
      <c r="AE102" s="110">
        <v>2202984</v>
      </c>
    </row>
    <row r="103" spans="1:31" hidden="1" x14ac:dyDescent="0.25">
      <c r="A103" s="99">
        <v>42215</v>
      </c>
      <c r="B103" s="100">
        <f t="shared" si="1"/>
        <v>2015</v>
      </c>
      <c r="C103" s="101">
        <v>231157.00000000003</v>
      </c>
      <c r="D103" s="101"/>
      <c r="E103" s="101"/>
      <c r="F103" s="101"/>
      <c r="G103" s="102"/>
      <c r="H103" s="102"/>
      <c r="I103" s="102"/>
      <c r="J103" s="178">
        <v>96.05</v>
      </c>
      <c r="K103" s="104">
        <v>162.691</v>
      </c>
      <c r="L103" s="104">
        <v>76.548000000000002</v>
      </c>
      <c r="M103" s="105">
        <v>17666.594000000001</v>
      </c>
      <c r="N103" s="105">
        <v>8737.5320000000029</v>
      </c>
      <c r="O103" s="105">
        <v>69839.726999999984</v>
      </c>
      <c r="P103" s="105">
        <v>34813.836000000018</v>
      </c>
      <c r="Q103" s="106">
        <v>231.15700000000004</v>
      </c>
      <c r="R103" s="107"/>
      <c r="S103" s="180">
        <v>94.880805687203804</v>
      </c>
      <c r="T103" s="109">
        <v>87</v>
      </c>
      <c r="U103" s="110">
        <v>2088000</v>
      </c>
      <c r="V103" s="110">
        <v>62640000</v>
      </c>
      <c r="W103" s="110">
        <v>7</v>
      </c>
      <c r="X103" s="110">
        <v>439747200</v>
      </c>
      <c r="Y103" s="111">
        <v>60</v>
      </c>
      <c r="Z103" s="111">
        <v>29.7</v>
      </c>
      <c r="AA103" s="181"/>
      <c r="AB103" s="181"/>
      <c r="AC103" s="182"/>
      <c r="AD103" s="182"/>
      <c r="AE103" s="110">
        <v>2205072</v>
      </c>
    </row>
    <row r="104" spans="1:31" hidden="1" x14ac:dyDescent="0.25">
      <c r="A104" s="99">
        <v>42216</v>
      </c>
      <c r="B104" s="100">
        <f t="shared" si="1"/>
        <v>2015</v>
      </c>
      <c r="C104" s="101">
        <v>1290692</v>
      </c>
      <c r="D104" s="101"/>
      <c r="E104" s="101"/>
      <c r="F104" s="101"/>
      <c r="G104" s="102"/>
      <c r="H104" s="102"/>
      <c r="I104" s="102"/>
      <c r="J104" s="178">
        <v>98.88</v>
      </c>
      <c r="K104" s="104">
        <v>871.52800000000002</v>
      </c>
      <c r="L104" s="104">
        <v>436.37299999999999</v>
      </c>
      <c r="M104" s="105">
        <v>18538.121999999999</v>
      </c>
      <c r="N104" s="105">
        <v>9173.9050000000025</v>
      </c>
      <c r="O104" s="105">
        <v>70711.25499999999</v>
      </c>
      <c r="P104" s="105">
        <v>35250.209000000017</v>
      </c>
      <c r="Q104" s="106">
        <v>1290.692</v>
      </c>
      <c r="R104" s="107"/>
      <c r="S104" s="180">
        <v>94.899669811320763</v>
      </c>
      <c r="T104" s="109">
        <v>87</v>
      </c>
      <c r="U104" s="110">
        <v>2088000</v>
      </c>
      <c r="V104" s="110">
        <v>64728000</v>
      </c>
      <c r="W104" s="110">
        <v>7</v>
      </c>
      <c r="X104" s="110">
        <v>441835200</v>
      </c>
      <c r="Y104" s="111">
        <v>60</v>
      </c>
      <c r="Z104" s="111">
        <v>29.7</v>
      </c>
      <c r="AA104" s="181"/>
      <c r="AB104" s="181"/>
      <c r="AC104" s="182"/>
      <c r="AD104" s="182"/>
      <c r="AE104" s="110">
        <v>2207160</v>
      </c>
    </row>
    <row r="105" spans="1:31" hidden="1" x14ac:dyDescent="0.25">
      <c r="A105" s="99">
        <v>42217</v>
      </c>
      <c r="B105" s="100">
        <f t="shared" si="1"/>
        <v>2015</v>
      </c>
      <c r="C105" s="101">
        <v>1557769</v>
      </c>
      <c r="D105" s="101"/>
      <c r="E105" s="101"/>
      <c r="F105" s="101"/>
      <c r="G105" s="102"/>
      <c r="H105" s="102"/>
      <c r="I105" s="102"/>
      <c r="J105" s="178">
        <v>99.71</v>
      </c>
      <c r="K105" s="104">
        <v>1057.0820000000001</v>
      </c>
      <c r="L105" s="104">
        <v>521.93600000000004</v>
      </c>
      <c r="M105" s="105">
        <v>1057.0820000000001</v>
      </c>
      <c r="N105" s="105">
        <v>521.93600000000004</v>
      </c>
      <c r="O105" s="105">
        <v>71768.336999999985</v>
      </c>
      <c r="P105" s="105">
        <v>35772.145000000019</v>
      </c>
      <c r="Q105" s="106">
        <v>1557.769</v>
      </c>
      <c r="R105" s="107"/>
      <c r="S105" s="180">
        <v>94.922253521126777</v>
      </c>
      <c r="T105" s="109">
        <v>87</v>
      </c>
      <c r="U105" s="110">
        <v>2088000</v>
      </c>
      <c r="V105" s="110">
        <v>2088000</v>
      </c>
      <c r="W105" s="110">
        <v>8</v>
      </c>
      <c r="X105" s="110">
        <v>443923200</v>
      </c>
      <c r="Y105" s="111">
        <v>60</v>
      </c>
      <c r="Z105" s="111">
        <v>29.7</v>
      </c>
      <c r="AA105" s="181"/>
      <c r="AB105" s="181"/>
      <c r="AC105" s="182"/>
      <c r="AD105" s="182"/>
      <c r="AE105" s="110">
        <v>2209248</v>
      </c>
    </row>
    <row r="106" spans="1:31" hidden="1" x14ac:dyDescent="0.25">
      <c r="A106" s="99">
        <v>42218</v>
      </c>
      <c r="B106" s="100">
        <f t="shared" si="1"/>
        <v>2015</v>
      </c>
      <c r="C106" s="101">
        <v>1621001.0000000002</v>
      </c>
      <c r="D106" s="101"/>
      <c r="E106" s="101"/>
      <c r="F106" s="101"/>
      <c r="G106" s="102"/>
      <c r="H106" s="102"/>
      <c r="I106" s="102"/>
      <c r="J106" s="178">
        <v>98.49</v>
      </c>
      <c r="K106" s="104">
        <v>1121.0730000000001</v>
      </c>
      <c r="L106" s="104">
        <v>521.89200000000005</v>
      </c>
      <c r="M106" s="105">
        <v>2178.1550000000002</v>
      </c>
      <c r="N106" s="105">
        <v>1043.828</v>
      </c>
      <c r="O106" s="105">
        <v>72889.409999999989</v>
      </c>
      <c r="P106" s="105">
        <v>36294.037000000018</v>
      </c>
      <c r="Q106" s="106">
        <v>1621.0010000000002</v>
      </c>
      <c r="R106" s="107"/>
      <c r="S106" s="180">
        <v>94.938925233644881</v>
      </c>
      <c r="T106" s="109">
        <v>87</v>
      </c>
      <c r="U106" s="110">
        <v>2088000</v>
      </c>
      <c r="V106" s="110">
        <v>4176000</v>
      </c>
      <c r="W106" s="110">
        <v>8</v>
      </c>
      <c r="X106" s="110">
        <v>446011200</v>
      </c>
      <c r="Y106" s="111">
        <v>60</v>
      </c>
      <c r="Z106" s="111">
        <v>29.7</v>
      </c>
      <c r="AA106" s="181"/>
      <c r="AB106" s="181"/>
      <c r="AC106" s="182"/>
      <c r="AD106" s="182"/>
      <c r="AE106" s="110">
        <v>2211336</v>
      </c>
    </row>
    <row r="107" spans="1:31" hidden="1" x14ac:dyDescent="0.25">
      <c r="A107" s="99">
        <v>42219</v>
      </c>
      <c r="B107" s="100">
        <f t="shared" si="1"/>
        <v>2015</v>
      </c>
      <c r="C107" s="101">
        <v>1703560.0000000002</v>
      </c>
      <c r="D107" s="101"/>
      <c r="E107" s="101"/>
      <c r="F107" s="101"/>
      <c r="G107" s="102"/>
      <c r="H107" s="102"/>
      <c r="I107" s="102"/>
      <c r="J107" s="178">
        <v>99.89</v>
      </c>
      <c r="K107" s="104">
        <v>1159.6010000000001</v>
      </c>
      <c r="L107" s="104">
        <v>567.09900000000005</v>
      </c>
      <c r="M107" s="105">
        <v>3337.7560000000003</v>
      </c>
      <c r="N107" s="105">
        <v>1610.9270000000001</v>
      </c>
      <c r="O107" s="105">
        <v>74049.010999999984</v>
      </c>
      <c r="P107" s="105">
        <v>36861.13600000002</v>
      </c>
      <c r="Q107" s="106">
        <v>1703.5600000000002</v>
      </c>
      <c r="R107" s="107"/>
      <c r="S107" s="180">
        <v>94.961953488372103</v>
      </c>
      <c r="T107" s="109">
        <v>87</v>
      </c>
      <c r="U107" s="110">
        <v>2088000</v>
      </c>
      <c r="V107" s="110">
        <v>6264000</v>
      </c>
      <c r="W107" s="110">
        <v>8</v>
      </c>
      <c r="X107" s="110">
        <v>448099200</v>
      </c>
      <c r="Y107" s="111">
        <v>60</v>
      </c>
      <c r="Z107" s="111">
        <v>29.7</v>
      </c>
      <c r="AA107" s="181"/>
      <c r="AB107" s="181"/>
      <c r="AC107" s="182"/>
      <c r="AD107" s="182"/>
      <c r="AE107" s="110">
        <v>2213424</v>
      </c>
    </row>
    <row r="108" spans="1:31" hidden="1" x14ac:dyDescent="0.25">
      <c r="A108" s="99">
        <v>42220</v>
      </c>
      <c r="B108" s="100">
        <f t="shared" si="1"/>
        <v>2015</v>
      </c>
      <c r="C108" s="101">
        <v>1137612.9999999998</v>
      </c>
      <c r="D108" s="101"/>
      <c r="E108" s="101"/>
      <c r="F108" s="101"/>
      <c r="G108" s="102"/>
      <c r="H108" s="102"/>
      <c r="I108" s="102"/>
      <c r="J108" s="178">
        <v>96.9</v>
      </c>
      <c r="K108" s="104">
        <v>773.85199999999998</v>
      </c>
      <c r="L108" s="104">
        <v>377.65800000000002</v>
      </c>
      <c r="M108" s="105">
        <v>4111.6080000000002</v>
      </c>
      <c r="N108" s="105">
        <v>1988.585</v>
      </c>
      <c r="O108" s="105">
        <v>74822.862999999983</v>
      </c>
      <c r="P108" s="105">
        <v>37238.794000000024</v>
      </c>
      <c r="Q108" s="106">
        <v>1137.6129999999998</v>
      </c>
      <c r="R108" s="107"/>
      <c r="S108" s="180">
        <v>94.970925925925954</v>
      </c>
      <c r="T108" s="109">
        <v>87</v>
      </c>
      <c r="U108" s="110">
        <v>2088000</v>
      </c>
      <c r="V108" s="110">
        <v>8352000</v>
      </c>
      <c r="W108" s="110">
        <v>8</v>
      </c>
      <c r="X108" s="110">
        <v>450187200</v>
      </c>
      <c r="Y108" s="111">
        <v>60</v>
      </c>
      <c r="Z108" s="111">
        <v>29.7</v>
      </c>
      <c r="AA108" s="181"/>
      <c r="AB108" s="181"/>
      <c r="AC108" s="182"/>
      <c r="AD108" s="182"/>
      <c r="AE108" s="110">
        <v>2215512</v>
      </c>
    </row>
    <row r="109" spans="1:31" hidden="1" x14ac:dyDescent="0.25">
      <c r="A109" s="99">
        <v>42221</v>
      </c>
      <c r="B109" s="100">
        <f t="shared" si="1"/>
        <v>2015</v>
      </c>
      <c r="C109" s="101">
        <v>706913</v>
      </c>
      <c r="D109" s="101"/>
      <c r="E109" s="101"/>
      <c r="F109" s="101"/>
      <c r="G109" s="102"/>
      <c r="H109" s="102"/>
      <c r="I109" s="102"/>
      <c r="J109" s="178">
        <v>96.71</v>
      </c>
      <c r="K109" s="104">
        <v>479.22</v>
      </c>
      <c r="L109" s="104">
        <v>237.71700000000001</v>
      </c>
      <c r="M109" s="105">
        <v>4590.8280000000004</v>
      </c>
      <c r="N109" s="105">
        <v>2226.3020000000001</v>
      </c>
      <c r="O109" s="105">
        <v>75302.082999999984</v>
      </c>
      <c r="P109" s="105">
        <v>37476.51100000002</v>
      </c>
      <c r="Q109" s="106">
        <v>706.91300000000001</v>
      </c>
      <c r="R109" s="107"/>
      <c r="S109" s="180">
        <v>94.978940092165914</v>
      </c>
      <c r="T109" s="109">
        <v>87</v>
      </c>
      <c r="U109" s="110">
        <v>2088000</v>
      </c>
      <c r="V109" s="110">
        <v>10440000</v>
      </c>
      <c r="W109" s="110">
        <v>8</v>
      </c>
      <c r="X109" s="110">
        <v>452275200</v>
      </c>
      <c r="Y109" s="111">
        <v>60</v>
      </c>
      <c r="Z109" s="111">
        <v>29.7</v>
      </c>
      <c r="AA109" s="181"/>
      <c r="AB109" s="181"/>
      <c r="AC109" s="182"/>
      <c r="AD109" s="182"/>
      <c r="AE109" s="110">
        <v>2217600</v>
      </c>
    </row>
    <row r="110" spans="1:31" hidden="1" x14ac:dyDescent="0.25">
      <c r="A110" s="99">
        <v>42222</v>
      </c>
      <c r="B110" s="100">
        <f t="shared" si="1"/>
        <v>2015</v>
      </c>
      <c r="C110" s="101">
        <v>855978.00000000012</v>
      </c>
      <c r="D110" s="101"/>
      <c r="E110" s="101"/>
      <c r="F110" s="101"/>
      <c r="G110" s="102"/>
      <c r="H110" s="102"/>
      <c r="I110" s="102"/>
      <c r="J110" s="178">
        <v>97.68</v>
      </c>
      <c r="K110" s="104">
        <v>578.16</v>
      </c>
      <c r="L110" s="104">
        <v>289.72800000000001</v>
      </c>
      <c r="M110" s="105">
        <v>5168.9880000000003</v>
      </c>
      <c r="N110" s="105">
        <v>2516.0300000000002</v>
      </c>
      <c r="O110" s="105">
        <v>75880.242999999988</v>
      </c>
      <c r="P110" s="105">
        <v>37766.239000000023</v>
      </c>
      <c r="Q110" s="106">
        <v>855.97800000000007</v>
      </c>
      <c r="R110" s="107"/>
      <c r="S110" s="180">
        <v>94.991330275229373</v>
      </c>
      <c r="T110" s="109">
        <v>87</v>
      </c>
      <c r="U110" s="110">
        <v>2088000</v>
      </c>
      <c r="V110" s="110">
        <v>12528000</v>
      </c>
      <c r="W110" s="110">
        <v>8</v>
      </c>
      <c r="X110" s="110">
        <v>454363200</v>
      </c>
      <c r="Y110" s="111">
        <v>60</v>
      </c>
      <c r="Z110" s="111">
        <v>29.7</v>
      </c>
      <c r="AA110" s="181"/>
      <c r="AB110" s="181"/>
      <c r="AC110" s="182"/>
      <c r="AD110" s="182"/>
      <c r="AE110" s="110">
        <v>2219688</v>
      </c>
    </row>
    <row r="111" spans="1:31" hidden="1" x14ac:dyDescent="0.25">
      <c r="A111" s="99">
        <v>42223</v>
      </c>
      <c r="B111" s="100">
        <f t="shared" si="1"/>
        <v>2015</v>
      </c>
      <c r="C111" s="101">
        <v>1560744.0000000002</v>
      </c>
      <c r="D111" s="101"/>
      <c r="E111" s="101"/>
      <c r="F111" s="101"/>
      <c r="G111" s="102"/>
      <c r="H111" s="102"/>
      <c r="I111" s="102"/>
      <c r="J111" s="178">
        <v>97.49</v>
      </c>
      <c r="K111" s="104">
        <v>1058.865</v>
      </c>
      <c r="L111" s="104">
        <v>523.90499999999997</v>
      </c>
      <c r="M111" s="105">
        <v>6227.8530000000001</v>
      </c>
      <c r="N111" s="105">
        <v>3039.9350000000004</v>
      </c>
      <c r="O111" s="105">
        <v>76939.107999999993</v>
      </c>
      <c r="P111" s="105">
        <v>38290.144000000022</v>
      </c>
      <c r="Q111" s="106">
        <v>1560.7440000000001</v>
      </c>
      <c r="R111" s="107"/>
      <c r="S111" s="180">
        <v>95.002739726027428</v>
      </c>
      <c r="T111" s="109">
        <v>87</v>
      </c>
      <c r="U111" s="110">
        <v>2088000</v>
      </c>
      <c r="V111" s="110">
        <v>14616000</v>
      </c>
      <c r="W111" s="110">
        <v>8</v>
      </c>
      <c r="X111" s="110">
        <v>456451200</v>
      </c>
      <c r="Y111" s="111">
        <v>60</v>
      </c>
      <c r="Z111" s="111">
        <v>29.7</v>
      </c>
      <c r="AA111" s="181"/>
      <c r="AB111" s="181"/>
      <c r="AC111" s="182"/>
      <c r="AD111" s="182"/>
      <c r="AE111" s="110">
        <v>2221776</v>
      </c>
    </row>
    <row r="112" spans="1:31" hidden="1" x14ac:dyDescent="0.25">
      <c r="A112" s="99">
        <v>42224</v>
      </c>
      <c r="B112" s="100">
        <f t="shared" si="1"/>
        <v>2015</v>
      </c>
      <c r="C112" s="101">
        <v>1859081.9999999998</v>
      </c>
      <c r="D112" s="101"/>
      <c r="E112" s="101"/>
      <c r="F112" s="101"/>
      <c r="G112" s="102"/>
      <c r="H112" s="102"/>
      <c r="I112" s="102"/>
      <c r="J112" s="178">
        <v>99.99</v>
      </c>
      <c r="K112" s="104">
        <v>1264.405</v>
      </c>
      <c r="L112" s="104">
        <v>621.56500000000005</v>
      </c>
      <c r="M112" s="105">
        <v>7492.2579999999998</v>
      </c>
      <c r="N112" s="105">
        <v>3661.5000000000005</v>
      </c>
      <c r="O112" s="105">
        <v>78203.512999999992</v>
      </c>
      <c r="P112" s="105">
        <v>38911.709000000024</v>
      </c>
      <c r="Q112" s="106">
        <v>1859.0819999999999</v>
      </c>
      <c r="R112" s="107"/>
      <c r="S112" s="180">
        <v>95.025409090909122</v>
      </c>
      <c r="T112" s="109">
        <v>87</v>
      </c>
      <c r="U112" s="110">
        <v>2088000</v>
      </c>
      <c r="V112" s="110">
        <v>16704000</v>
      </c>
      <c r="W112" s="110">
        <v>8</v>
      </c>
      <c r="X112" s="110">
        <v>458539200</v>
      </c>
      <c r="Y112" s="111">
        <v>60</v>
      </c>
      <c r="Z112" s="111">
        <v>29.7</v>
      </c>
      <c r="AA112" s="181"/>
      <c r="AB112" s="181"/>
      <c r="AC112" s="182"/>
      <c r="AD112" s="182"/>
      <c r="AE112" s="110">
        <v>2223864</v>
      </c>
    </row>
    <row r="113" spans="1:31" hidden="1" x14ac:dyDescent="0.25">
      <c r="A113" s="99">
        <v>42225</v>
      </c>
      <c r="B113" s="100">
        <f t="shared" si="1"/>
        <v>2015</v>
      </c>
      <c r="C113" s="101">
        <v>1108803</v>
      </c>
      <c r="D113" s="101"/>
      <c r="E113" s="101"/>
      <c r="F113" s="101"/>
      <c r="G113" s="102"/>
      <c r="H113" s="102"/>
      <c r="I113" s="102"/>
      <c r="J113" s="178">
        <v>100</v>
      </c>
      <c r="K113" s="104">
        <v>761.66</v>
      </c>
      <c r="L113" s="104">
        <v>360.92</v>
      </c>
      <c r="M113" s="105">
        <v>8253.9179999999997</v>
      </c>
      <c r="N113" s="105">
        <v>4022.4200000000005</v>
      </c>
      <c r="O113" s="105">
        <v>78965.172999999995</v>
      </c>
      <c r="P113" s="105">
        <v>39272.629000000023</v>
      </c>
      <c r="Q113" s="106">
        <v>1108.8030000000001</v>
      </c>
      <c r="R113" s="107"/>
      <c r="S113" s="180">
        <v>95.047918552036236</v>
      </c>
      <c r="T113" s="109">
        <v>87</v>
      </c>
      <c r="U113" s="110">
        <v>2088000</v>
      </c>
      <c r="V113" s="110">
        <v>18792000</v>
      </c>
      <c r="W113" s="110">
        <v>8</v>
      </c>
      <c r="X113" s="110">
        <v>460627200</v>
      </c>
      <c r="Y113" s="111">
        <v>60</v>
      </c>
      <c r="Z113" s="111">
        <v>29.7</v>
      </c>
      <c r="AA113" s="181"/>
      <c r="AB113" s="181"/>
      <c r="AC113" s="182"/>
      <c r="AD113" s="182"/>
      <c r="AE113" s="110">
        <v>2225952</v>
      </c>
    </row>
    <row r="114" spans="1:31" hidden="1" x14ac:dyDescent="0.25">
      <c r="A114" s="99">
        <v>42226</v>
      </c>
      <c r="B114" s="100">
        <f t="shared" si="1"/>
        <v>2015</v>
      </c>
      <c r="C114" s="101">
        <v>715903.00000000023</v>
      </c>
      <c r="D114" s="101"/>
      <c r="E114" s="101"/>
      <c r="F114" s="101"/>
      <c r="G114" s="102"/>
      <c r="H114" s="102"/>
      <c r="I114" s="102"/>
      <c r="J114" s="178">
        <v>99.98</v>
      </c>
      <c r="K114" s="104">
        <v>488.01100000000002</v>
      </c>
      <c r="L114" s="104">
        <v>237.30600000000001</v>
      </c>
      <c r="M114" s="105">
        <v>8741.9290000000001</v>
      </c>
      <c r="N114" s="105">
        <v>4259.7260000000006</v>
      </c>
      <c r="O114" s="105">
        <v>79453.183999999994</v>
      </c>
      <c r="P114" s="105">
        <v>39509.935000000019</v>
      </c>
      <c r="Q114" s="106">
        <v>715.90300000000025</v>
      </c>
      <c r="R114" s="107"/>
      <c r="S114" s="180">
        <v>95.07013513513516</v>
      </c>
      <c r="T114" s="109">
        <v>87</v>
      </c>
      <c r="U114" s="110">
        <v>2088000</v>
      </c>
      <c r="V114" s="110">
        <v>20880000</v>
      </c>
      <c r="W114" s="110">
        <v>8</v>
      </c>
      <c r="X114" s="110">
        <v>462715200</v>
      </c>
      <c r="Y114" s="111">
        <v>60</v>
      </c>
      <c r="Z114" s="111">
        <v>29.7</v>
      </c>
      <c r="AA114" s="181"/>
      <c r="AB114" s="181"/>
      <c r="AC114" s="182"/>
      <c r="AD114" s="182"/>
      <c r="AE114" s="110">
        <v>2228040</v>
      </c>
    </row>
    <row r="115" spans="1:31" hidden="1" x14ac:dyDescent="0.25">
      <c r="A115" s="99">
        <v>42227</v>
      </c>
      <c r="B115" s="100">
        <f t="shared" si="1"/>
        <v>2015</v>
      </c>
      <c r="C115" s="101">
        <v>26466</v>
      </c>
      <c r="D115" s="101"/>
      <c r="E115" s="101"/>
      <c r="F115" s="101"/>
      <c r="G115" s="102"/>
      <c r="H115" s="102"/>
      <c r="I115" s="102"/>
      <c r="J115" s="178">
        <v>99.13</v>
      </c>
      <c r="K115" s="104">
        <v>21.709</v>
      </c>
      <c r="L115" s="104">
        <v>10.545999999999999</v>
      </c>
      <c r="M115" s="105">
        <v>8763.6380000000008</v>
      </c>
      <c r="N115" s="105">
        <v>4270.2720000000008</v>
      </c>
      <c r="O115" s="105">
        <v>79474.892999999996</v>
      </c>
      <c r="P115" s="105">
        <v>39520.481000000022</v>
      </c>
      <c r="Q115" s="106">
        <v>26.466000000000001</v>
      </c>
      <c r="R115" s="107"/>
      <c r="S115" s="180">
        <v>95.08834080717493</v>
      </c>
      <c r="T115" s="109">
        <v>87</v>
      </c>
      <c r="U115" s="110">
        <v>2088000</v>
      </c>
      <c r="V115" s="110">
        <v>22968000</v>
      </c>
      <c r="W115" s="110">
        <v>8</v>
      </c>
      <c r="X115" s="110">
        <v>464803200</v>
      </c>
      <c r="Y115" s="111">
        <v>60</v>
      </c>
      <c r="Z115" s="111">
        <v>29.7</v>
      </c>
      <c r="AA115" s="181"/>
      <c r="AB115" s="181"/>
      <c r="AC115" s="182"/>
      <c r="AD115" s="182"/>
      <c r="AE115" s="110">
        <v>2230128</v>
      </c>
    </row>
    <row r="116" spans="1:31" hidden="1" x14ac:dyDescent="0.25">
      <c r="A116" s="99">
        <v>42228</v>
      </c>
      <c r="B116" s="100">
        <f t="shared" si="1"/>
        <v>2015</v>
      </c>
      <c r="C116" s="101">
        <v>41798.999999999993</v>
      </c>
      <c r="D116" s="101"/>
      <c r="E116" s="101"/>
      <c r="F116" s="101"/>
      <c r="G116" s="102"/>
      <c r="H116" s="102"/>
      <c r="I116" s="102"/>
      <c r="J116" s="178">
        <v>96.04</v>
      </c>
      <c r="K116" s="104">
        <v>30.167000000000002</v>
      </c>
      <c r="L116" s="104">
        <v>17.254999999999999</v>
      </c>
      <c r="M116" s="105">
        <v>8793.8050000000003</v>
      </c>
      <c r="N116" s="105">
        <v>4287.527000000001</v>
      </c>
      <c r="O116" s="105">
        <v>79505.06</v>
      </c>
      <c r="P116" s="105">
        <v>39537.736000000019</v>
      </c>
      <c r="Q116" s="106">
        <v>41.798999999999992</v>
      </c>
      <c r="R116" s="107"/>
      <c r="S116" s="180">
        <v>95.092589285714325</v>
      </c>
      <c r="T116" s="109">
        <v>87</v>
      </c>
      <c r="U116" s="110">
        <v>2088000</v>
      </c>
      <c r="V116" s="110">
        <v>25056000</v>
      </c>
      <c r="W116" s="110">
        <v>8</v>
      </c>
      <c r="X116" s="110">
        <v>466891200</v>
      </c>
      <c r="Y116" s="111">
        <v>60</v>
      </c>
      <c r="Z116" s="111">
        <v>29.7</v>
      </c>
      <c r="AA116" s="181"/>
      <c r="AB116" s="181"/>
      <c r="AC116" s="182"/>
      <c r="AD116" s="182"/>
      <c r="AE116" s="110">
        <v>2232216</v>
      </c>
    </row>
    <row r="117" spans="1:31" hidden="1" x14ac:dyDescent="0.25">
      <c r="A117" s="99">
        <v>42229</v>
      </c>
      <c r="B117" s="100">
        <f t="shared" si="1"/>
        <v>2015</v>
      </c>
      <c r="C117" s="101">
        <v>240332.00000000003</v>
      </c>
      <c r="D117" s="101"/>
      <c r="E117" s="101"/>
      <c r="F117" s="101"/>
      <c r="G117" s="102"/>
      <c r="H117" s="102"/>
      <c r="I117" s="102"/>
      <c r="J117" s="178">
        <v>96.42</v>
      </c>
      <c r="K117" s="104">
        <v>157.578</v>
      </c>
      <c r="L117" s="104">
        <v>89.509</v>
      </c>
      <c r="M117" s="105">
        <v>8951.3829999999998</v>
      </c>
      <c r="N117" s="105">
        <v>4377.036000000001</v>
      </c>
      <c r="O117" s="105">
        <v>79662.637999999992</v>
      </c>
      <c r="P117" s="105">
        <v>39627.245000000017</v>
      </c>
      <c r="Q117" s="106">
        <v>240.33200000000002</v>
      </c>
      <c r="R117" s="107"/>
      <c r="S117" s="180">
        <v>95.098488888888923</v>
      </c>
      <c r="T117" s="109">
        <v>87</v>
      </c>
      <c r="U117" s="110">
        <v>2088000</v>
      </c>
      <c r="V117" s="110">
        <v>27144000</v>
      </c>
      <c r="W117" s="110">
        <v>8</v>
      </c>
      <c r="X117" s="110">
        <v>468979200</v>
      </c>
      <c r="Y117" s="111">
        <v>60</v>
      </c>
      <c r="Z117" s="111">
        <v>29.7</v>
      </c>
      <c r="AA117" s="181"/>
      <c r="AB117" s="181"/>
      <c r="AC117" s="182"/>
      <c r="AD117" s="182"/>
      <c r="AE117" s="110">
        <v>2234304</v>
      </c>
    </row>
    <row r="118" spans="1:31" hidden="1" x14ac:dyDescent="0.25">
      <c r="A118" s="99">
        <v>42230</v>
      </c>
      <c r="B118" s="100">
        <f t="shared" si="1"/>
        <v>2015</v>
      </c>
      <c r="C118" s="101">
        <v>317613</v>
      </c>
      <c r="D118" s="101"/>
      <c r="E118" s="101"/>
      <c r="F118" s="101"/>
      <c r="G118" s="102"/>
      <c r="H118" s="102"/>
      <c r="I118" s="102"/>
      <c r="J118" s="178">
        <v>96.88</v>
      </c>
      <c r="K118" s="104">
        <v>214.40700000000001</v>
      </c>
      <c r="L118" s="104">
        <v>110.334</v>
      </c>
      <c r="M118" s="105">
        <v>9165.7899999999991</v>
      </c>
      <c r="N118" s="105">
        <v>4487.3700000000008</v>
      </c>
      <c r="O118" s="105">
        <v>79877.044999999998</v>
      </c>
      <c r="P118" s="105">
        <v>39737.57900000002</v>
      </c>
      <c r="Q118" s="106">
        <v>317.613</v>
      </c>
      <c r="R118" s="107"/>
      <c r="S118" s="180">
        <v>95.106371681415965</v>
      </c>
      <c r="T118" s="109">
        <v>87</v>
      </c>
      <c r="U118" s="110">
        <v>2088000</v>
      </c>
      <c r="V118" s="110">
        <v>29232000</v>
      </c>
      <c r="W118" s="110">
        <v>8</v>
      </c>
      <c r="X118" s="110">
        <v>471067200</v>
      </c>
      <c r="Y118" s="111">
        <v>60</v>
      </c>
      <c r="Z118" s="111">
        <v>29.7</v>
      </c>
      <c r="AA118" s="181"/>
      <c r="AB118" s="181"/>
      <c r="AC118" s="182"/>
      <c r="AD118" s="182"/>
      <c r="AE118" s="110">
        <v>2236392</v>
      </c>
    </row>
    <row r="119" spans="1:31" hidden="1" x14ac:dyDescent="0.25">
      <c r="A119" s="99">
        <v>42231</v>
      </c>
      <c r="B119" s="100">
        <f t="shared" si="1"/>
        <v>2015</v>
      </c>
      <c r="C119" s="101">
        <v>229203.99999999997</v>
      </c>
      <c r="D119" s="101"/>
      <c r="E119" s="101"/>
      <c r="F119" s="101"/>
      <c r="G119" s="102"/>
      <c r="H119" s="102"/>
      <c r="I119" s="102"/>
      <c r="J119" s="178">
        <v>99.93</v>
      </c>
      <c r="K119" s="104">
        <v>157.88900000000001</v>
      </c>
      <c r="L119" s="104">
        <v>79.510999999999996</v>
      </c>
      <c r="M119" s="105">
        <v>9323.6789999999983</v>
      </c>
      <c r="N119" s="105">
        <v>4566.8810000000012</v>
      </c>
      <c r="O119" s="105">
        <v>80034.933999999994</v>
      </c>
      <c r="P119" s="105">
        <v>39817.090000000018</v>
      </c>
      <c r="Q119" s="106">
        <v>229.20399999999998</v>
      </c>
      <c r="R119" s="107"/>
      <c r="S119" s="180">
        <v>95.127621145374491</v>
      </c>
      <c r="T119" s="109">
        <v>87</v>
      </c>
      <c r="U119" s="110">
        <v>2088000</v>
      </c>
      <c r="V119" s="110">
        <v>31320000</v>
      </c>
      <c r="W119" s="110">
        <v>8</v>
      </c>
      <c r="X119" s="110">
        <v>473155200</v>
      </c>
      <c r="Y119" s="111">
        <v>60</v>
      </c>
      <c r="Z119" s="111">
        <v>29.7</v>
      </c>
      <c r="AA119" s="181"/>
      <c r="AB119" s="181"/>
      <c r="AC119" s="182"/>
      <c r="AD119" s="182"/>
      <c r="AE119" s="110">
        <v>2238480</v>
      </c>
    </row>
    <row r="120" spans="1:31" hidden="1" x14ac:dyDescent="0.25">
      <c r="A120" s="99">
        <v>42232</v>
      </c>
      <c r="B120" s="100">
        <f t="shared" si="1"/>
        <v>2015</v>
      </c>
      <c r="C120" s="101">
        <v>77523.999999999985</v>
      </c>
      <c r="D120" s="101"/>
      <c r="E120" s="101"/>
      <c r="F120" s="101"/>
      <c r="G120" s="102"/>
      <c r="H120" s="102"/>
      <c r="I120" s="102"/>
      <c r="J120" s="178">
        <v>97.64</v>
      </c>
      <c r="K120" s="104">
        <v>51.976999999999997</v>
      </c>
      <c r="L120" s="104">
        <v>29.748999999999999</v>
      </c>
      <c r="M120" s="105">
        <v>9375.655999999999</v>
      </c>
      <c r="N120" s="105">
        <v>4596.630000000001</v>
      </c>
      <c r="O120" s="105">
        <v>80086.910999999993</v>
      </c>
      <c r="P120" s="105">
        <v>39846.839000000022</v>
      </c>
      <c r="Q120" s="106">
        <v>77.523999999999987</v>
      </c>
      <c r="R120" s="107"/>
      <c r="S120" s="180">
        <v>95.138640350877225</v>
      </c>
      <c r="T120" s="109">
        <v>87</v>
      </c>
      <c r="U120" s="110">
        <v>2088000</v>
      </c>
      <c r="V120" s="110">
        <v>33408000</v>
      </c>
      <c r="W120" s="110">
        <v>8</v>
      </c>
      <c r="X120" s="110">
        <v>475243200</v>
      </c>
      <c r="Y120" s="111">
        <v>60</v>
      </c>
      <c r="Z120" s="111">
        <v>29.7</v>
      </c>
      <c r="AA120" s="181"/>
      <c r="AB120" s="181"/>
      <c r="AC120" s="182"/>
      <c r="AD120" s="182"/>
      <c r="AE120" s="110">
        <v>2240568</v>
      </c>
    </row>
    <row r="121" spans="1:31" hidden="1" x14ac:dyDescent="0.25">
      <c r="A121" s="99">
        <v>42233</v>
      </c>
      <c r="B121" s="100">
        <f t="shared" si="1"/>
        <v>2015</v>
      </c>
      <c r="C121" s="101">
        <v>36190</v>
      </c>
      <c r="D121" s="101"/>
      <c r="E121" s="101"/>
      <c r="F121" s="101"/>
      <c r="G121" s="102"/>
      <c r="H121" s="102"/>
      <c r="I121" s="102"/>
      <c r="J121" s="178">
        <v>98.31</v>
      </c>
      <c r="K121" s="104">
        <v>26.462</v>
      </c>
      <c r="L121" s="104">
        <v>13.997</v>
      </c>
      <c r="M121" s="105">
        <v>9402.1179999999986</v>
      </c>
      <c r="N121" s="105">
        <v>4610.6270000000013</v>
      </c>
      <c r="O121" s="105">
        <v>80113.372999999992</v>
      </c>
      <c r="P121" s="105">
        <v>39860.836000000025</v>
      </c>
      <c r="Q121" s="106">
        <v>36.19</v>
      </c>
      <c r="R121" s="107"/>
      <c r="S121" s="180">
        <v>95.152489082969467</v>
      </c>
      <c r="T121" s="109">
        <v>87</v>
      </c>
      <c r="U121" s="110">
        <v>2088000</v>
      </c>
      <c r="V121" s="110">
        <v>35496000</v>
      </c>
      <c r="W121" s="110">
        <v>8</v>
      </c>
      <c r="X121" s="110">
        <v>477331200</v>
      </c>
      <c r="Y121" s="111">
        <v>60</v>
      </c>
      <c r="Z121" s="111">
        <v>29.7</v>
      </c>
      <c r="AA121" s="181"/>
      <c r="AB121" s="181"/>
      <c r="AC121" s="182"/>
      <c r="AD121" s="182"/>
      <c r="AE121" s="110">
        <v>2242656</v>
      </c>
    </row>
    <row r="122" spans="1:31" hidden="1" x14ac:dyDescent="0.25">
      <c r="A122" s="99">
        <v>42234</v>
      </c>
      <c r="B122" s="100">
        <f t="shared" si="1"/>
        <v>2015</v>
      </c>
      <c r="C122" s="101">
        <v>145259</v>
      </c>
      <c r="D122" s="101"/>
      <c r="E122" s="101"/>
      <c r="F122" s="101"/>
      <c r="G122" s="102"/>
      <c r="H122" s="102"/>
      <c r="I122" s="102"/>
      <c r="J122" s="178">
        <v>95.46</v>
      </c>
      <c r="K122" s="104">
        <v>97.61</v>
      </c>
      <c r="L122" s="104">
        <v>53.308</v>
      </c>
      <c r="M122" s="105">
        <v>9499.7279999999992</v>
      </c>
      <c r="N122" s="105">
        <v>4663.9350000000013</v>
      </c>
      <c r="O122" s="105">
        <v>80210.982999999993</v>
      </c>
      <c r="P122" s="105">
        <v>39914.144000000022</v>
      </c>
      <c r="Q122" s="106">
        <v>145.25899999999999</v>
      </c>
      <c r="R122" s="107"/>
      <c r="S122" s="180">
        <v>95.153826086956556</v>
      </c>
      <c r="T122" s="109">
        <v>87</v>
      </c>
      <c r="U122" s="110">
        <v>2088000</v>
      </c>
      <c r="V122" s="110">
        <v>37584000</v>
      </c>
      <c r="W122" s="110">
        <v>8</v>
      </c>
      <c r="X122" s="110">
        <v>479419200</v>
      </c>
      <c r="Y122" s="111">
        <v>60</v>
      </c>
      <c r="Z122" s="111">
        <v>29.7</v>
      </c>
      <c r="AA122" s="181"/>
      <c r="AB122" s="181"/>
      <c r="AC122" s="182"/>
      <c r="AD122" s="182"/>
      <c r="AE122" s="110">
        <v>2244744</v>
      </c>
    </row>
    <row r="123" spans="1:31" hidden="1" x14ac:dyDescent="0.25">
      <c r="A123" s="99">
        <v>42235</v>
      </c>
      <c r="B123" s="100">
        <f t="shared" si="1"/>
        <v>2015</v>
      </c>
      <c r="C123" s="101">
        <v>992231</v>
      </c>
      <c r="D123" s="101"/>
      <c r="E123" s="101"/>
      <c r="F123" s="101"/>
      <c r="G123" s="102"/>
      <c r="H123" s="102"/>
      <c r="I123" s="102"/>
      <c r="J123" s="178">
        <v>98.07</v>
      </c>
      <c r="K123" s="104">
        <v>669.52099999999996</v>
      </c>
      <c r="L123" s="104">
        <v>335.27699999999999</v>
      </c>
      <c r="M123" s="105">
        <v>10169.249</v>
      </c>
      <c r="N123" s="105">
        <v>4999.2120000000014</v>
      </c>
      <c r="O123" s="105">
        <v>80880.503999999986</v>
      </c>
      <c r="P123" s="105">
        <v>40249.421000000024</v>
      </c>
      <c r="Q123" s="106">
        <v>992.23099999999999</v>
      </c>
      <c r="R123" s="107"/>
      <c r="S123" s="180">
        <v>95.166450216450258</v>
      </c>
      <c r="T123" s="109">
        <v>87</v>
      </c>
      <c r="U123" s="110">
        <v>2088000</v>
      </c>
      <c r="V123" s="110">
        <v>39672000</v>
      </c>
      <c r="W123" s="110">
        <v>8</v>
      </c>
      <c r="X123" s="110">
        <v>481507200</v>
      </c>
      <c r="Y123" s="111">
        <v>60</v>
      </c>
      <c r="Z123" s="111">
        <v>29.7</v>
      </c>
      <c r="AA123" s="181"/>
      <c r="AB123" s="181"/>
      <c r="AC123" s="182"/>
      <c r="AD123" s="182"/>
      <c r="AE123" s="110">
        <v>2246832</v>
      </c>
    </row>
    <row r="124" spans="1:31" hidden="1" x14ac:dyDescent="0.25">
      <c r="A124" s="99">
        <v>42236</v>
      </c>
      <c r="B124" s="100">
        <f t="shared" si="1"/>
        <v>2015</v>
      </c>
      <c r="C124" s="101">
        <v>1045324.0000000003</v>
      </c>
      <c r="D124" s="101"/>
      <c r="E124" s="101"/>
      <c r="F124" s="101"/>
      <c r="G124" s="102"/>
      <c r="H124" s="102"/>
      <c r="I124" s="102"/>
      <c r="J124" s="178">
        <v>97.56</v>
      </c>
      <c r="K124" s="104">
        <v>691.851</v>
      </c>
      <c r="L124" s="104">
        <v>369.35599999999999</v>
      </c>
      <c r="M124" s="105">
        <v>10861.1</v>
      </c>
      <c r="N124" s="105">
        <v>5368.5680000000011</v>
      </c>
      <c r="O124" s="105">
        <v>81572.354999999981</v>
      </c>
      <c r="P124" s="105">
        <v>40618.777000000024</v>
      </c>
      <c r="Q124" s="106">
        <v>1045.3240000000003</v>
      </c>
      <c r="R124" s="107"/>
      <c r="S124" s="180">
        <v>95.176767241379352</v>
      </c>
      <c r="T124" s="109">
        <v>87</v>
      </c>
      <c r="U124" s="110">
        <v>2088000</v>
      </c>
      <c r="V124" s="110">
        <v>41760000</v>
      </c>
      <c r="W124" s="110">
        <v>8</v>
      </c>
      <c r="X124" s="110">
        <v>483595200</v>
      </c>
      <c r="Y124" s="111">
        <v>60</v>
      </c>
      <c r="Z124" s="111">
        <v>29.7</v>
      </c>
      <c r="AA124" s="181"/>
      <c r="AB124" s="181"/>
      <c r="AC124" s="182"/>
      <c r="AD124" s="182"/>
      <c r="AE124" s="110">
        <v>2248920</v>
      </c>
    </row>
    <row r="125" spans="1:31" hidden="1" x14ac:dyDescent="0.25">
      <c r="A125" s="99">
        <v>42237</v>
      </c>
      <c r="B125" s="100">
        <f t="shared" si="1"/>
        <v>2015</v>
      </c>
      <c r="C125" s="101">
        <v>1159512</v>
      </c>
      <c r="D125" s="101"/>
      <c r="E125" s="101"/>
      <c r="F125" s="101"/>
      <c r="G125" s="102"/>
      <c r="H125" s="102"/>
      <c r="I125" s="102"/>
      <c r="J125" s="178">
        <v>99.6</v>
      </c>
      <c r="K125" s="104">
        <v>767.29499999999996</v>
      </c>
      <c r="L125" s="104">
        <v>405.26900000000001</v>
      </c>
      <c r="M125" s="105">
        <v>11628.395</v>
      </c>
      <c r="N125" s="105">
        <v>5773.8370000000014</v>
      </c>
      <c r="O125" s="105">
        <v>82339.64999999998</v>
      </c>
      <c r="P125" s="105">
        <v>41024.046000000024</v>
      </c>
      <c r="Q125" s="106">
        <v>1159.5119999999999</v>
      </c>
      <c r="R125" s="107"/>
      <c r="S125" s="180">
        <v>95.1957510729614</v>
      </c>
      <c r="T125" s="109">
        <v>87</v>
      </c>
      <c r="U125" s="110">
        <v>2088000</v>
      </c>
      <c r="V125" s="110">
        <v>43848000</v>
      </c>
      <c r="W125" s="110">
        <v>8</v>
      </c>
      <c r="X125" s="110">
        <v>485683200</v>
      </c>
      <c r="Y125" s="111">
        <v>60</v>
      </c>
      <c r="Z125" s="111">
        <v>29.7</v>
      </c>
      <c r="AA125" s="181"/>
      <c r="AB125" s="181"/>
      <c r="AC125" s="182"/>
      <c r="AD125" s="182"/>
      <c r="AE125" s="110">
        <v>2251008</v>
      </c>
    </row>
    <row r="126" spans="1:31" hidden="1" x14ac:dyDescent="0.25">
      <c r="A126" s="99">
        <v>42238</v>
      </c>
      <c r="B126" s="100">
        <f t="shared" si="1"/>
        <v>2015</v>
      </c>
      <c r="C126" s="101">
        <v>1612094.0000000002</v>
      </c>
      <c r="D126" s="101"/>
      <c r="E126" s="101"/>
      <c r="F126" s="101"/>
      <c r="G126" s="102"/>
      <c r="H126" s="102"/>
      <c r="I126" s="102"/>
      <c r="J126" s="178">
        <v>100</v>
      </c>
      <c r="K126" s="104">
        <v>1069.9459999999999</v>
      </c>
      <c r="L126" s="104">
        <v>564.25599999999997</v>
      </c>
      <c r="M126" s="105">
        <v>12698.341</v>
      </c>
      <c r="N126" s="105">
        <v>6338.0930000000017</v>
      </c>
      <c r="O126" s="105">
        <v>83409.595999999976</v>
      </c>
      <c r="P126" s="105">
        <v>41588.302000000025</v>
      </c>
      <c r="Q126" s="106">
        <v>1612.0940000000003</v>
      </c>
      <c r="R126" s="107"/>
      <c r="S126" s="180">
        <v>95.216282051282079</v>
      </c>
      <c r="T126" s="109">
        <v>87</v>
      </c>
      <c r="U126" s="110">
        <v>2088000</v>
      </c>
      <c r="V126" s="110">
        <v>45936000</v>
      </c>
      <c r="W126" s="110">
        <v>8</v>
      </c>
      <c r="X126" s="110">
        <v>487771200</v>
      </c>
      <c r="Y126" s="111">
        <v>60</v>
      </c>
      <c r="Z126" s="111">
        <v>29.7</v>
      </c>
      <c r="AA126" s="181"/>
      <c r="AB126" s="181"/>
      <c r="AC126" s="182"/>
      <c r="AD126" s="182"/>
      <c r="AE126" s="110">
        <v>2253096</v>
      </c>
    </row>
    <row r="127" spans="1:31" hidden="1" x14ac:dyDescent="0.25">
      <c r="A127" s="99">
        <v>42239</v>
      </c>
      <c r="B127" s="100">
        <f t="shared" si="1"/>
        <v>2015</v>
      </c>
      <c r="C127" s="101">
        <v>1761415</v>
      </c>
      <c r="D127" s="101"/>
      <c r="E127" s="101"/>
      <c r="F127" s="101"/>
      <c r="G127" s="102"/>
      <c r="H127" s="102"/>
      <c r="I127" s="102"/>
      <c r="J127" s="178">
        <v>99.91</v>
      </c>
      <c r="K127" s="104">
        <v>1178.7149999999999</v>
      </c>
      <c r="L127" s="104">
        <v>607.98199999999997</v>
      </c>
      <c r="M127" s="105">
        <v>13877.056</v>
      </c>
      <c r="N127" s="105">
        <v>6946.0750000000016</v>
      </c>
      <c r="O127" s="105">
        <v>84588.310999999972</v>
      </c>
      <c r="P127" s="105">
        <v>42196.284000000029</v>
      </c>
      <c r="Q127" s="106">
        <v>1761.415</v>
      </c>
      <c r="R127" s="107"/>
      <c r="S127" s="180">
        <v>95.236255319148967</v>
      </c>
      <c r="T127" s="109">
        <v>87</v>
      </c>
      <c r="U127" s="110">
        <v>2088000</v>
      </c>
      <c r="V127" s="110">
        <v>48024000</v>
      </c>
      <c r="W127" s="110">
        <v>8</v>
      </c>
      <c r="X127" s="110">
        <v>489859200</v>
      </c>
      <c r="Y127" s="111">
        <v>60</v>
      </c>
      <c r="Z127" s="111">
        <v>29.7</v>
      </c>
      <c r="AA127" s="181"/>
      <c r="AB127" s="181"/>
      <c r="AC127" s="182"/>
      <c r="AD127" s="182"/>
      <c r="AE127" s="110">
        <v>2255184</v>
      </c>
    </row>
    <row r="128" spans="1:31" hidden="1" x14ac:dyDescent="0.25">
      <c r="A128" s="99">
        <v>42240</v>
      </c>
      <c r="B128" s="100">
        <f t="shared" si="1"/>
        <v>2015</v>
      </c>
      <c r="C128" s="101">
        <v>1487877</v>
      </c>
      <c r="D128" s="101"/>
      <c r="E128" s="101"/>
      <c r="F128" s="101"/>
      <c r="G128" s="102"/>
      <c r="H128" s="102"/>
      <c r="I128" s="102"/>
      <c r="J128" s="178">
        <v>98.35</v>
      </c>
      <c r="K128" s="104">
        <v>1010.045</v>
      </c>
      <c r="L128" s="104">
        <v>499.68299999999999</v>
      </c>
      <c r="M128" s="105">
        <v>14887.101000000001</v>
      </c>
      <c r="N128" s="105">
        <v>7445.7580000000016</v>
      </c>
      <c r="O128" s="105">
        <v>85598.355999999971</v>
      </c>
      <c r="P128" s="105">
        <v>42695.967000000026</v>
      </c>
      <c r="Q128" s="106">
        <v>1487.877</v>
      </c>
      <c r="R128" s="107"/>
      <c r="S128" s="180">
        <v>95.249449152542397</v>
      </c>
      <c r="T128" s="109">
        <v>87</v>
      </c>
      <c r="U128" s="110">
        <v>2088000</v>
      </c>
      <c r="V128" s="110">
        <v>50112000</v>
      </c>
      <c r="W128" s="110">
        <v>8</v>
      </c>
      <c r="X128" s="110">
        <v>491947200</v>
      </c>
      <c r="Y128" s="111">
        <v>60</v>
      </c>
      <c r="Z128" s="111">
        <v>29.7</v>
      </c>
      <c r="AA128" s="181"/>
      <c r="AB128" s="181"/>
      <c r="AC128" s="182"/>
      <c r="AD128" s="182"/>
      <c r="AE128" s="110">
        <v>2257272</v>
      </c>
    </row>
    <row r="129" spans="1:31" hidden="1" x14ac:dyDescent="0.25">
      <c r="A129" s="99">
        <v>42241</v>
      </c>
      <c r="B129" s="100">
        <f t="shared" si="1"/>
        <v>2015</v>
      </c>
      <c r="C129" s="101">
        <v>871175</v>
      </c>
      <c r="D129" s="101"/>
      <c r="E129" s="101"/>
      <c r="F129" s="101"/>
      <c r="G129" s="102"/>
      <c r="H129" s="102"/>
      <c r="I129" s="102"/>
      <c r="J129" s="178">
        <v>96.55</v>
      </c>
      <c r="K129" s="104">
        <v>609.85699999999997</v>
      </c>
      <c r="L129" s="104">
        <v>273.64800000000002</v>
      </c>
      <c r="M129" s="105">
        <v>15496.958000000001</v>
      </c>
      <c r="N129" s="105">
        <v>7719.4060000000018</v>
      </c>
      <c r="O129" s="105">
        <v>86208.212999999974</v>
      </c>
      <c r="P129" s="105">
        <v>42969.615000000027</v>
      </c>
      <c r="Q129" s="106">
        <v>871.17499999999995</v>
      </c>
      <c r="R129" s="107"/>
      <c r="S129" s="180">
        <v>95.254936708860782</v>
      </c>
      <c r="T129" s="109">
        <v>87</v>
      </c>
      <c r="U129" s="110">
        <v>2088000</v>
      </c>
      <c r="V129" s="110">
        <v>52200000</v>
      </c>
      <c r="W129" s="110">
        <v>8</v>
      </c>
      <c r="X129" s="110">
        <v>494035200</v>
      </c>
      <c r="Y129" s="111">
        <v>60</v>
      </c>
      <c r="Z129" s="111">
        <v>29.7</v>
      </c>
      <c r="AA129" s="181"/>
      <c r="AB129" s="181"/>
      <c r="AC129" s="182"/>
      <c r="AD129" s="182"/>
      <c r="AE129" s="110">
        <v>2259360</v>
      </c>
    </row>
    <row r="130" spans="1:31" hidden="1" x14ac:dyDescent="0.25">
      <c r="A130" s="99">
        <v>42242</v>
      </c>
      <c r="B130" s="100">
        <f t="shared" si="1"/>
        <v>2015</v>
      </c>
      <c r="C130" s="101">
        <v>1017681.0000000002</v>
      </c>
      <c r="D130" s="101"/>
      <c r="E130" s="101"/>
      <c r="F130" s="101"/>
      <c r="G130" s="102"/>
      <c r="H130" s="102"/>
      <c r="I130" s="102"/>
      <c r="J130" s="178">
        <v>97.14</v>
      </c>
      <c r="K130" s="104">
        <v>706.39099999999996</v>
      </c>
      <c r="L130" s="104">
        <v>324.29599999999999</v>
      </c>
      <c r="M130" s="105">
        <v>16203.349</v>
      </c>
      <c r="N130" s="105">
        <v>8043.702000000002</v>
      </c>
      <c r="O130" s="105">
        <v>86914.603999999978</v>
      </c>
      <c r="P130" s="105">
        <v>43293.911000000029</v>
      </c>
      <c r="Q130" s="106">
        <v>1017.6810000000003</v>
      </c>
      <c r="R130" s="107"/>
      <c r="S130" s="180">
        <v>95.262857142857158</v>
      </c>
      <c r="T130" s="109">
        <v>87</v>
      </c>
      <c r="U130" s="110">
        <v>2088000</v>
      </c>
      <c r="V130" s="110">
        <v>54288000</v>
      </c>
      <c r="W130" s="110">
        <v>8</v>
      </c>
      <c r="X130" s="110">
        <v>496123200</v>
      </c>
      <c r="Y130" s="111">
        <v>60</v>
      </c>
      <c r="Z130" s="111">
        <v>29.7</v>
      </c>
      <c r="AA130" s="181"/>
      <c r="AB130" s="181"/>
      <c r="AC130" s="182"/>
      <c r="AD130" s="182"/>
      <c r="AE130" s="110">
        <v>2261448</v>
      </c>
    </row>
    <row r="131" spans="1:31" hidden="1" x14ac:dyDescent="0.25">
      <c r="A131" s="99">
        <v>42243</v>
      </c>
      <c r="B131" s="100">
        <f t="shared" si="1"/>
        <v>2015</v>
      </c>
      <c r="C131" s="101">
        <v>1656344</v>
      </c>
      <c r="D131" s="101"/>
      <c r="E131" s="101"/>
      <c r="F131" s="101"/>
      <c r="G131" s="102"/>
      <c r="H131" s="102"/>
      <c r="I131" s="102"/>
      <c r="J131" s="178">
        <v>98.66</v>
      </c>
      <c r="K131" s="104">
        <v>1113.643</v>
      </c>
      <c r="L131" s="104">
        <v>568.48500000000001</v>
      </c>
      <c r="M131" s="105">
        <v>17316.991999999998</v>
      </c>
      <c r="N131" s="105">
        <v>8612.1870000000017</v>
      </c>
      <c r="O131" s="105">
        <v>88028.246999999974</v>
      </c>
      <c r="P131" s="105">
        <v>43862.39600000003</v>
      </c>
      <c r="Q131" s="106">
        <v>1656.3440000000001</v>
      </c>
      <c r="R131" s="107"/>
      <c r="S131" s="180">
        <v>95.277071129707139</v>
      </c>
      <c r="T131" s="109">
        <v>87</v>
      </c>
      <c r="U131" s="110">
        <v>2088000</v>
      </c>
      <c r="V131" s="110">
        <v>56376000</v>
      </c>
      <c r="W131" s="110">
        <v>8</v>
      </c>
      <c r="X131" s="110">
        <v>498211200</v>
      </c>
      <c r="Y131" s="111">
        <v>60</v>
      </c>
      <c r="Z131" s="111">
        <v>29.7</v>
      </c>
      <c r="AA131" s="181"/>
      <c r="AB131" s="181"/>
      <c r="AC131" s="182"/>
      <c r="AD131" s="182"/>
      <c r="AE131" s="110">
        <v>2263536</v>
      </c>
    </row>
    <row r="132" spans="1:31" hidden="1" x14ac:dyDescent="0.25">
      <c r="A132" s="99">
        <v>42244</v>
      </c>
      <c r="B132" s="100">
        <f t="shared" si="1"/>
        <v>2015</v>
      </c>
      <c r="C132" s="101">
        <v>1563800</v>
      </c>
      <c r="D132" s="101"/>
      <c r="E132" s="101"/>
      <c r="F132" s="101"/>
      <c r="G132" s="102"/>
      <c r="H132" s="102"/>
      <c r="I132" s="102"/>
      <c r="J132" s="178">
        <v>98.12</v>
      </c>
      <c r="K132" s="104">
        <v>1049.9590000000001</v>
      </c>
      <c r="L132" s="104">
        <v>533.50800000000004</v>
      </c>
      <c r="M132" s="105">
        <v>18366.950999999997</v>
      </c>
      <c r="N132" s="105">
        <v>9145.6950000000015</v>
      </c>
      <c r="O132" s="105">
        <v>89078.205999999976</v>
      </c>
      <c r="P132" s="105">
        <v>44395.904000000031</v>
      </c>
      <c r="Q132" s="106">
        <v>1563.8</v>
      </c>
      <c r="R132" s="107"/>
      <c r="S132" s="180">
        <v>95.28891666666668</v>
      </c>
      <c r="T132" s="109">
        <v>87</v>
      </c>
      <c r="U132" s="110">
        <v>2088000</v>
      </c>
      <c r="V132" s="110">
        <v>58464000</v>
      </c>
      <c r="W132" s="110">
        <v>8</v>
      </c>
      <c r="X132" s="110">
        <v>500299200</v>
      </c>
      <c r="Y132" s="111">
        <v>60</v>
      </c>
      <c r="Z132" s="111">
        <v>29.7</v>
      </c>
      <c r="AA132" s="181"/>
      <c r="AB132" s="181"/>
      <c r="AC132" s="182"/>
      <c r="AD132" s="182"/>
      <c r="AE132" s="110">
        <v>2265624</v>
      </c>
    </row>
    <row r="133" spans="1:31" hidden="1" x14ac:dyDescent="0.25">
      <c r="A133" s="99">
        <v>42245</v>
      </c>
      <c r="B133" s="100">
        <f t="shared" si="1"/>
        <v>2015</v>
      </c>
      <c r="C133" s="101">
        <v>1414871</v>
      </c>
      <c r="D133" s="101"/>
      <c r="E133" s="101"/>
      <c r="F133" s="101"/>
      <c r="G133" s="102"/>
      <c r="H133" s="102"/>
      <c r="I133" s="102"/>
      <c r="J133" s="178">
        <v>99.93</v>
      </c>
      <c r="K133" s="104">
        <v>969.36699999999996</v>
      </c>
      <c r="L133" s="104">
        <v>467.02199999999999</v>
      </c>
      <c r="M133" s="105">
        <v>19336.317999999996</v>
      </c>
      <c r="N133" s="105">
        <v>9612.7170000000024</v>
      </c>
      <c r="O133" s="105">
        <v>90047.572999999975</v>
      </c>
      <c r="P133" s="105">
        <v>44862.926000000029</v>
      </c>
      <c r="Q133" s="106">
        <v>1414.8710000000001</v>
      </c>
      <c r="R133" s="107"/>
      <c r="S133" s="180">
        <v>95.308174273858938</v>
      </c>
      <c r="T133" s="109">
        <v>87</v>
      </c>
      <c r="U133" s="110">
        <v>2088000</v>
      </c>
      <c r="V133" s="110">
        <v>60552000</v>
      </c>
      <c r="W133" s="110">
        <v>8</v>
      </c>
      <c r="X133" s="110">
        <v>502387200</v>
      </c>
      <c r="Y133" s="111">
        <v>60</v>
      </c>
      <c r="Z133" s="111">
        <v>29.7</v>
      </c>
      <c r="AA133" s="181"/>
      <c r="AB133" s="181"/>
      <c r="AC133" s="182"/>
      <c r="AD133" s="182"/>
      <c r="AE133" s="110">
        <v>2267712</v>
      </c>
    </row>
    <row r="134" spans="1:31" hidden="1" x14ac:dyDescent="0.25">
      <c r="A134" s="99">
        <v>42246</v>
      </c>
      <c r="B134" s="100">
        <f t="shared" si="1"/>
        <v>2015</v>
      </c>
      <c r="C134" s="101">
        <v>1059203</v>
      </c>
      <c r="D134" s="101"/>
      <c r="E134" s="101"/>
      <c r="F134" s="101"/>
      <c r="G134" s="102"/>
      <c r="H134" s="102"/>
      <c r="I134" s="102"/>
      <c r="J134" s="178">
        <v>99.33</v>
      </c>
      <c r="K134" s="104">
        <v>730.82500000000005</v>
      </c>
      <c r="L134" s="104">
        <v>342.39499999999998</v>
      </c>
      <c r="M134" s="105">
        <v>20067.142999999996</v>
      </c>
      <c r="N134" s="105">
        <v>9955.1120000000028</v>
      </c>
      <c r="O134" s="105">
        <v>90778.397999999972</v>
      </c>
      <c r="P134" s="105">
        <v>45205.321000000025</v>
      </c>
      <c r="Q134" s="106">
        <v>1059.203</v>
      </c>
      <c r="R134" s="107"/>
      <c r="S134" s="180">
        <v>95.324793388429782</v>
      </c>
      <c r="T134" s="109">
        <v>87</v>
      </c>
      <c r="U134" s="110">
        <v>2088000</v>
      </c>
      <c r="V134" s="110">
        <v>62640000</v>
      </c>
      <c r="W134" s="110">
        <v>8</v>
      </c>
      <c r="X134" s="110">
        <v>504475200</v>
      </c>
      <c r="Y134" s="111">
        <v>60</v>
      </c>
      <c r="Z134" s="111">
        <v>29.7</v>
      </c>
      <c r="AA134" s="181"/>
      <c r="AB134" s="181"/>
      <c r="AC134" s="182"/>
      <c r="AD134" s="182"/>
      <c r="AE134" s="110">
        <v>2269800</v>
      </c>
    </row>
    <row r="135" spans="1:31" hidden="1" x14ac:dyDescent="0.25">
      <c r="A135" s="99">
        <v>42247</v>
      </c>
      <c r="B135" s="100">
        <f t="shared" si="1"/>
        <v>2015</v>
      </c>
      <c r="C135" s="101">
        <v>1446710</v>
      </c>
      <c r="D135" s="101"/>
      <c r="E135" s="101"/>
      <c r="F135" s="101"/>
      <c r="G135" s="102"/>
      <c r="H135" s="102"/>
      <c r="I135" s="102"/>
      <c r="J135" s="178">
        <v>99.94</v>
      </c>
      <c r="K135" s="104">
        <v>986.49900000000002</v>
      </c>
      <c r="L135" s="104">
        <v>483.33</v>
      </c>
      <c r="M135" s="105">
        <v>21053.641999999996</v>
      </c>
      <c r="N135" s="105">
        <v>10438.442000000003</v>
      </c>
      <c r="O135" s="105">
        <v>91764.896999999968</v>
      </c>
      <c r="P135" s="105">
        <v>45688.651000000027</v>
      </c>
      <c r="Q135" s="106">
        <v>1446.71</v>
      </c>
      <c r="R135" s="107"/>
      <c r="S135" s="180">
        <v>95.343786008230467</v>
      </c>
      <c r="T135" s="109">
        <v>87</v>
      </c>
      <c r="U135" s="110">
        <v>2088000</v>
      </c>
      <c r="V135" s="110">
        <v>64728000</v>
      </c>
      <c r="W135" s="110">
        <v>8</v>
      </c>
      <c r="X135" s="110">
        <v>506563200</v>
      </c>
      <c r="Y135" s="111">
        <v>60</v>
      </c>
      <c r="Z135" s="111">
        <v>29.7</v>
      </c>
      <c r="AA135" s="181"/>
      <c r="AB135" s="181"/>
      <c r="AC135" s="182"/>
      <c r="AD135" s="182"/>
      <c r="AE135" s="110">
        <v>2271888</v>
      </c>
    </row>
    <row r="136" spans="1:31" hidden="1" x14ac:dyDescent="0.25">
      <c r="A136" s="99">
        <v>42248</v>
      </c>
      <c r="B136" s="100">
        <f t="shared" si="1"/>
        <v>2015</v>
      </c>
      <c r="C136" s="101">
        <v>435554.99999999988</v>
      </c>
      <c r="D136" s="101"/>
      <c r="E136" s="101"/>
      <c r="F136" s="101"/>
      <c r="G136" s="102"/>
      <c r="H136" s="102"/>
      <c r="I136" s="102"/>
      <c r="J136" s="178">
        <v>98.91</v>
      </c>
      <c r="K136" s="104">
        <v>292.93299999999999</v>
      </c>
      <c r="L136" s="104">
        <v>153.221</v>
      </c>
      <c r="M136" s="105">
        <v>292.93299999999999</v>
      </c>
      <c r="N136" s="105">
        <v>153.221</v>
      </c>
      <c r="O136" s="105">
        <v>92057.829999999973</v>
      </c>
      <c r="P136" s="105">
        <v>45841.872000000025</v>
      </c>
      <c r="Q136" s="106">
        <v>435.55499999999989</v>
      </c>
      <c r="R136" s="107"/>
      <c r="S136" s="180">
        <v>95.358401639344279</v>
      </c>
      <c r="T136" s="109">
        <v>87</v>
      </c>
      <c r="U136" s="110">
        <v>2088000</v>
      </c>
      <c r="V136" s="110">
        <v>2088000</v>
      </c>
      <c r="W136" s="110">
        <v>9</v>
      </c>
      <c r="X136" s="110">
        <v>508651200</v>
      </c>
      <c r="Y136" s="111">
        <v>60</v>
      </c>
      <c r="Z136" s="111">
        <v>29.7</v>
      </c>
      <c r="AA136" s="181"/>
      <c r="AB136" s="181"/>
      <c r="AC136" s="182"/>
      <c r="AD136" s="182"/>
      <c r="AE136" s="110">
        <v>2273976</v>
      </c>
    </row>
    <row r="137" spans="1:31" hidden="1" x14ac:dyDescent="0.25">
      <c r="A137" s="99">
        <v>42249</v>
      </c>
      <c r="B137" s="100">
        <f t="shared" si="1"/>
        <v>2015</v>
      </c>
      <c r="C137" s="101">
        <v>32402</v>
      </c>
      <c r="D137" s="101"/>
      <c r="E137" s="101"/>
      <c r="F137" s="101"/>
      <c r="G137" s="102"/>
      <c r="H137" s="102"/>
      <c r="I137" s="102"/>
      <c r="J137" s="178">
        <v>95.87</v>
      </c>
      <c r="K137" s="104">
        <v>31.641999999999999</v>
      </c>
      <c r="L137" s="104">
        <v>8.6349999999999998</v>
      </c>
      <c r="M137" s="105">
        <v>324.57499999999999</v>
      </c>
      <c r="N137" s="105">
        <v>161.85599999999999</v>
      </c>
      <c r="O137" s="105">
        <v>92089.47199999998</v>
      </c>
      <c r="P137" s="105">
        <v>45850.507000000027</v>
      </c>
      <c r="Q137" s="106">
        <v>32.402000000000001</v>
      </c>
      <c r="R137" s="107"/>
      <c r="S137" s="180">
        <v>95.360489795918383</v>
      </c>
      <c r="T137" s="109">
        <v>87</v>
      </c>
      <c r="U137" s="110">
        <v>2088000</v>
      </c>
      <c r="V137" s="110">
        <v>4176000</v>
      </c>
      <c r="W137" s="110">
        <v>9</v>
      </c>
      <c r="X137" s="110">
        <v>510739200</v>
      </c>
      <c r="Y137" s="111">
        <v>60</v>
      </c>
      <c r="Z137" s="111">
        <v>29.7</v>
      </c>
      <c r="AA137" s="181"/>
      <c r="AB137" s="181"/>
      <c r="AC137" s="182"/>
      <c r="AD137" s="182"/>
      <c r="AE137" s="110">
        <v>2276064</v>
      </c>
    </row>
    <row r="138" spans="1:31" hidden="1" x14ac:dyDescent="0.25">
      <c r="A138" s="99">
        <v>42250</v>
      </c>
      <c r="B138" s="100">
        <f t="shared" si="1"/>
        <v>2015</v>
      </c>
      <c r="C138" s="101">
        <v>245775</v>
      </c>
      <c r="D138" s="101"/>
      <c r="E138" s="101"/>
      <c r="F138" s="101"/>
      <c r="G138" s="102"/>
      <c r="H138" s="102"/>
      <c r="I138" s="102"/>
      <c r="J138" s="178">
        <v>95.13</v>
      </c>
      <c r="K138" s="104">
        <v>171.96</v>
      </c>
      <c r="L138" s="104">
        <v>80.28</v>
      </c>
      <c r="M138" s="105">
        <v>496.53499999999997</v>
      </c>
      <c r="N138" s="105">
        <v>242.136</v>
      </c>
      <c r="O138" s="105">
        <v>92261.431999999986</v>
      </c>
      <c r="P138" s="105">
        <v>45930.787000000026</v>
      </c>
      <c r="Q138" s="106">
        <v>245.77500000000001</v>
      </c>
      <c r="R138" s="107"/>
      <c r="S138" s="180">
        <v>95.359552845528469</v>
      </c>
      <c r="T138" s="109">
        <v>87</v>
      </c>
      <c r="U138" s="110">
        <v>2088000</v>
      </c>
      <c r="V138" s="110">
        <v>6264000</v>
      </c>
      <c r="W138" s="110">
        <v>9</v>
      </c>
      <c r="X138" s="110">
        <v>512827200</v>
      </c>
      <c r="Y138" s="111">
        <v>60</v>
      </c>
      <c r="Z138" s="111">
        <v>29.7</v>
      </c>
      <c r="AA138" s="181"/>
      <c r="AB138" s="181"/>
      <c r="AC138" s="182"/>
      <c r="AD138" s="182"/>
      <c r="AE138" s="110">
        <v>2278152</v>
      </c>
    </row>
    <row r="139" spans="1:31" hidden="1" x14ac:dyDescent="0.25">
      <c r="A139" s="99">
        <v>42251</v>
      </c>
      <c r="B139" s="100">
        <f t="shared" si="1"/>
        <v>2015</v>
      </c>
      <c r="C139" s="101">
        <v>241878.00000000003</v>
      </c>
      <c r="D139" s="101"/>
      <c r="E139" s="101"/>
      <c r="F139" s="101"/>
      <c r="G139" s="102"/>
      <c r="H139" s="102"/>
      <c r="I139" s="102"/>
      <c r="J139" s="178">
        <v>91.4</v>
      </c>
      <c r="K139" s="104">
        <v>169.982</v>
      </c>
      <c r="L139" s="104">
        <v>80.117999999999995</v>
      </c>
      <c r="M139" s="105">
        <v>666.51699999999994</v>
      </c>
      <c r="N139" s="105">
        <v>322.25400000000002</v>
      </c>
      <c r="O139" s="105">
        <v>92431.41399999999</v>
      </c>
      <c r="P139" s="105">
        <v>46010.905000000028</v>
      </c>
      <c r="Q139" s="106">
        <v>241.87800000000004</v>
      </c>
      <c r="R139" s="107"/>
      <c r="S139" s="180">
        <v>95.343522267206495</v>
      </c>
      <c r="T139" s="109">
        <v>87</v>
      </c>
      <c r="U139" s="110">
        <v>2088000</v>
      </c>
      <c r="V139" s="110">
        <v>8352000</v>
      </c>
      <c r="W139" s="110">
        <v>9</v>
      </c>
      <c r="X139" s="110">
        <v>514915200</v>
      </c>
      <c r="Y139" s="111">
        <v>60</v>
      </c>
      <c r="Z139" s="111">
        <v>29.7</v>
      </c>
      <c r="AA139" s="181"/>
      <c r="AB139" s="181"/>
      <c r="AC139" s="182"/>
      <c r="AD139" s="182"/>
      <c r="AE139" s="110">
        <v>2280240</v>
      </c>
    </row>
    <row r="140" spans="1:31" hidden="1" x14ac:dyDescent="0.25">
      <c r="A140" s="99">
        <v>42252</v>
      </c>
      <c r="B140" s="100">
        <f t="shared" ref="B140:B203" si="2">YEAR(A140)</f>
        <v>2015</v>
      </c>
      <c r="C140" s="101">
        <v>3896.0000000000005</v>
      </c>
      <c r="D140" s="101"/>
      <c r="E140" s="101"/>
      <c r="F140" s="101"/>
      <c r="G140" s="102"/>
      <c r="H140" s="102"/>
      <c r="I140" s="102"/>
      <c r="J140" s="178">
        <v>89.57</v>
      </c>
      <c r="K140" s="104">
        <v>6.6340000000000003</v>
      </c>
      <c r="L140" s="104">
        <v>2.302</v>
      </c>
      <c r="M140" s="105">
        <v>673.15099999999995</v>
      </c>
      <c r="N140" s="105">
        <v>324.55600000000004</v>
      </c>
      <c r="O140" s="105">
        <v>92438.047999999995</v>
      </c>
      <c r="P140" s="105">
        <v>46013.207000000031</v>
      </c>
      <c r="Q140" s="106">
        <v>3.8960000000000004</v>
      </c>
      <c r="R140" s="107"/>
      <c r="S140" s="180">
        <v>95.320241935483892</v>
      </c>
      <c r="T140" s="109">
        <v>87</v>
      </c>
      <c r="U140" s="110">
        <v>2088000</v>
      </c>
      <c r="V140" s="110">
        <v>10440000</v>
      </c>
      <c r="W140" s="110">
        <v>9</v>
      </c>
      <c r="X140" s="110">
        <v>517003200</v>
      </c>
      <c r="Y140" s="111">
        <v>60</v>
      </c>
      <c r="Z140" s="111">
        <v>29.7</v>
      </c>
      <c r="AA140" s="181"/>
      <c r="AB140" s="181"/>
      <c r="AC140" s="182"/>
      <c r="AD140" s="182"/>
      <c r="AE140" s="110">
        <v>2282328</v>
      </c>
    </row>
    <row r="141" spans="1:31" hidden="1" x14ac:dyDescent="0.25">
      <c r="A141" s="99">
        <v>42253</v>
      </c>
      <c r="B141" s="100">
        <f t="shared" si="2"/>
        <v>2015</v>
      </c>
      <c r="C141" s="101">
        <v>355830.00000000006</v>
      </c>
      <c r="D141" s="101"/>
      <c r="E141" s="101"/>
      <c r="F141" s="101"/>
      <c r="G141" s="102"/>
      <c r="H141" s="102"/>
      <c r="I141" s="102"/>
      <c r="J141" s="178">
        <v>99.61</v>
      </c>
      <c r="K141" s="104">
        <v>222.28700000000001</v>
      </c>
      <c r="L141" s="104">
        <v>138.886</v>
      </c>
      <c r="M141" s="105">
        <v>895.43799999999999</v>
      </c>
      <c r="N141" s="105">
        <v>463.44200000000001</v>
      </c>
      <c r="O141" s="105">
        <v>92660.334999999992</v>
      </c>
      <c r="P141" s="105">
        <v>46152.09300000003</v>
      </c>
      <c r="Q141" s="106">
        <v>355.83000000000004</v>
      </c>
      <c r="R141" s="107"/>
      <c r="S141" s="180">
        <v>95.337469879518096</v>
      </c>
      <c r="T141" s="109">
        <v>87</v>
      </c>
      <c r="U141" s="110">
        <v>2088000</v>
      </c>
      <c r="V141" s="110">
        <v>12528000</v>
      </c>
      <c r="W141" s="110">
        <v>9</v>
      </c>
      <c r="X141" s="110">
        <v>519091200</v>
      </c>
      <c r="Y141" s="111">
        <v>60</v>
      </c>
      <c r="Z141" s="111">
        <v>29.7</v>
      </c>
      <c r="AA141" s="181"/>
      <c r="AB141" s="181"/>
      <c r="AC141" s="182"/>
      <c r="AD141" s="182"/>
      <c r="AE141" s="110">
        <v>2284416</v>
      </c>
    </row>
    <row r="142" spans="1:31" hidden="1" x14ac:dyDescent="0.25">
      <c r="A142" s="99">
        <v>42254</v>
      </c>
      <c r="B142" s="100">
        <f t="shared" si="2"/>
        <v>2015</v>
      </c>
      <c r="C142" s="101">
        <v>1376624</v>
      </c>
      <c r="D142" s="101"/>
      <c r="E142" s="101"/>
      <c r="F142" s="101"/>
      <c r="G142" s="102"/>
      <c r="H142" s="102"/>
      <c r="I142" s="102"/>
      <c r="J142" s="178">
        <v>100</v>
      </c>
      <c r="K142" s="104">
        <v>915.46500000000003</v>
      </c>
      <c r="L142" s="104">
        <v>478.32400000000001</v>
      </c>
      <c r="M142" s="105">
        <v>1810.903</v>
      </c>
      <c r="N142" s="105">
        <v>941.76600000000008</v>
      </c>
      <c r="O142" s="105">
        <v>93575.799999999988</v>
      </c>
      <c r="P142" s="105">
        <v>46630.41700000003</v>
      </c>
      <c r="Q142" s="106">
        <v>1376.624</v>
      </c>
      <c r="R142" s="107"/>
      <c r="S142" s="180">
        <v>95.356120000000018</v>
      </c>
      <c r="T142" s="109">
        <v>87</v>
      </c>
      <c r="U142" s="110">
        <v>2088000</v>
      </c>
      <c r="V142" s="110">
        <v>14616000</v>
      </c>
      <c r="W142" s="110">
        <v>9</v>
      </c>
      <c r="X142" s="110">
        <v>521179200</v>
      </c>
      <c r="Y142" s="111">
        <v>60</v>
      </c>
      <c r="Z142" s="111">
        <v>29.7</v>
      </c>
      <c r="AA142" s="181"/>
      <c r="AB142" s="181"/>
      <c r="AC142" s="182"/>
      <c r="AD142" s="182"/>
      <c r="AE142" s="110">
        <v>2286504</v>
      </c>
    </row>
    <row r="143" spans="1:31" hidden="1" x14ac:dyDescent="0.25">
      <c r="A143" s="99">
        <v>42255</v>
      </c>
      <c r="B143" s="100">
        <f t="shared" si="2"/>
        <v>2015</v>
      </c>
      <c r="C143" s="101">
        <v>1512391.0000000002</v>
      </c>
      <c r="D143" s="101"/>
      <c r="E143" s="101"/>
      <c r="F143" s="101"/>
      <c r="G143" s="102"/>
      <c r="H143" s="102"/>
      <c r="I143" s="102"/>
      <c r="J143" s="178">
        <v>100</v>
      </c>
      <c r="K143" s="104">
        <v>1003.544</v>
      </c>
      <c r="L143" s="104">
        <v>527.11099999999999</v>
      </c>
      <c r="M143" s="105">
        <v>2814.4470000000001</v>
      </c>
      <c r="N143" s="105">
        <v>1468.877</v>
      </c>
      <c r="O143" s="105">
        <v>94579.343999999983</v>
      </c>
      <c r="P143" s="105">
        <v>47157.528000000028</v>
      </c>
      <c r="Q143" s="106">
        <v>1512.3910000000003</v>
      </c>
      <c r="R143" s="107"/>
      <c r="S143" s="180">
        <v>95.374621513944248</v>
      </c>
      <c r="T143" s="109">
        <v>87</v>
      </c>
      <c r="U143" s="110">
        <v>2088000</v>
      </c>
      <c r="V143" s="110">
        <v>16704000</v>
      </c>
      <c r="W143" s="110">
        <v>9</v>
      </c>
      <c r="X143" s="110">
        <v>523267200</v>
      </c>
      <c r="Y143" s="111">
        <v>60</v>
      </c>
      <c r="Z143" s="111">
        <v>29.7</v>
      </c>
      <c r="AA143" s="181"/>
      <c r="AB143" s="181"/>
      <c r="AC143" s="182"/>
      <c r="AD143" s="182"/>
      <c r="AE143" s="110">
        <v>2288592</v>
      </c>
    </row>
    <row r="144" spans="1:31" hidden="1" x14ac:dyDescent="0.25">
      <c r="A144" s="99">
        <v>42256</v>
      </c>
      <c r="B144" s="100">
        <f t="shared" si="2"/>
        <v>2015</v>
      </c>
      <c r="C144" s="101">
        <v>1596894.0000000002</v>
      </c>
      <c r="D144" s="101"/>
      <c r="E144" s="101"/>
      <c r="F144" s="101"/>
      <c r="G144" s="102"/>
      <c r="H144" s="102"/>
      <c r="I144" s="102"/>
      <c r="J144" s="178">
        <v>97.86</v>
      </c>
      <c r="K144" s="104">
        <v>1096.6030000000001</v>
      </c>
      <c r="L144" s="104">
        <v>521.19799999999998</v>
      </c>
      <c r="M144" s="105">
        <v>3911.05</v>
      </c>
      <c r="N144" s="105">
        <v>1990.0749999999998</v>
      </c>
      <c r="O144" s="105">
        <v>95675.946999999986</v>
      </c>
      <c r="P144" s="105">
        <v>47678.726000000024</v>
      </c>
      <c r="Q144" s="106">
        <v>1596.8940000000002</v>
      </c>
      <c r="R144" s="107"/>
      <c r="S144" s="180">
        <v>95.384484126984148</v>
      </c>
      <c r="T144" s="109">
        <v>87</v>
      </c>
      <c r="U144" s="110">
        <v>2088000</v>
      </c>
      <c r="V144" s="110">
        <v>18792000</v>
      </c>
      <c r="W144" s="110">
        <v>9</v>
      </c>
      <c r="X144" s="110">
        <v>525355200</v>
      </c>
      <c r="Y144" s="111">
        <v>60</v>
      </c>
      <c r="Z144" s="111">
        <v>29.7</v>
      </c>
      <c r="AA144" s="181"/>
      <c r="AB144" s="181"/>
      <c r="AC144" s="182"/>
      <c r="AD144" s="182"/>
      <c r="AE144" s="110">
        <v>2290680</v>
      </c>
    </row>
    <row r="145" spans="1:31" hidden="1" x14ac:dyDescent="0.25">
      <c r="A145" s="99">
        <v>42257</v>
      </c>
      <c r="B145" s="100">
        <f t="shared" si="2"/>
        <v>2015</v>
      </c>
      <c r="C145" s="101">
        <v>327111</v>
      </c>
      <c r="D145" s="101"/>
      <c r="E145" s="101"/>
      <c r="F145" s="101"/>
      <c r="G145" s="102"/>
      <c r="H145" s="102"/>
      <c r="I145" s="102"/>
      <c r="J145" s="178">
        <v>96.7</v>
      </c>
      <c r="K145" s="104">
        <v>218.84200000000001</v>
      </c>
      <c r="L145" s="104">
        <v>121.44199999999999</v>
      </c>
      <c r="M145" s="105">
        <v>4129.8919999999998</v>
      </c>
      <c r="N145" s="105">
        <v>2111.5169999999998</v>
      </c>
      <c r="O145" s="105">
        <v>95894.78899999999</v>
      </c>
      <c r="P145" s="105">
        <v>47800.168000000027</v>
      </c>
      <c r="Q145" s="106">
        <v>327.11099999999999</v>
      </c>
      <c r="R145" s="107"/>
      <c r="S145" s="180">
        <v>95.389683794466436</v>
      </c>
      <c r="T145" s="109">
        <v>87</v>
      </c>
      <c r="U145" s="110">
        <v>2088000</v>
      </c>
      <c r="V145" s="110">
        <v>20880000</v>
      </c>
      <c r="W145" s="110">
        <v>9</v>
      </c>
      <c r="X145" s="110">
        <v>527443200</v>
      </c>
      <c r="Y145" s="111">
        <v>60</v>
      </c>
      <c r="Z145" s="111">
        <v>29.7</v>
      </c>
      <c r="AA145" s="181"/>
      <c r="AB145" s="181"/>
      <c r="AC145" s="182"/>
      <c r="AD145" s="182"/>
      <c r="AE145" s="110">
        <v>2292768</v>
      </c>
    </row>
    <row r="146" spans="1:31" hidden="1" x14ac:dyDescent="0.25">
      <c r="A146" s="99">
        <v>42258</v>
      </c>
      <c r="B146" s="100">
        <f t="shared" si="2"/>
        <v>2015</v>
      </c>
      <c r="C146" s="101">
        <v>234345</v>
      </c>
      <c r="D146" s="101"/>
      <c r="E146" s="101"/>
      <c r="F146" s="101"/>
      <c r="G146" s="102"/>
      <c r="H146" s="102"/>
      <c r="I146" s="102"/>
      <c r="J146" s="178">
        <v>98.94</v>
      </c>
      <c r="K146" s="104">
        <v>156.93299999999999</v>
      </c>
      <c r="L146" s="104">
        <v>86.442999999999998</v>
      </c>
      <c r="M146" s="105">
        <v>4286.8249999999998</v>
      </c>
      <c r="N146" s="105">
        <v>2197.96</v>
      </c>
      <c r="O146" s="105">
        <v>96051.721999999994</v>
      </c>
      <c r="P146" s="105">
        <v>47886.611000000026</v>
      </c>
      <c r="Q146" s="106">
        <v>234.345</v>
      </c>
      <c r="R146" s="107"/>
      <c r="S146" s="180">
        <v>95.403661417322866</v>
      </c>
      <c r="T146" s="109">
        <v>87</v>
      </c>
      <c r="U146" s="110">
        <v>2088000</v>
      </c>
      <c r="V146" s="110">
        <v>22968000</v>
      </c>
      <c r="W146" s="110">
        <v>9</v>
      </c>
      <c r="X146" s="110">
        <v>529531200</v>
      </c>
      <c r="Y146" s="111">
        <v>60</v>
      </c>
      <c r="Z146" s="111">
        <v>29.7</v>
      </c>
      <c r="AA146" s="181"/>
      <c r="AB146" s="181"/>
      <c r="AC146" s="182"/>
      <c r="AD146" s="182"/>
      <c r="AE146" s="110">
        <v>2294856</v>
      </c>
    </row>
    <row r="147" spans="1:31" hidden="1" x14ac:dyDescent="0.25">
      <c r="A147" s="99">
        <v>42259</v>
      </c>
      <c r="B147" s="100">
        <f t="shared" si="2"/>
        <v>2015</v>
      </c>
      <c r="C147" s="101">
        <v>761114.00000000012</v>
      </c>
      <c r="D147" s="101"/>
      <c r="E147" s="101"/>
      <c r="F147" s="101"/>
      <c r="G147" s="102"/>
      <c r="H147" s="102"/>
      <c r="I147" s="102"/>
      <c r="J147" s="178">
        <v>99.97</v>
      </c>
      <c r="K147" s="104">
        <v>513.77599999999995</v>
      </c>
      <c r="L147" s="104">
        <v>257.62599999999998</v>
      </c>
      <c r="M147" s="105">
        <v>4800.6009999999997</v>
      </c>
      <c r="N147" s="105">
        <v>2455.5860000000002</v>
      </c>
      <c r="O147" s="105">
        <v>96565.497999999992</v>
      </c>
      <c r="P147" s="105">
        <v>48144.237000000023</v>
      </c>
      <c r="Q147" s="106">
        <v>761.11400000000015</v>
      </c>
      <c r="R147" s="107"/>
      <c r="S147" s="180">
        <v>95.421568627451009</v>
      </c>
      <c r="T147" s="109">
        <v>87</v>
      </c>
      <c r="U147" s="110">
        <v>2088000</v>
      </c>
      <c r="V147" s="110">
        <v>25056000</v>
      </c>
      <c r="W147" s="110">
        <v>9</v>
      </c>
      <c r="X147" s="110">
        <v>531619200</v>
      </c>
      <c r="Y147" s="111">
        <v>60</v>
      </c>
      <c r="Z147" s="111">
        <v>29.7</v>
      </c>
      <c r="AA147" s="181"/>
      <c r="AB147" s="181"/>
      <c r="AC147" s="182"/>
      <c r="AD147" s="182"/>
      <c r="AE147" s="110">
        <v>2296944</v>
      </c>
    </row>
    <row r="148" spans="1:31" hidden="1" x14ac:dyDescent="0.25">
      <c r="A148" s="99">
        <v>42260</v>
      </c>
      <c r="B148" s="100">
        <f t="shared" si="2"/>
        <v>2015</v>
      </c>
      <c r="C148" s="101">
        <v>1559055.9999999995</v>
      </c>
      <c r="D148" s="101"/>
      <c r="E148" s="101"/>
      <c r="F148" s="101"/>
      <c r="G148" s="102"/>
      <c r="H148" s="102"/>
      <c r="I148" s="102"/>
      <c r="J148" s="178">
        <v>99.92</v>
      </c>
      <c r="K148" s="104">
        <v>1043.999</v>
      </c>
      <c r="L148" s="104">
        <v>535.56500000000005</v>
      </c>
      <c r="M148" s="105">
        <v>5844.5999999999995</v>
      </c>
      <c r="N148" s="105">
        <v>2991.1510000000003</v>
      </c>
      <c r="O148" s="105">
        <v>97609.496999999988</v>
      </c>
      <c r="P148" s="105">
        <v>48679.802000000025</v>
      </c>
      <c r="Q148" s="106">
        <v>1559.0559999999996</v>
      </c>
      <c r="R148" s="107"/>
      <c r="S148" s="180">
        <v>95.439140625000022</v>
      </c>
      <c r="T148" s="109">
        <v>87</v>
      </c>
      <c r="U148" s="110">
        <v>2088000</v>
      </c>
      <c r="V148" s="110">
        <v>27144000</v>
      </c>
      <c r="W148" s="110">
        <v>9</v>
      </c>
      <c r="X148" s="110">
        <v>533707200</v>
      </c>
      <c r="Y148" s="111">
        <v>60</v>
      </c>
      <c r="Z148" s="111">
        <v>29.7</v>
      </c>
      <c r="AA148" s="181"/>
      <c r="AB148" s="181"/>
      <c r="AC148" s="182"/>
      <c r="AD148" s="182"/>
      <c r="AE148" s="110">
        <v>2299032</v>
      </c>
    </row>
    <row r="149" spans="1:31" hidden="1" x14ac:dyDescent="0.25">
      <c r="A149" s="99">
        <v>42261</v>
      </c>
      <c r="B149" s="100">
        <f t="shared" si="2"/>
        <v>2015</v>
      </c>
      <c r="C149" s="101">
        <v>1328173</v>
      </c>
      <c r="D149" s="101"/>
      <c r="E149" s="101"/>
      <c r="F149" s="101"/>
      <c r="G149" s="102"/>
      <c r="H149" s="102"/>
      <c r="I149" s="102"/>
      <c r="J149" s="178">
        <v>100</v>
      </c>
      <c r="K149" s="104">
        <v>880.16600000000005</v>
      </c>
      <c r="L149" s="104">
        <v>464</v>
      </c>
      <c r="M149" s="105">
        <v>6724.7659999999996</v>
      </c>
      <c r="N149" s="105">
        <v>3455.1510000000003</v>
      </c>
      <c r="O149" s="105">
        <v>98489.662999999986</v>
      </c>
      <c r="P149" s="105">
        <v>49143.802000000025</v>
      </c>
      <c r="Q149" s="106">
        <v>1328.173</v>
      </c>
      <c r="R149" s="107"/>
      <c r="S149" s="180">
        <v>95.456887159533096</v>
      </c>
      <c r="T149" s="109">
        <v>87</v>
      </c>
      <c r="U149" s="110">
        <v>2088000</v>
      </c>
      <c r="V149" s="110">
        <v>29232000</v>
      </c>
      <c r="W149" s="110">
        <v>9</v>
      </c>
      <c r="X149" s="110">
        <v>535795200</v>
      </c>
      <c r="Y149" s="111">
        <v>60</v>
      </c>
      <c r="Z149" s="111">
        <v>29.7</v>
      </c>
      <c r="AA149" s="181"/>
      <c r="AB149" s="181"/>
      <c r="AC149" s="182"/>
      <c r="AD149" s="182"/>
      <c r="AE149" s="110">
        <v>2301120</v>
      </c>
    </row>
    <row r="150" spans="1:31" hidden="1" x14ac:dyDescent="0.25">
      <c r="A150" s="99">
        <v>42262</v>
      </c>
      <c r="B150" s="100">
        <f t="shared" si="2"/>
        <v>2015</v>
      </c>
      <c r="C150" s="101">
        <v>915456</v>
      </c>
      <c r="D150" s="101"/>
      <c r="E150" s="101"/>
      <c r="F150" s="101"/>
      <c r="G150" s="102"/>
      <c r="H150" s="102"/>
      <c r="I150" s="102"/>
      <c r="J150" s="178">
        <v>99.35</v>
      </c>
      <c r="K150" s="104">
        <v>605.33000000000004</v>
      </c>
      <c r="L150" s="104">
        <v>320.5</v>
      </c>
      <c r="M150" s="105">
        <v>7330.0959999999995</v>
      </c>
      <c r="N150" s="105">
        <v>3775.6510000000003</v>
      </c>
      <c r="O150" s="105">
        <v>99094.992999999988</v>
      </c>
      <c r="P150" s="105">
        <v>49464.302000000025</v>
      </c>
      <c r="Q150" s="106">
        <v>915.45600000000002</v>
      </c>
      <c r="R150" s="107"/>
      <c r="S150" s="180">
        <v>95.471976744186065</v>
      </c>
      <c r="T150" s="109">
        <v>87</v>
      </c>
      <c r="U150" s="110">
        <v>2088000</v>
      </c>
      <c r="V150" s="110">
        <v>31320000</v>
      </c>
      <c r="W150" s="110">
        <v>9</v>
      </c>
      <c r="X150" s="110">
        <v>537883200</v>
      </c>
      <c r="Y150" s="111">
        <v>60</v>
      </c>
      <c r="Z150" s="111">
        <v>29.7</v>
      </c>
      <c r="AA150" s="181"/>
      <c r="AB150" s="181"/>
      <c r="AC150" s="182"/>
      <c r="AD150" s="182"/>
      <c r="AE150" s="110">
        <v>2303208</v>
      </c>
    </row>
    <row r="151" spans="1:31" hidden="1" x14ac:dyDescent="0.25">
      <c r="A151" s="99">
        <v>42263</v>
      </c>
      <c r="B151" s="100">
        <f t="shared" si="2"/>
        <v>2015</v>
      </c>
      <c r="C151" s="101">
        <v>893111</v>
      </c>
      <c r="D151" s="101"/>
      <c r="E151" s="101"/>
      <c r="F151" s="101"/>
      <c r="G151" s="102"/>
      <c r="H151" s="102"/>
      <c r="I151" s="102"/>
      <c r="J151" s="178">
        <v>99.55</v>
      </c>
      <c r="K151" s="104">
        <v>588.98199999999997</v>
      </c>
      <c r="L151" s="104">
        <v>315.01499999999999</v>
      </c>
      <c r="M151" s="105">
        <v>7919.0779999999995</v>
      </c>
      <c r="N151" s="105">
        <v>4090.6660000000002</v>
      </c>
      <c r="O151" s="105">
        <v>99683.974999999991</v>
      </c>
      <c r="P151" s="105">
        <v>49779.317000000025</v>
      </c>
      <c r="Q151" s="106">
        <v>893.11099999999999</v>
      </c>
      <c r="R151" s="107"/>
      <c r="S151" s="180">
        <v>95.487722007722027</v>
      </c>
      <c r="T151" s="109">
        <v>87</v>
      </c>
      <c r="U151" s="110">
        <v>2088000</v>
      </c>
      <c r="V151" s="110">
        <v>33408000</v>
      </c>
      <c r="W151" s="110">
        <v>9</v>
      </c>
      <c r="X151" s="110">
        <v>539971200</v>
      </c>
      <c r="Y151" s="111">
        <v>60</v>
      </c>
      <c r="Z151" s="111">
        <v>29.7</v>
      </c>
      <c r="AA151" s="181"/>
      <c r="AB151" s="181"/>
      <c r="AC151" s="182"/>
      <c r="AD151" s="182"/>
      <c r="AE151" s="110">
        <v>2305296</v>
      </c>
    </row>
    <row r="152" spans="1:31" hidden="1" x14ac:dyDescent="0.25">
      <c r="A152" s="99">
        <v>42264</v>
      </c>
      <c r="B152" s="100">
        <f t="shared" si="2"/>
        <v>2015</v>
      </c>
      <c r="C152" s="101">
        <v>1118918</v>
      </c>
      <c r="D152" s="101"/>
      <c r="E152" s="101"/>
      <c r="F152" s="101"/>
      <c r="G152" s="102"/>
      <c r="H152" s="102"/>
      <c r="I152" s="102"/>
      <c r="J152" s="178">
        <v>100</v>
      </c>
      <c r="K152" s="104">
        <v>760.02700000000004</v>
      </c>
      <c r="L152" s="104">
        <v>374.81299999999999</v>
      </c>
      <c r="M152" s="105">
        <v>8679.1049999999996</v>
      </c>
      <c r="N152" s="105">
        <v>4465.4790000000003</v>
      </c>
      <c r="O152" s="105">
        <v>100444.00199999999</v>
      </c>
      <c r="P152" s="105">
        <v>50154.130000000026</v>
      </c>
      <c r="Q152" s="106">
        <v>1118.9179999999999</v>
      </c>
      <c r="R152" s="107"/>
      <c r="S152" s="180">
        <v>95.505076923076942</v>
      </c>
      <c r="T152" s="109">
        <v>87</v>
      </c>
      <c r="U152" s="110">
        <v>2088000</v>
      </c>
      <c r="V152" s="110">
        <v>35496000</v>
      </c>
      <c r="W152" s="110">
        <v>9</v>
      </c>
      <c r="X152" s="110">
        <v>542059200</v>
      </c>
      <c r="Y152" s="111">
        <v>60</v>
      </c>
      <c r="Z152" s="111">
        <v>29.7</v>
      </c>
      <c r="AA152" s="181"/>
      <c r="AB152" s="181"/>
      <c r="AC152" s="182"/>
      <c r="AD152" s="182"/>
      <c r="AE152" s="110">
        <v>2307384</v>
      </c>
    </row>
    <row r="153" spans="1:31" hidden="1" x14ac:dyDescent="0.25">
      <c r="A153" s="99">
        <v>42265</v>
      </c>
      <c r="B153" s="100">
        <f t="shared" si="2"/>
        <v>2015</v>
      </c>
      <c r="C153" s="101">
        <v>1651341.9999999998</v>
      </c>
      <c r="D153" s="101"/>
      <c r="E153" s="101"/>
      <c r="F153" s="101"/>
      <c r="G153" s="102"/>
      <c r="H153" s="102"/>
      <c r="I153" s="102"/>
      <c r="J153" s="178">
        <v>99.7</v>
      </c>
      <c r="K153" s="104">
        <v>1118.607</v>
      </c>
      <c r="L153" s="104">
        <v>554.78300000000002</v>
      </c>
      <c r="M153" s="105">
        <v>9797.7119999999995</v>
      </c>
      <c r="N153" s="105">
        <v>5020.2620000000006</v>
      </c>
      <c r="O153" s="105">
        <v>101562.609</v>
      </c>
      <c r="P153" s="105">
        <v>50708.91300000003</v>
      </c>
      <c r="Q153" s="106">
        <v>1651.3419999999999</v>
      </c>
      <c r="R153" s="107"/>
      <c r="S153" s="180">
        <v>95.521149425287376</v>
      </c>
      <c r="T153" s="109">
        <v>87</v>
      </c>
      <c r="U153" s="110">
        <v>2088000</v>
      </c>
      <c r="V153" s="110">
        <v>37584000</v>
      </c>
      <c r="W153" s="110">
        <v>9</v>
      </c>
      <c r="X153" s="110">
        <v>544147200</v>
      </c>
      <c r="Y153" s="111">
        <v>60</v>
      </c>
      <c r="Z153" s="111">
        <v>29.7</v>
      </c>
      <c r="AA153" s="181"/>
      <c r="AB153" s="181"/>
      <c r="AC153" s="182"/>
      <c r="AD153" s="182"/>
      <c r="AE153" s="110">
        <v>2309472</v>
      </c>
    </row>
    <row r="154" spans="1:31" hidden="1" x14ac:dyDescent="0.25">
      <c r="A154" s="99">
        <v>42266</v>
      </c>
      <c r="B154" s="100">
        <f t="shared" si="2"/>
        <v>2015</v>
      </c>
      <c r="C154" s="101">
        <v>1182198.9999999998</v>
      </c>
      <c r="D154" s="101"/>
      <c r="E154" s="101"/>
      <c r="F154" s="101"/>
      <c r="G154" s="102"/>
      <c r="H154" s="102"/>
      <c r="I154" s="102"/>
      <c r="J154" s="178">
        <v>99.96</v>
      </c>
      <c r="K154" s="104">
        <v>786.63699999999994</v>
      </c>
      <c r="L154" s="104">
        <v>409.81299999999999</v>
      </c>
      <c r="M154" s="105">
        <v>10584.349</v>
      </c>
      <c r="N154" s="105">
        <v>5430.0750000000007</v>
      </c>
      <c r="O154" s="105">
        <v>102349.246</v>
      </c>
      <c r="P154" s="105">
        <v>51118.726000000031</v>
      </c>
      <c r="Q154" s="106">
        <v>1182.1989999999998</v>
      </c>
      <c r="R154" s="107"/>
      <c r="S154" s="180">
        <v>95.538091603053445</v>
      </c>
      <c r="T154" s="109">
        <v>87</v>
      </c>
      <c r="U154" s="110">
        <v>2088000</v>
      </c>
      <c r="V154" s="110">
        <v>39672000</v>
      </c>
      <c r="W154" s="110">
        <v>9</v>
      </c>
      <c r="X154" s="110">
        <v>546235200</v>
      </c>
      <c r="Y154" s="111">
        <v>60</v>
      </c>
      <c r="Z154" s="111">
        <v>29.7</v>
      </c>
      <c r="AA154" s="181"/>
      <c r="AB154" s="181"/>
      <c r="AC154" s="182"/>
      <c r="AD154" s="182"/>
      <c r="AE154" s="110">
        <v>2311560</v>
      </c>
    </row>
    <row r="155" spans="1:31" hidden="1" x14ac:dyDescent="0.25">
      <c r="A155" s="99">
        <v>42267</v>
      </c>
      <c r="B155" s="100">
        <f t="shared" si="2"/>
        <v>2015</v>
      </c>
      <c r="C155" s="101">
        <v>61526.000000000007</v>
      </c>
      <c r="D155" s="101"/>
      <c r="E155" s="101"/>
      <c r="F155" s="101"/>
      <c r="G155" s="102"/>
      <c r="H155" s="102"/>
      <c r="I155" s="102"/>
      <c r="J155" s="178">
        <v>98.19</v>
      </c>
      <c r="K155" s="104">
        <v>43.417000000000002</v>
      </c>
      <c r="L155" s="104">
        <v>23.98</v>
      </c>
      <c r="M155" s="105">
        <v>10627.766</v>
      </c>
      <c r="N155" s="105">
        <v>5454.0550000000003</v>
      </c>
      <c r="O155" s="105">
        <v>102392.663</v>
      </c>
      <c r="P155" s="105">
        <v>51142.706000000035</v>
      </c>
      <c r="Q155" s="106">
        <v>61.52600000000001</v>
      </c>
      <c r="R155" s="107"/>
      <c r="S155" s="180">
        <v>95.548174904942968</v>
      </c>
      <c r="T155" s="109">
        <v>87</v>
      </c>
      <c r="U155" s="110">
        <v>2088000</v>
      </c>
      <c r="V155" s="110">
        <v>41760000</v>
      </c>
      <c r="W155" s="110">
        <v>9</v>
      </c>
      <c r="X155" s="110">
        <v>548323200</v>
      </c>
      <c r="Y155" s="111">
        <v>60</v>
      </c>
      <c r="Z155" s="111">
        <v>29.7</v>
      </c>
      <c r="AA155" s="181"/>
      <c r="AB155" s="181"/>
      <c r="AC155" s="182"/>
      <c r="AD155" s="182"/>
      <c r="AE155" s="110">
        <v>2313648</v>
      </c>
    </row>
    <row r="156" spans="1:31" hidden="1" x14ac:dyDescent="0.25">
      <c r="A156" s="99">
        <v>42268</v>
      </c>
      <c r="B156" s="100">
        <f t="shared" si="2"/>
        <v>2015</v>
      </c>
      <c r="C156" s="101">
        <v>217577.99999999997</v>
      </c>
      <c r="D156" s="101"/>
      <c r="E156" s="101"/>
      <c r="F156" s="101"/>
      <c r="G156" s="102"/>
      <c r="H156" s="102"/>
      <c r="I156" s="102"/>
      <c r="J156" s="178">
        <v>99.67</v>
      </c>
      <c r="K156" s="104">
        <v>138.33199999999999</v>
      </c>
      <c r="L156" s="104">
        <v>85.718999999999994</v>
      </c>
      <c r="M156" s="105">
        <v>10766.098</v>
      </c>
      <c r="N156" s="105">
        <v>5539.7740000000003</v>
      </c>
      <c r="O156" s="105">
        <v>102530.995</v>
      </c>
      <c r="P156" s="105">
        <v>51228.425000000032</v>
      </c>
      <c r="Q156" s="106">
        <v>217.57799999999997</v>
      </c>
      <c r="R156" s="107"/>
      <c r="S156" s="180">
        <v>95.563787878787878</v>
      </c>
      <c r="T156" s="109">
        <v>87</v>
      </c>
      <c r="U156" s="110">
        <v>2088000</v>
      </c>
      <c r="V156" s="110">
        <v>43848000</v>
      </c>
      <c r="W156" s="110">
        <v>9</v>
      </c>
      <c r="X156" s="110">
        <v>550411200</v>
      </c>
      <c r="Y156" s="111">
        <v>60</v>
      </c>
      <c r="Z156" s="111">
        <v>29.7</v>
      </c>
      <c r="AA156" s="181"/>
      <c r="AB156" s="181"/>
      <c r="AC156" s="182"/>
      <c r="AD156" s="182"/>
      <c r="AE156" s="110">
        <v>2315736</v>
      </c>
    </row>
    <row r="157" spans="1:31" hidden="1" x14ac:dyDescent="0.25">
      <c r="A157" s="99">
        <v>42269</v>
      </c>
      <c r="B157" s="100">
        <f t="shared" si="2"/>
        <v>2015</v>
      </c>
      <c r="C157" s="101">
        <v>771124</v>
      </c>
      <c r="D157" s="101"/>
      <c r="E157" s="101"/>
      <c r="F157" s="101"/>
      <c r="G157" s="102"/>
      <c r="H157" s="102"/>
      <c r="I157" s="102"/>
      <c r="J157" s="178">
        <v>99.94</v>
      </c>
      <c r="K157" s="104">
        <v>508.87099999999998</v>
      </c>
      <c r="L157" s="104">
        <v>272.54000000000002</v>
      </c>
      <c r="M157" s="105">
        <v>11274.968999999999</v>
      </c>
      <c r="N157" s="105">
        <v>5812.3140000000003</v>
      </c>
      <c r="O157" s="105">
        <v>103039.86599999999</v>
      </c>
      <c r="P157" s="105">
        <v>51500.965000000033</v>
      </c>
      <c r="Q157" s="106">
        <v>771.12400000000002</v>
      </c>
      <c r="R157" s="107"/>
      <c r="S157" s="180">
        <v>95.580301886792455</v>
      </c>
      <c r="T157" s="109">
        <v>87</v>
      </c>
      <c r="U157" s="110">
        <v>2088000</v>
      </c>
      <c r="V157" s="110">
        <v>45936000</v>
      </c>
      <c r="W157" s="110">
        <v>9</v>
      </c>
      <c r="X157" s="110">
        <v>552499200</v>
      </c>
      <c r="Y157" s="111">
        <v>60</v>
      </c>
      <c r="Z157" s="111">
        <v>29.7</v>
      </c>
      <c r="AA157" s="181"/>
      <c r="AB157" s="181"/>
      <c r="AC157" s="182"/>
      <c r="AD157" s="182"/>
      <c r="AE157" s="110">
        <v>2317824</v>
      </c>
    </row>
    <row r="158" spans="1:31" hidden="1" x14ac:dyDescent="0.25">
      <c r="A158" s="99">
        <v>42270</v>
      </c>
      <c r="B158" s="100">
        <f t="shared" si="2"/>
        <v>2015</v>
      </c>
      <c r="C158" s="101">
        <v>136379.00000000003</v>
      </c>
      <c r="D158" s="101"/>
      <c r="E158" s="101"/>
      <c r="F158" s="101"/>
      <c r="G158" s="102"/>
      <c r="H158" s="102"/>
      <c r="I158" s="102"/>
      <c r="J158" s="178">
        <v>98.1</v>
      </c>
      <c r="K158" s="104">
        <v>92.417000000000002</v>
      </c>
      <c r="L158" s="104">
        <v>50.261000000000003</v>
      </c>
      <c r="M158" s="105">
        <v>11367.385999999999</v>
      </c>
      <c r="N158" s="105">
        <v>5862.5750000000007</v>
      </c>
      <c r="O158" s="105">
        <v>103132.283</v>
      </c>
      <c r="P158" s="105">
        <v>51551.226000000031</v>
      </c>
      <c r="Q158" s="106">
        <v>136.37900000000002</v>
      </c>
      <c r="R158" s="107"/>
      <c r="S158" s="180">
        <v>95.58977443609021</v>
      </c>
      <c r="T158" s="109">
        <v>87</v>
      </c>
      <c r="U158" s="110">
        <v>2088000</v>
      </c>
      <c r="V158" s="110">
        <v>48024000</v>
      </c>
      <c r="W158" s="110">
        <v>9</v>
      </c>
      <c r="X158" s="110">
        <v>554587200</v>
      </c>
      <c r="Y158" s="111">
        <v>60</v>
      </c>
      <c r="Z158" s="111">
        <v>29.7</v>
      </c>
      <c r="AA158" s="181"/>
      <c r="AB158" s="181"/>
      <c r="AC158" s="182"/>
      <c r="AD158" s="182"/>
      <c r="AE158" s="110">
        <v>2319912</v>
      </c>
    </row>
    <row r="159" spans="1:31" hidden="1" x14ac:dyDescent="0.25">
      <c r="A159" s="99">
        <v>42271</v>
      </c>
      <c r="B159" s="100">
        <f t="shared" si="2"/>
        <v>2015</v>
      </c>
      <c r="C159" s="101">
        <v>852023.99999999988</v>
      </c>
      <c r="D159" s="101"/>
      <c r="E159" s="101"/>
      <c r="F159" s="101"/>
      <c r="G159" s="102"/>
      <c r="H159" s="102"/>
      <c r="I159" s="102"/>
      <c r="J159" s="178">
        <v>98.32</v>
      </c>
      <c r="K159" s="104">
        <v>569.74599999999998</v>
      </c>
      <c r="L159" s="104">
        <v>294.45699999999999</v>
      </c>
      <c r="M159" s="105">
        <v>11937.131999999998</v>
      </c>
      <c r="N159" s="105">
        <v>6157.0320000000011</v>
      </c>
      <c r="O159" s="105">
        <v>103702.02899999999</v>
      </c>
      <c r="P159" s="105">
        <v>51845.683000000034</v>
      </c>
      <c r="Q159" s="106">
        <v>852.02399999999989</v>
      </c>
      <c r="R159" s="107"/>
      <c r="S159" s="180">
        <v>95.6</v>
      </c>
      <c r="T159" s="109">
        <v>87</v>
      </c>
      <c r="U159" s="110">
        <v>2088000</v>
      </c>
      <c r="V159" s="110">
        <v>50112000</v>
      </c>
      <c r="W159" s="110">
        <v>9</v>
      </c>
      <c r="X159" s="110">
        <v>556675200</v>
      </c>
      <c r="Y159" s="111">
        <v>60</v>
      </c>
      <c r="Z159" s="111">
        <v>29.7</v>
      </c>
      <c r="AA159" s="181"/>
      <c r="AB159" s="181"/>
      <c r="AC159" s="182"/>
      <c r="AD159" s="182"/>
      <c r="AE159" s="110">
        <v>2322000</v>
      </c>
    </row>
    <row r="160" spans="1:31" hidden="1" x14ac:dyDescent="0.25">
      <c r="A160" s="99">
        <v>42272</v>
      </c>
      <c r="B160" s="100">
        <f t="shared" si="2"/>
        <v>2015</v>
      </c>
      <c r="C160" s="101">
        <v>429478</v>
      </c>
      <c r="D160" s="101"/>
      <c r="E160" s="101"/>
      <c r="F160" s="101"/>
      <c r="G160" s="102"/>
      <c r="H160" s="102"/>
      <c r="I160" s="102"/>
      <c r="J160" s="178">
        <v>99.4</v>
      </c>
      <c r="K160" s="104">
        <v>281.92099999999999</v>
      </c>
      <c r="L160" s="104">
        <v>156.69399999999999</v>
      </c>
      <c r="M160" s="105">
        <v>12219.052999999998</v>
      </c>
      <c r="N160" s="105">
        <v>6313.7260000000015</v>
      </c>
      <c r="O160" s="105">
        <v>103983.95</v>
      </c>
      <c r="P160" s="105">
        <v>52002.377000000037</v>
      </c>
      <c r="Q160" s="106">
        <v>429.47800000000001</v>
      </c>
      <c r="R160" s="107"/>
      <c r="S160" s="180">
        <v>95.6141791044776</v>
      </c>
      <c r="T160" s="109">
        <v>87</v>
      </c>
      <c r="U160" s="110">
        <v>2088000</v>
      </c>
      <c r="V160" s="110">
        <v>52200000</v>
      </c>
      <c r="W160" s="110">
        <v>9</v>
      </c>
      <c r="X160" s="110">
        <v>558763200</v>
      </c>
      <c r="Y160" s="111">
        <v>60</v>
      </c>
      <c r="Z160" s="111">
        <v>29.7</v>
      </c>
      <c r="AA160" s="181"/>
      <c r="AB160" s="181"/>
      <c r="AC160" s="182"/>
      <c r="AD160" s="182"/>
      <c r="AE160" s="110">
        <v>2324088</v>
      </c>
    </row>
    <row r="161" spans="1:31" hidden="1" x14ac:dyDescent="0.25">
      <c r="A161" s="99">
        <v>42273</v>
      </c>
      <c r="B161" s="100">
        <f t="shared" si="2"/>
        <v>2015</v>
      </c>
      <c r="C161" s="101">
        <v>96625.999999999971</v>
      </c>
      <c r="D161" s="101"/>
      <c r="E161" s="101"/>
      <c r="F161" s="101"/>
      <c r="G161" s="102"/>
      <c r="H161" s="102"/>
      <c r="I161" s="102"/>
      <c r="J161" s="178">
        <v>99.94</v>
      </c>
      <c r="K161" s="104">
        <v>66.039000000000001</v>
      </c>
      <c r="L161" s="104">
        <v>36.643000000000001</v>
      </c>
      <c r="M161" s="105">
        <v>12285.091999999999</v>
      </c>
      <c r="N161" s="105">
        <v>6350.3690000000015</v>
      </c>
      <c r="O161" s="105">
        <v>104049.989</v>
      </c>
      <c r="P161" s="105">
        <v>52039.020000000033</v>
      </c>
      <c r="Q161" s="106">
        <v>96.625999999999976</v>
      </c>
      <c r="R161" s="107"/>
      <c r="S161" s="180">
        <v>95.63026022304831</v>
      </c>
      <c r="T161" s="109">
        <v>87</v>
      </c>
      <c r="U161" s="110">
        <v>2088000</v>
      </c>
      <c r="V161" s="110">
        <v>54288000</v>
      </c>
      <c r="W161" s="110">
        <v>9</v>
      </c>
      <c r="X161" s="110">
        <v>560851200</v>
      </c>
      <c r="Y161" s="111">
        <v>60</v>
      </c>
      <c r="Z161" s="111">
        <v>29.7</v>
      </c>
      <c r="AA161" s="181"/>
      <c r="AB161" s="181"/>
      <c r="AC161" s="182"/>
      <c r="AD161" s="182"/>
      <c r="AE161" s="110">
        <v>2326176</v>
      </c>
    </row>
    <row r="162" spans="1:31" hidden="1" x14ac:dyDescent="0.25">
      <c r="A162" s="99">
        <v>42274</v>
      </c>
      <c r="B162" s="100">
        <f t="shared" si="2"/>
        <v>2015</v>
      </c>
      <c r="C162" s="101">
        <v>325679.00000000006</v>
      </c>
      <c r="D162" s="101"/>
      <c r="E162" s="101"/>
      <c r="F162" s="101"/>
      <c r="G162" s="102"/>
      <c r="H162" s="102"/>
      <c r="I162" s="102"/>
      <c r="J162" s="178">
        <v>99.79</v>
      </c>
      <c r="K162" s="104">
        <v>217.43100000000001</v>
      </c>
      <c r="L162" s="104">
        <v>115.8</v>
      </c>
      <c r="M162" s="105">
        <v>12502.522999999999</v>
      </c>
      <c r="N162" s="105">
        <v>6466.1690000000017</v>
      </c>
      <c r="O162" s="105">
        <v>104267.42</v>
      </c>
      <c r="P162" s="105">
        <v>52154.820000000036</v>
      </c>
      <c r="Q162" s="106">
        <v>325.67900000000003</v>
      </c>
      <c r="R162" s="107"/>
      <c r="S162" s="180">
        <v>95.645666666666656</v>
      </c>
      <c r="T162" s="109">
        <v>87</v>
      </c>
      <c r="U162" s="110">
        <v>2088000</v>
      </c>
      <c r="V162" s="110">
        <v>56376000</v>
      </c>
      <c r="W162" s="110">
        <v>9</v>
      </c>
      <c r="X162" s="110">
        <v>562939200</v>
      </c>
      <c r="Y162" s="111">
        <v>60</v>
      </c>
      <c r="Z162" s="111">
        <v>29.7</v>
      </c>
      <c r="AA162" s="181"/>
      <c r="AB162" s="181"/>
      <c r="AC162" s="182"/>
      <c r="AD162" s="182"/>
      <c r="AE162" s="110">
        <v>2328264</v>
      </c>
    </row>
    <row r="163" spans="1:31" hidden="1" x14ac:dyDescent="0.25">
      <c r="A163" s="99">
        <v>42275</v>
      </c>
      <c r="B163" s="100">
        <f t="shared" si="2"/>
        <v>2015</v>
      </c>
      <c r="C163" s="101">
        <v>583022</v>
      </c>
      <c r="D163" s="101"/>
      <c r="E163" s="101"/>
      <c r="F163" s="101"/>
      <c r="G163" s="102"/>
      <c r="H163" s="102"/>
      <c r="I163" s="102"/>
      <c r="J163" s="178">
        <v>99.92</v>
      </c>
      <c r="K163" s="104">
        <v>386.52499999999998</v>
      </c>
      <c r="L163" s="104">
        <v>205.8</v>
      </c>
      <c r="M163" s="105">
        <v>12889.047999999999</v>
      </c>
      <c r="N163" s="105">
        <v>6671.9690000000019</v>
      </c>
      <c r="O163" s="105">
        <v>104653.94499999999</v>
      </c>
      <c r="P163" s="105">
        <v>52360.620000000039</v>
      </c>
      <c r="Q163" s="106">
        <v>583.02200000000005</v>
      </c>
      <c r="R163" s="107"/>
      <c r="S163" s="180">
        <v>95.661439114391129</v>
      </c>
      <c r="T163" s="109">
        <v>87</v>
      </c>
      <c r="U163" s="110">
        <v>2088000</v>
      </c>
      <c r="V163" s="110">
        <v>58464000</v>
      </c>
      <c r="W163" s="110">
        <v>9</v>
      </c>
      <c r="X163" s="110">
        <v>565027200</v>
      </c>
      <c r="Y163" s="111">
        <v>60</v>
      </c>
      <c r="Z163" s="111">
        <v>29.7</v>
      </c>
      <c r="AA163" s="181"/>
      <c r="AB163" s="181"/>
      <c r="AC163" s="182"/>
      <c r="AD163" s="182"/>
      <c r="AE163" s="110">
        <v>2330352</v>
      </c>
    </row>
    <row r="164" spans="1:31" hidden="1" x14ac:dyDescent="0.25">
      <c r="A164" s="99">
        <v>42276</v>
      </c>
      <c r="B164" s="100">
        <f t="shared" si="2"/>
        <v>2015</v>
      </c>
      <c r="C164" s="101">
        <v>1488580.0000000002</v>
      </c>
      <c r="D164" s="101"/>
      <c r="E164" s="101"/>
      <c r="F164" s="101"/>
      <c r="G164" s="102"/>
      <c r="H164" s="102"/>
      <c r="I164" s="102"/>
      <c r="J164" s="178">
        <v>98.53</v>
      </c>
      <c r="K164" s="104">
        <v>996.053</v>
      </c>
      <c r="L164" s="104">
        <v>515.02800000000002</v>
      </c>
      <c r="M164" s="105">
        <v>13885.100999999999</v>
      </c>
      <c r="N164" s="105">
        <v>7186.9970000000021</v>
      </c>
      <c r="O164" s="105">
        <v>105649.99799999999</v>
      </c>
      <c r="P164" s="105">
        <v>52875.648000000037</v>
      </c>
      <c r="Q164" s="106">
        <v>1488.5800000000002</v>
      </c>
      <c r="R164" s="107"/>
      <c r="S164" s="180">
        <v>95.671985294117633</v>
      </c>
      <c r="T164" s="109">
        <v>87</v>
      </c>
      <c r="U164" s="110">
        <v>2088000</v>
      </c>
      <c r="V164" s="110">
        <v>60552000</v>
      </c>
      <c r="W164" s="110">
        <v>9</v>
      </c>
      <c r="X164" s="110">
        <v>567115200</v>
      </c>
      <c r="Y164" s="111">
        <v>60</v>
      </c>
      <c r="Z164" s="111">
        <v>29.7</v>
      </c>
      <c r="AA164" s="181"/>
      <c r="AB164" s="181"/>
      <c r="AC164" s="182"/>
      <c r="AD164" s="182"/>
      <c r="AE164" s="110">
        <v>2332440</v>
      </c>
    </row>
    <row r="165" spans="1:31" hidden="1" x14ac:dyDescent="0.25">
      <c r="A165" s="99">
        <v>42277</v>
      </c>
      <c r="B165" s="100">
        <f t="shared" si="2"/>
        <v>2015</v>
      </c>
      <c r="C165" s="101">
        <v>1947145</v>
      </c>
      <c r="D165" s="101"/>
      <c r="E165" s="101"/>
      <c r="F165" s="101"/>
      <c r="G165" s="102"/>
      <c r="H165" s="102"/>
      <c r="I165" s="102"/>
      <c r="J165" s="178">
        <v>99.42</v>
      </c>
      <c r="K165" s="104">
        <v>1315.2380000000001</v>
      </c>
      <c r="L165" s="104">
        <v>659.49300000000005</v>
      </c>
      <c r="M165" s="105">
        <v>15200.338999999998</v>
      </c>
      <c r="N165" s="105">
        <v>7846.4900000000025</v>
      </c>
      <c r="O165" s="105">
        <v>106965.23599999999</v>
      </c>
      <c r="P165" s="105">
        <v>53535.14100000004</v>
      </c>
      <c r="Q165" s="106">
        <v>1947.145</v>
      </c>
      <c r="R165" s="107"/>
      <c r="S165" s="180">
        <v>95.685714285714255</v>
      </c>
      <c r="T165" s="109">
        <v>87</v>
      </c>
      <c r="U165" s="110">
        <v>2088000</v>
      </c>
      <c r="V165" s="110">
        <v>62640000</v>
      </c>
      <c r="W165" s="110">
        <v>9</v>
      </c>
      <c r="X165" s="110">
        <v>569203200</v>
      </c>
      <c r="Y165" s="111">
        <v>60</v>
      </c>
      <c r="Z165" s="111">
        <v>29.7</v>
      </c>
      <c r="AA165" s="181"/>
      <c r="AB165" s="181"/>
      <c r="AC165" s="182"/>
      <c r="AD165" s="182"/>
      <c r="AE165" s="110">
        <v>2334528</v>
      </c>
    </row>
    <row r="166" spans="1:31" hidden="1" x14ac:dyDescent="0.25">
      <c r="A166" s="99">
        <v>42278</v>
      </c>
      <c r="B166" s="100">
        <f t="shared" si="2"/>
        <v>2015</v>
      </c>
      <c r="C166" s="101">
        <v>1732848</v>
      </c>
      <c r="D166" s="101"/>
      <c r="E166" s="101"/>
      <c r="F166" s="101"/>
      <c r="G166" s="102"/>
      <c r="H166" s="102"/>
      <c r="I166" s="102"/>
      <c r="J166" s="178">
        <v>99.87</v>
      </c>
      <c r="K166" s="104">
        <v>1161.6420000000001</v>
      </c>
      <c r="L166" s="104">
        <v>593.72900000000004</v>
      </c>
      <c r="M166" s="105">
        <v>1161.6420000000001</v>
      </c>
      <c r="N166" s="105">
        <v>593.72900000000004</v>
      </c>
      <c r="O166" s="105">
        <v>108126.878</v>
      </c>
      <c r="P166" s="105">
        <v>54128.870000000039</v>
      </c>
      <c r="Q166" s="106">
        <v>1732.848</v>
      </c>
      <c r="R166" s="107"/>
      <c r="S166" s="180">
        <v>95.700985401459832</v>
      </c>
      <c r="T166" s="109">
        <v>87</v>
      </c>
      <c r="U166" s="110">
        <v>2088000</v>
      </c>
      <c r="V166" s="110">
        <v>2088000</v>
      </c>
      <c r="W166" s="110">
        <v>10</v>
      </c>
      <c r="X166" s="110">
        <v>571291200</v>
      </c>
      <c r="Y166" s="111">
        <v>60</v>
      </c>
      <c r="Z166" s="111">
        <v>29.7</v>
      </c>
      <c r="AA166" s="181"/>
      <c r="AB166" s="181"/>
      <c r="AC166" s="182"/>
      <c r="AD166" s="182"/>
      <c r="AE166" s="110">
        <v>2336616</v>
      </c>
    </row>
    <row r="167" spans="1:31" hidden="1" x14ac:dyDescent="0.25">
      <c r="A167" s="99">
        <v>42279</v>
      </c>
      <c r="B167" s="100">
        <f t="shared" si="2"/>
        <v>2015</v>
      </c>
      <c r="C167" s="101">
        <v>1546616.0000000002</v>
      </c>
      <c r="D167" s="101"/>
      <c r="E167" s="101"/>
      <c r="F167" s="101"/>
      <c r="G167" s="102"/>
      <c r="H167" s="102"/>
      <c r="I167" s="102"/>
      <c r="J167" s="178">
        <v>100</v>
      </c>
      <c r="K167" s="104">
        <v>1027.1659999999999</v>
      </c>
      <c r="L167" s="104">
        <v>538.15800000000002</v>
      </c>
      <c r="M167" s="105">
        <v>2188.808</v>
      </c>
      <c r="N167" s="105">
        <v>1131.8870000000002</v>
      </c>
      <c r="O167" s="105">
        <v>109154.04399999999</v>
      </c>
      <c r="P167" s="105">
        <v>54667.028000000042</v>
      </c>
      <c r="Q167" s="106">
        <v>1546.6160000000002</v>
      </c>
      <c r="R167" s="107"/>
      <c r="S167" s="180">
        <v>95.716618181818149</v>
      </c>
      <c r="T167" s="109">
        <v>87</v>
      </c>
      <c r="U167" s="110">
        <v>2088000</v>
      </c>
      <c r="V167" s="110">
        <v>4176000</v>
      </c>
      <c r="W167" s="110">
        <v>10</v>
      </c>
      <c r="X167" s="110">
        <v>573379200</v>
      </c>
      <c r="Y167" s="111">
        <v>60</v>
      </c>
      <c r="Z167" s="111">
        <v>29.7</v>
      </c>
      <c r="AA167" s="181"/>
      <c r="AB167" s="181"/>
      <c r="AC167" s="182"/>
      <c r="AD167" s="182"/>
      <c r="AE167" s="110">
        <v>2338704</v>
      </c>
    </row>
    <row r="168" spans="1:31" hidden="1" x14ac:dyDescent="0.25">
      <c r="A168" s="99">
        <v>42280</v>
      </c>
      <c r="B168" s="100">
        <f t="shared" si="2"/>
        <v>2015</v>
      </c>
      <c r="C168" s="101">
        <v>838225.00000000012</v>
      </c>
      <c r="D168" s="101"/>
      <c r="E168" s="101"/>
      <c r="F168" s="101"/>
      <c r="G168" s="102"/>
      <c r="H168" s="102"/>
      <c r="I168" s="102"/>
      <c r="J168" s="178">
        <v>99.93</v>
      </c>
      <c r="K168" s="104">
        <v>551.16600000000005</v>
      </c>
      <c r="L168" s="104">
        <v>297.58699999999999</v>
      </c>
      <c r="M168" s="105">
        <v>2739.9740000000002</v>
      </c>
      <c r="N168" s="105">
        <v>1429.4740000000002</v>
      </c>
      <c r="O168" s="105">
        <v>109705.20999999999</v>
      </c>
      <c r="P168" s="105">
        <v>54964.615000000042</v>
      </c>
      <c r="Q168" s="106">
        <v>838.22500000000014</v>
      </c>
      <c r="R168" s="107"/>
      <c r="S168" s="180">
        <v>95.731884057970987</v>
      </c>
      <c r="T168" s="109">
        <v>87</v>
      </c>
      <c r="U168" s="110">
        <v>2088000</v>
      </c>
      <c r="V168" s="110">
        <v>6264000</v>
      </c>
      <c r="W168" s="110">
        <v>10</v>
      </c>
      <c r="X168" s="110">
        <v>575467200</v>
      </c>
      <c r="Y168" s="111">
        <v>60</v>
      </c>
      <c r="Z168" s="111">
        <v>29.7</v>
      </c>
      <c r="AA168" s="181"/>
      <c r="AB168" s="181"/>
      <c r="AC168" s="182"/>
      <c r="AD168" s="182"/>
      <c r="AE168" s="110">
        <v>2340792</v>
      </c>
    </row>
    <row r="169" spans="1:31" hidden="1" x14ac:dyDescent="0.25">
      <c r="A169" s="99">
        <v>42281</v>
      </c>
      <c r="B169" s="100">
        <f t="shared" si="2"/>
        <v>2015</v>
      </c>
      <c r="C169" s="101">
        <v>335745.00000000006</v>
      </c>
      <c r="D169" s="101"/>
      <c r="E169" s="101"/>
      <c r="F169" s="101"/>
      <c r="G169" s="102"/>
      <c r="H169" s="102"/>
      <c r="I169" s="102"/>
      <c r="J169" s="178">
        <v>98.67</v>
      </c>
      <c r="K169" s="104">
        <v>227.21899999999999</v>
      </c>
      <c r="L169" s="104">
        <v>115.58499999999999</v>
      </c>
      <c r="M169" s="105">
        <v>2967.1930000000002</v>
      </c>
      <c r="N169" s="105">
        <v>1545.0590000000002</v>
      </c>
      <c r="O169" s="105">
        <v>109932.42899999999</v>
      </c>
      <c r="P169" s="105">
        <v>55080.200000000041</v>
      </c>
      <c r="Q169" s="106">
        <v>335.74500000000006</v>
      </c>
      <c r="R169" s="107"/>
      <c r="S169" s="180">
        <v>95.742490974729208</v>
      </c>
      <c r="T169" s="109">
        <v>87</v>
      </c>
      <c r="U169" s="110">
        <v>2088000</v>
      </c>
      <c r="V169" s="110">
        <v>8352000</v>
      </c>
      <c r="W169" s="110">
        <v>10</v>
      </c>
      <c r="X169" s="110">
        <v>577555200</v>
      </c>
      <c r="Y169" s="111">
        <v>60</v>
      </c>
      <c r="Z169" s="111">
        <v>29.7</v>
      </c>
      <c r="AA169" s="181"/>
      <c r="AB169" s="181"/>
      <c r="AC169" s="182"/>
      <c r="AD169" s="182"/>
      <c r="AE169" s="110">
        <v>2342880</v>
      </c>
    </row>
    <row r="170" spans="1:31" hidden="1" x14ac:dyDescent="0.25">
      <c r="A170" s="99">
        <v>42282</v>
      </c>
      <c r="B170" s="100">
        <f t="shared" si="2"/>
        <v>2015</v>
      </c>
      <c r="C170" s="101">
        <v>202362.00000000003</v>
      </c>
      <c r="D170" s="101"/>
      <c r="E170" s="101"/>
      <c r="F170" s="101"/>
      <c r="G170" s="102"/>
      <c r="H170" s="102"/>
      <c r="I170" s="102"/>
      <c r="J170" s="178">
        <v>98.72</v>
      </c>
      <c r="K170" s="104">
        <v>142.953</v>
      </c>
      <c r="L170" s="104">
        <v>66.222999999999999</v>
      </c>
      <c r="M170" s="105">
        <v>3110.1460000000002</v>
      </c>
      <c r="N170" s="105">
        <v>1611.2820000000002</v>
      </c>
      <c r="O170" s="105">
        <v>110075.38199999998</v>
      </c>
      <c r="P170" s="105">
        <v>55146.423000000039</v>
      </c>
      <c r="Q170" s="106">
        <v>202.36200000000002</v>
      </c>
      <c r="R170" s="107"/>
      <c r="S170" s="180">
        <v>95.75320143884889</v>
      </c>
      <c r="T170" s="109">
        <v>87</v>
      </c>
      <c r="U170" s="110">
        <v>2088000</v>
      </c>
      <c r="V170" s="110">
        <v>10440000</v>
      </c>
      <c r="W170" s="110">
        <v>10</v>
      </c>
      <c r="X170" s="110">
        <v>579643200</v>
      </c>
      <c r="Y170" s="111">
        <v>60</v>
      </c>
      <c r="Z170" s="111">
        <v>29.7</v>
      </c>
      <c r="AA170" s="181"/>
      <c r="AB170" s="181"/>
      <c r="AC170" s="182"/>
      <c r="AD170" s="182"/>
      <c r="AE170" s="110">
        <v>2344968</v>
      </c>
    </row>
    <row r="171" spans="1:31" hidden="1" x14ac:dyDescent="0.25">
      <c r="A171" s="99">
        <v>42283</v>
      </c>
      <c r="B171" s="100">
        <f t="shared" si="2"/>
        <v>2015</v>
      </c>
      <c r="C171" s="101">
        <v>331012.99999999994</v>
      </c>
      <c r="D171" s="101"/>
      <c r="E171" s="101"/>
      <c r="F171" s="101"/>
      <c r="G171" s="102"/>
      <c r="H171" s="102"/>
      <c r="I171" s="102"/>
      <c r="J171" s="178">
        <v>98.83</v>
      </c>
      <c r="K171" s="104">
        <v>230.137</v>
      </c>
      <c r="L171" s="104">
        <v>109.71599999999999</v>
      </c>
      <c r="M171" s="105">
        <v>3340.2830000000004</v>
      </c>
      <c r="N171" s="105">
        <v>1720.998</v>
      </c>
      <c r="O171" s="105">
        <v>110305.51899999999</v>
      </c>
      <c r="P171" s="105">
        <v>55256.139000000039</v>
      </c>
      <c r="Q171" s="106">
        <v>331.01299999999992</v>
      </c>
      <c r="R171" s="107"/>
      <c r="S171" s="180">
        <v>95.764229390680981</v>
      </c>
      <c r="T171" s="109">
        <v>87</v>
      </c>
      <c r="U171" s="110">
        <v>2088000</v>
      </c>
      <c r="V171" s="110">
        <v>12528000</v>
      </c>
      <c r="W171" s="110">
        <v>10</v>
      </c>
      <c r="X171" s="110">
        <v>581731200</v>
      </c>
      <c r="Y171" s="111">
        <v>60</v>
      </c>
      <c r="Z171" s="111">
        <v>29.7</v>
      </c>
      <c r="AA171" s="181"/>
      <c r="AB171" s="181"/>
      <c r="AC171" s="182"/>
      <c r="AD171" s="182"/>
      <c r="AE171" s="110">
        <v>2347056</v>
      </c>
    </row>
    <row r="172" spans="1:31" hidden="1" x14ac:dyDescent="0.25">
      <c r="A172" s="99">
        <v>42284</v>
      </c>
      <c r="B172" s="100">
        <f t="shared" si="2"/>
        <v>2015</v>
      </c>
      <c r="C172" s="101">
        <v>180701</v>
      </c>
      <c r="D172" s="101"/>
      <c r="E172" s="101"/>
      <c r="F172" s="101"/>
      <c r="G172" s="102"/>
      <c r="H172" s="102"/>
      <c r="I172" s="102"/>
      <c r="J172" s="178">
        <v>97.04</v>
      </c>
      <c r="K172" s="104">
        <v>123.446</v>
      </c>
      <c r="L172" s="104">
        <v>64.635999999999996</v>
      </c>
      <c r="M172" s="105">
        <v>3463.7290000000003</v>
      </c>
      <c r="N172" s="105">
        <v>1785.634</v>
      </c>
      <c r="O172" s="105">
        <v>110428.96499999998</v>
      </c>
      <c r="P172" s="105">
        <v>55320.775000000038</v>
      </c>
      <c r="Q172" s="106">
        <v>180.70099999999999</v>
      </c>
      <c r="R172" s="107"/>
      <c r="S172" s="180">
        <v>95.768785714285698</v>
      </c>
      <c r="T172" s="109">
        <v>87</v>
      </c>
      <c r="U172" s="110">
        <v>2088000</v>
      </c>
      <c r="V172" s="110">
        <v>14616000</v>
      </c>
      <c r="W172" s="110">
        <v>10</v>
      </c>
      <c r="X172" s="110">
        <v>583819200</v>
      </c>
      <c r="Y172" s="111">
        <v>60</v>
      </c>
      <c r="Z172" s="111">
        <v>29.7</v>
      </c>
      <c r="AA172" s="181"/>
      <c r="AB172" s="181"/>
      <c r="AC172" s="182"/>
      <c r="AD172" s="182"/>
      <c r="AE172" s="110">
        <v>2349144</v>
      </c>
    </row>
    <row r="173" spans="1:31" hidden="1" x14ac:dyDescent="0.25">
      <c r="A173" s="99">
        <v>42285</v>
      </c>
      <c r="B173" s="100">
        <f t="shared" si="2"/>
        <v>2015</v>
      </c>
      <c r="C173" s="101">
        <v>1056246</v>
      </c>
      <c r="D173" s="101"/>
      <c r="E173" s="101"/>
      <c r="F173" s="101"/>
      <c r="G173" s="102"/>
      <c r="H173" s="102"/>
      <c r="I173" s="102"/>
      <c r="J173" s="178">
        <v>98.22</v>
      </c>
      <c r="K173" s="104">
        <v>686.6</v>
      </c>
      <c r="L173" s="104">
        <v>383.18099999999998</v>
      </c>
      <c r="M173" s="105">
        <v>4150.3290000000006</v>
      </c>
      <c r="N173" s="105">
        <v>2168.8150000000001</v>
      </c>
      <c r="O173" s="105">
        <v>111115.56499999999</v>
      </c>
      <c r="P173" s="105">
        <v>55703.956000000035</v>
      </c>
      <c r="Q173" s="106">
        <v>1056.2460000000001</v>
      </c>
      <c r="R173" s="107"/>
      <c r="S173" s="180">
        <v>95.777508896797144</v>
      </c>
      <c r="T173" s="109">
        <v>87</v>
      </c>
      <c r="U173" s="110">
        <v>2088000</v>
      </c>
      <c r="V173" s="110">
        <v>16704000</v>
      </c>
      <c r="W173" s="110">
        <v>10</v>
      </c>
      <c r="X173" s="110">
        <v>585907200</v>
      </c>
      <c r="Y173" s="111">
        <v>60</v>
      </c>
      <c r="Z173" s="111">
        <v>29.7</v>
      </c>
      <c r="AA173" s="181"/>
      <c r="AB173" s="181"/>
      <c r="AC173" s="182"/>
      <c r="AD173" s="182"/>
      <c r="AE173" s="110">
        <v>2351232</v>
      </c>
    </row>
    <row r="174" spans="1:31" hidden="1" x14ac:dyDescent="0.25">
      <c r="A174" s="99">
        <v>42286</v>
      </c>
      <c r="B174" s="100">
        <f t="shared" si="2"/>
        <v>2015</v>
      </c>
      <c r="C174" s="101">
        <v>261269.99999999991</v>
      </c>
      <c r="D174" s="101"/>
      <c r="E174" s="101"/>
      <c r="F174" s="101"/>
      <c r="G174" s="102"/>
      <c r="H174" s="102"/>
      <c r="I174" s="102"/>
      <c r="J174" s="178">
        <v>98.8</v>
      </c>
      <c r="K174" s="104">
        <v>168.83799999999999</v>
      </c>
      <c r="L174" s="104">
        <v>99.281000000000006</v>
      </c>
      <c r="M174" s="105">
        <v>4319.1670000000004</v>
      </c>
      <c r="N174" s="105">
        <v>2268.096</v>
      </c>
      <c r="O174" s="105">
        <v>111284.40299999999</v>
      </c>
      <c r="P174" s="105">
        <v>55803.237000000037</v>
      </c>
      <c r="Q174" s="106">
        <v>261.26999999999992</v>
      </c>
      <c r="R174" s="107"/>
      <c r="S174" s="180">
        <v>95.788226950354598</v>
      </c>
      <c r="T174" s="109">
        <v>87</v>
      </c>
      <c r="U174" s="110">
        <v>2088000</v>
      </c>
      <c r="V174" s="110">
        <v>18792000</v>
      </c>
      <c r="W174" s="110">
        <v>10</v>
      </c>
      <c r="X174" s="110">
        <v>587995200</v>
      </c>
      <c r="Y174" s="111">
        <v>60</v>
      </c>
      <c r="Z174" s="111">
        <v>29.7</v>
      </c>
      <c r="AA174" s="181"/>
      <c r="AB174" s="181"/>
      <c r="AC174" s="182"/>
      <c r="AD174" s="182"/>
      <c r="AE174" s="110">
        <v>2353320</v>
      </c>
    </row>
    <row r="175" spans="1:31" hidden="1" x14ac:dyDescent="0.25">
      <c r="A175" s="99">
        <v>42287</v>
      </c>
      <c r="B175" s="100">
        <f t="shared" si="2"/>
        <v>2015</v>
      </c>
      <c r="C175" s="101">
        <v>97756</v>
      </c>
      <c r="D175" s="101"/>
      <c r="E175" s="101"/>
      <c r="F175" s="101"/>
      <c r="G175" s="102"/>
      <c r="H175" s="102"/>
      <c r="I175" s="102"/>
      <c r="J175" s="178">
        <v>98.53</v>
      </c>
      <c r="K175" s="104">
        <v>67.02</v>
      </c>
      <c r="L175" s="104">
        <v>35.862000000000002</v>
      </c>
      <c r="M175" s="105">
        <v>4386.1870000000008</v>
      </c>
      <c r="N175" s="105">
        <v>2303.9580000000001</v>
      </c>
      <c r="O175" s="105">
        <v>111351.423</v>
      </c>
      <c r="P175" s="105">
        <v>55839.099000000038</v>
      </c>
      <c r="Q175" s="106">
        <v>97.756</v>
      </c>
      <c r="R175" s="107"/>
      <c r="S175" s="180">
        <v>95.797915194346274</v>
      </c>
      <c r="T175" s="109">
        <v>87</v>
      </c>
      <c r="U175" s="110">
        <v>2088000</v>
      </c>
      <c r="V175" s="110">
        <v>20880000</v>
      </c>
      <c r="W175" s="110">
        <v>10</v>
      </c>
      <c r="X175" s="110">
        <v>590083200</v>
      </c>
      <c r="Y175" s="111">
        <v>60</v>
      </c>
      <c r="Z175" s="111">
        <v>29.7</v>
      </c>
      <c r="AA175" s="181"/>
      <c r="AB175" s="181"/>
      <c r="AC175" s="182"/>
      <c r="AD175" s="182"/>
      <c r="AE175" s="110">
        <v>2355408</v>
      </c>
    </row>
    <row r="176" spans="1:31" hidden="1" x14ac:dyDescent="0.25">
      <c r="A176" s="99">
        <v>42288</v>
      </c>
      <c r="B176" s="100">
        <f t="shared" si="2"/>
        <v>2015</v>
      </c>
      <c r="C176" s="101">
        <v>1254056.0000000002</v>
      </c>
      <c r="D176" s="101"/>
      <c r="E176" s="101"/>
      <c r="F176" s="101"/>
      <c r="G176" s="102"/>
      <c r="H176" s="102"/>
      <c r="I176" s="102"/>
      <c r="J176" s="178">
        <v>99.7</v>
      </c>
      <c r="K176" s="104">
        <v>850.62699999999995</v>
      </c>
      <c r="L176" s="104">
        <v>422.52199999999999</v>
      </c>
      <c r="M176" s="105">
        <v>5236.8140000000003</v>
      </c>
      <c r="N176" s="105">
        <v>2726.48</v>
      </c>
      <c r="O176" s="105">
        <v>112202.04999999999</v>
      </c>
      <c r="P176" s="105">
        <v>56261.621000000036</v>
      </c>
      <c r="Q176" s="106">
        <v>1254.0560000000003</v>
      </c>
      <c r="R176" s="107"/>
      <c r="S176" s="180">
        <v>95.811654929577443</v>
      </c>
      <c r="T176" s="109">
        <v>87</v>
      </c>
      <c r="U176" s="110">
        <v>2088000</v>
      </c>
      <c r="V176" s="110">
        <v>22968000</v>
      </c>
      <c r="W176" s="110">
        <v>10</v>
      </c>
      <c r="X176" s="110">
        <v>592171200</v>
      </c>
      <c r="Y176" s="111">
        <v>60</v>
      </c>
      <c r="Z176" s="111">
        <v>29.7</v>
      </c>
      <c r="AA176" s="181"/>
      <c r="AB176" s="181"/>
      <c r="AC176" s="182"/>
      <c r="AD176" s="182"/>
      <c r="AE176" s="110">
        <v>2357496</v>
      </c>
    </row>
    <row r="177" spans="1:31" hidden="1" x14ac:dyDescent="0.25">
      <c r="A177" s="99">
        <v>42289</v>
      </c>
      <c r="B177" s="100">
        <f t="shared" si="2"/>
        <v>2015</v>
      </c>
      <c r="C177" s="101">
        <v>702065</v>
      </c>
      <c r="D177" s="101"/>
      <c r="E177" s="101"/>
      <c r="F177" s="101"/>
      <c r="G177" s="102"/>
      <c r="H177" s="102"/>
      <c r="I177" s="102"/>
      <c r="J177" s="178">
        <v>99.25</v>
      </c>
      <c r="K177" s="104">
        <v>465.75799999999998</v>
      </c>
      <c r="L177" s="104">
        <v>246.28800000000001</v>
      </c>
      <c r="M177" s="105">
        <v>5702.5720000000001</v>
      </c>
      <c r="N177" s="105">
        <v>2972.768</v>
      </c>
      <c r="O177" s="105">
        <v>112667.80799999999</v>
      </c>
      <c r="P177" s="105">
        <v>56507.909000000036</v>
      </c>
      <c r="Q177" s="106">
        <v>702.06500000000005</v>
      </c>
      <c r="R177" s="107"/>
      <c r="S177" s="180">
        <v>95.823719298245592</v>
      </c>
      <c r="T177" s="109">
        <v>87</v>
      </c>
      <c r="U177" s="110">
        <v>2088000</v>
      </c>
      <c r="V177" s="110">
        <v>25056000</v>
      </c>
      <c r="W177" s="110">
        <v>10</v>
      </c>
      <c r="X177" s="110">
        <v>594259200</v>
      </c>
      <c r="Y177" s="111">
        <v>60</v>
      </c>
      <c r="Z177" s="111">
        <v>29.7</v>
      </c>
      <c r="AA177" s="181"/>
      <c r="AB177" s="181"/>
      <c r="AC177" s="182"/>
      <c r="AD177" s="182"/>
      <c r="AE177" s="110">
        <v>2359584</v>
      </c>
    </row>
    <row r="178" spans="1:31" hidden="1" x14ac:dyDescent="0.25">
      <c r="A178" s="99">
        <v>42290</v>
      </c>
      <c r="B178" s="100">
        <f t="shared" si="2"/>
        <v>2015</v>
      </c>
      <c r="C178" s="101">
        <v>570798</v>
      </c>
      <c r="D178" s="101"/>
      <c r="E178" s="101"/>
      <c r="F178" s="101"/>
      <c r="G178" s="102"/>
      <c r="H178" s="102"/>
      <c r="I178" s="102"/>
      <c r="J178" s="178">
        <v>99.55</v>
      </c>
      <c r="K178" s="104">
        <v>365.81400000000002</v>
      </c>
      <c r="L178" s="104">
        <v>214.334</v>
      </c>
      <c r="M178" s="105">
        <v>6068.3860000000004</v>
      </c>
      <c r="N178" s="105">
        <v>3187.1019999999999</v>
      </c>
      <c r="O178" s="105">
        <v>113033.62199999999</v>
      </c>
      <c r="P178" s="105">
        <v>56722.243000000039</v>
      </c>
      <c r="Q178" s="106">
        <v>570.798</v>
      </c>
      <c r="R178" s="107"/>
      <c r="S178" s="180">
        <v>95.836748251748233</v>
      </c>
      <c r="T178" s="109">
        <v>87</v>
      </c>
      <c r="U178" s="110">
        <v>2088000</v>
      </c>
      <c r="V178" s="110">
        <v>27144000</v>
      </c>
      <c r="W178" s="110">
        <v>10</v>
      </c>
      <c r="X178" s="110">
        <v>596347200</v>
      </c>
      <c r="Y178" s="111">
        <v>60</v>
      </c>
      <c r="Z178" s="111">
        <v>29.7</v>
      </c>
      <c r="AA178" s="181"/>
      <c r="AB178" s="181"/>
      <c r="AC178" s="182"/>
      <c r="AD178" s="182"/>
      <c r="AE178" s="110">
        <v>2361672</v>
      </c>
    </row>
    <row r="179" spans="1:31" hidden="1" x14ac:dyDescent="0.25">
      <c r="A179" s="99">
        <v>42291</v>
      </c>
      <c r="B179" s="100">
        <f t="shared" si="2"/>
        <v>2015</v>
      </c>
      <c r="C179" s="101">
        <v>909440</v>
      </c>
      <c r="D179" s="101"/>
      <c r="E179" s="101"/>
      <c r="F179" s="101"/>
      <c r="G179" s="102"/>
      <c r="H179" s="102"/>
      <c r="I179" s="102"/>
      <c r="J179" s="178">
        <v>99.91</v>
      </c>
      <c r="K179" s="104">
        <v>591.65099999999995</v>
      </c>
      <c r="L179" s="104">
        <v>329.77800000000002</v>
      </c>
      <c r="M179" s="105">
        <v>6660.0370000000003</v>
      </c>
      <c r="N179" s="105">
        <v>3516.88</v>
      </c>
      <c r="O179" s="105">
        <v>113625.27299999999</v>
      </c>
      <c r="P179" s="105">
        <v>57052.021000000037</v>
      </c>
      <c r="Q179" s="106">
        <v>909.44</v>
      </c>
      <c r="R179" s="107"/>
      <c r="S179" s="180">
        <v>95.850940766550508</v>
      </c>
      <c r="T179" s="109">
        <v>87</v>
      </c>
      <c r="U179" s="110">
        <v>2088000</v>
      </c>
      <c r="V179" s="110">
        <v>29232000</v>
      </c>
      <c r="W179" s="110">
        <v>10</v>
      </c>
      <c r="X179" s="110">
        <v>598435200</v>
      </c>
      <c r="Y179" s="111">
        <v>60</v>
      </c>
      <c r="Z179" s="111">
        <v>29.7</v>
      </c>
      <c r="AA179" s="181"/>
      <c r="AB179" s="181"/>
      <c r="AC179" s="182"/>
      <c r="AD179" s="182"/>
      <c r="AE179" s="110">
        <v>2363760</v>
      </c>
    </row>
    <row r="180" spans="1:31" hidden="1" x14ac:dyDescent="0.25">
      <c r="A180" s="99">
        <v>42292</v>
      </c>
      <c r="B180" s="100">
        <f t="shared" si="2"/>
        <v>2015</v>
      </c>
      <c r="C180" s="101">
        <v>1193247.9999999998</v>
      </c>
      <c r="D180" s="101"/>
      <c r="E180" s="101"/>
      <c r="F180" s="101"/>
      <c r="G180" s="102"/>
      <c r="H180" s="102"/>
      <c r="I180" s="102"/>
      <c r="J180" s="178">
        <v>99.96</v>
      </c>
      <c r="K180" s="104">
        <v>790.05100000000004</v>
      </c>
      <c r="L180" s="104">
        <v>418.24700000000001</v>
      </c>
      <c r="M180" s="105">
        <v>7450.0880000000006</v>
      </c>
      <c r="N180" s="105">
        <v>3935.127</v>
      </c>
      <c r="O180" s="105">
        <v>114415.32399999999</v>
      </c>
      <c r="P180" s="105">
        <v>57470.26800000004</v>
      </c>
      <c r="Q180" s="106">
        <v>1193.2479999999998</v>
      </c>
      <c r="R180" s="107"/>
      <c r="S180" s="180">
        <v>95.865208333333314</v>
      </c>
      <c r="T180" s="109">
        <v>87</v>
      </c>
      <c r="U180" s="110">
        <v>2088000</v>
      </c>
      <c r="V180" s="110">
        <v>31320000</v>
      </c>
      <c r="W180" s="110">
        <v>10</v>
      </c>
      <c r="X180" s="110">
        <v>600523200</v>
      </c>
      <c r="Y180" s="111">
        <v>60</v>
      </c>
      <c r="Z180" s="111">
        <v>29.7</v>
      </c>
      <c r="AA180" s="181"/>
      <c r="AB180" s="181"/>
      <c r="AC180" s="182"/>
      <c r="AD180" s="182"/>
      <c r="AE180" s="110">
        <v>2365848</v>
      </c>
    </row>
    <row r="181" spans="1:31" hidden="1" x14ac:dyDescent="0.25">
      <c r="A181" s="99">
        <v>42293</v>
      </c>
      <c r="B181" s="100">
        <f t="shared" si="2"/>
        <v>2015</v>
      </c>
      <c r="C181" s="101">
        <v>964939</v>
      </c>
      <c r="D181" s="101"/>
      <c r="E181" s="101"/>
      <c r="F181" s="101"/>
      <c r="G181" s="102"/>
      <c r="H181" s="102"/>
      <c r="I181" s="102"/>
      <c r="J181" s="178">
        <v>99.31</v>
      </c>
      <c r="K181" s="104">
        <v>646.02</v>
      </c>
      <c r="L181" s="104">
        <v>330.80399999999997</v>
      </c>
      <c r="M181" s="105">
        <v>8096.1080000000002</v>
      </c>
      <c r="N181" s="105">
        <v>4265.9309999999996</v>
      </c>
      <c r="O181" s="105">
        <v>115061.344</v>
      </c>
      <c r="P181" s="105">
        <v>57801.072000000036</v>
      </c>
      <c r="Q181" s="106">
        <v>964.93899999999996</v>
      </c>
      <c r="R181" s="107"/>
      <c r="S181" s="180">
        <v>95.877128027681636</v>
      </c>
      <c r="T181" s="109">
        <v>87</v>
      </c>
      <c r="U181" s="110">
        <v>2088000</v>
      </c>
      <c r="V181" s="110">
        <v>33408000</v>
      </c>
      <c r="W181" s="110">
        <v>10</v>
      </c>
      <c r="X181" s="110">
        <v>602611200</v>
      </c>
      <c r="Y181" s="111">
        <v>60</v>
      </c>
      <c r="Z181" s="111">
        <v>29.7</v>
      </c>
      <c r="AA181" s="181"/>
      <c r="AB181" s="181"/>
      <c r="AC181" s="182"/>
      <c r="AD181" s="182"/>
      <c r="AE181" s="110">
        <v>2367936</v>
      </c>
    </row>
    <row r="182" spans="1:31" hidden="1" x14ac:dyDescent="0.25">
      <c r="A182" s="99">
        <v>42294</v>
      </c>
      <c r="B182" s="100">
        <f t="shared" si="2"/>
        <v>2015</v>
      </c>
      <c r="C182" s="101">
        <v>39911.000000000007</v>
      </c>
      <c r="D182" s="101"/>
      <c r="E182" s="101"/>
      <c r="F182" s="101"/>
      <c r="G182" s="102"/>
      <c r="H182" s="102"/>
      <c r="I182" s="102"/>
      <c r="J182" s="178">
        <v>98.54</v>
      </c>
      <c r="K182" s="104">
        <v>28.553000000000001</v>
      </c>
      <c r="L182" s="104">
        <v>17.129000000000001</v>
      </c>
      <c r="M182" s="105">
        <v>8124.6610000000001</v>
      </c>
      <c r="N182" s="105">
        <v>4283.0599999999995</v>
      </c>
      <c r="O182" s="105">
        <v>115089.897</v>
      </c>
      <c r="P182" s="105">
        <v>57818.201000000037</v>
      </c>
      <c r="Q182" s="106">
        <v>39.911000000000008</v>
      </c>
      <c r="R182" s="107"/>
      <c r="S182" s="180">
        <v>95.886310344827564</v>
      </c>
      <c r="T182" s="109">
        <v>87</v>
      </c>
      <c r="U182" s="110">
        <v>2088000</v>
      </c>
      <c r="V182" s="110">
        <v>35496000</v>
      </c>
      <c r="W182" s="110">
        <v>10</v>
      </c>
      <c r="X182" s="110">
        <v>604699200</v>
      </c>
      <c r="Y182" s="111">
        <v>60</v>
      </c>
      <c r="Z182" s="111">
        <v>29.7</v>
      </c>
      <c r="AA182" s="181"/>
      <c r="AB182" s="181"/>
      <c r="AC182" s="182"/>
      <c r="AD182" s="182"/>
      <c r="AE182" s="110">
        <v>2370024</v>
      </c>
    </row>
    <row r="183" spans="1:31" hidden="1" x14ac:dyDescent="0.25">
      <c r="A183" s="99">
        <v>42295</v>
      </c>
      <c r="B183" s="100">
        <f t="shared" si="2"/>
        <v>2015</v>
      </c>
      <c r="C183" s="101">
        <v>43282.999999999993</v>
      </c>
      <c r="D183" s="101"/>
      <c r="E183" s="101"/>
      <c r="F183" s="101"/>
      <c r="G183" s="102"/>
      <c r="H183" s="102"/>
      <c r="I183" s="102"/>
      <c r="J183" s="178">
        <v>91.99</v>
      </c>
      <c r="K183" s="104">
        <v>31.164000000000001</v>
      </c>
      <c r="L183" s="104">
        <v>19.518000000000001</v>
      </c>
      <c r="M183" s="105">
        <v>8155.8249999999998</v>
      </c>
      <c r="N183" s="105">
        <v>4302.5779999999995</v>
      </c>
      <c r="O183" s="105">
        <v>115121.061</v>
      </c>
      <c r="P183" s="105">
        <v>57837.719000000034</v>
      </c>
      <c r="Q183" s="106">
        <v>43.282999999999994</v>
      </c>
      <c r="R183" s="107"/>
      <c r="S183" s="180">
        <v>95.872920962199302</v>
      </c>
      <c r="T183" s="109">
        <v>87</v>
      </c>
      <c r="U183" s="110">
        <v>2088000</v>
      </c>
      <c r="V183" s="110">
        <v>37584000</v>
      </c>
      <c r="W183" s="110">
        <v>10</v>
      </c>
      <c r="X183" s="110">
        <v>606787200</v>
      </c>
      <c r="Y183" s="111">
        <v>60</v>
      </c>
      <c r="Z183" s="111">
        <v>29.7</v>
      </c>
      <c r="AA183" s="181"/>
      <c r="AB183" s="181"/>
      <c r="AC183" s="182"/>
      <c r="AD183" s="182"/>
      <c r="AE183" s="110">
        <v>2372112</v>
      </c>
    </row>
    <row r="184" spans="1:31" hidden="1" x14ac:dyDescent="0.25">
      <c r="A184" s="99">
        <v>42296</v>
      </c>
      <c r="B184" s="100">
        <f t="shared" si="2"/>
        <v>2015</v>
      </c>
      <c r="C184" s="101">
        <v>3585.0000000000005</v>
      </c>
      <c r="D184" s="101"/>
      <c r="E184" s="101"/>
      <c r="F184" s="101"/>
      <c r="G184" s="102"/>
      <c r="H184" s="102"/>
      <c r="I184" s="102"/>
      <c r="J184" s="178">
        <v>98.72</v>
      </c>
      <c r="K184" s="104">
        <v>3.9359999999999999</v>
      </c>
      <c r="L184" s="104">
        <v>1.8859999999999999</v>
      </c>
      <c r="M184" s="105">
        <v>8159.7609999999995</v>
      </c>
      <c r="N184" s="105">
        <v>4304.4639999999999</v>
      </c>
      <c r="O184" s="105">
        <v>115124.997</v>
      </c>
      <c r="P184" s="105">
        <v>57839.605000000032</v>
      </c>
      <c r="Q184" s="106">
        <v>3.5850000000000004</v>
      </c>
      <c r="R184" s="107"/>
      <c r="S184" s="180">
        <v>95.882671232876703</v>
      </c>
      <c r="T184" s="109">
        <v>87</v>
      </c>
      <c r="U184" s="110">
        <v>2088000</v>
      </c>
      <c r="V184" s="110">
        <v>39672000</v>
      </c>
      <c r="W184" s="110">
        <v>10</v>
      </c>
      <c r="X184" s="110">
        <v>608875200</v>
      </c>
      <c r="Y184" s="111">
        <v>60</v>
      </c>
      <c r="Z184" s="111">
        <v>29.7</v>
      </c>
      <c r="AA184" s="181"/>
      <c r="AB184" s="181"/>
      <c r="AC184" s="182"/>
      <c r="AD184" s="182"/>
      <c r="AE184" s="110">
        <v>2374200</v>
      </c>
    </row>
    <row r="185" spans="1:31" hidden="1" x14ac:dyDescent="0.25">
      <c r="A185" s="99">
        <v>42297</v>
      </c>
      <c r="B185" s="100">
        <f t="shared" si="2"/>
        <v>2015</v>
      </c>
      <c r="C185" s="101">
        <v>127503</v>
      </c>
      <c r="D185" s="101"/>
      <c r="E185" s="101"/>
      <c r="F185" s="101"/>
      <c r="G185" s="102"/>
      <c r="H185" s="102"/>
      <c r="I185" s="102"/>
      <c r="J185" s="178">
        <v>98.11</v>
      </c>
      <c r="K185" s="104">
        <v>86.665000000000006</v>
      </c>
      <c r="L185" s="104">
        <v>46.308</v>
      </c>
      <c r="M185" s="105">
        <v>8246.4259999999995</v>
      </c>
      <c r="N185" s="105">
        <v>4350.7719999999999</v>
      </c>
      <c r="O185" s="105">
        <v>115211.662</v>
      </c>
      <c r="P185" s="105">
        <v>57885.91300000003</v>
      </c>
      <c r="Q185" s="106">
        <v>127.503</v>
      </c>
      <c r="R185" s="107"/>
      <c r="S185" s="180">
        <v>95.890273037542656</v>
      </c>
      <c r="T185" s="109">
        <v>87</v>
      </c>
      <c r="U185" s="110">
        <v>2088000</v>
      </c>
      <c r="V185" s="110">
        <v>41760000</v>
      </c>
      <c r="W185" s="110">
        <v>10</v>
      </c>
      <c r="X185" s="110">
        <v>610963200</v>
      </c>
      <c r="Y185" s="111">
        <v>60</v>
      </c>
      <c r="Z185" s="111">
        <v>29.7</v>
      </c>
      <c r="AA185" s="181"/>
      <c r="AB185" s="181"/>
      <c r="AC185" s="182"/>
      <c r="AD185" s="182"/>
      <c r="AE185" s="110">
        <v>2376288</v>
      </c>
    </row>
    <row r="186" spans="1:31" hidden="1" x14ac:dyDescent="0.25">
      <c r="A186" s="99">
        <v>42298</v>
      </c>
      <c r="B186" s="100">
        <f t="shared" si="2"/>
        <v>2015</v>
      </c>
      <c r="C186" s="101">
        <v>450650.00000000006</v>
      </c>
      <c r="D186" s="101"/>
      <c r="E186" s="101"/>
      <c r="F186" s="101"/>
      <c r="G186" s="102"/>
      <c r="H186" s="102"/>
      <c r="I186" s="102"/>
      <c r="J186" s="178">
        <v>99.29</v>
      </c>
      <c r="K186" s="104">
        <v>286.88600000000002</v>
      </c>
      <c r="L186" s="104">
        <v>173.12100000000001</v>
      </c>
      <c r="M186" s="105">
        <v>8533.3119999999999</v>
      </c>
      <c r="N186" s="105">
        <v>4523.893</v>
      </c>
      <c r="O186" s="105">
        <v>115498.548</v>
      </c>
      <c r="P186" s="105">
        <v>58059.034000000029</v>
      </c>
      <c r="Q186" s="106">
        <v>450.65000000000003</v>
      </c>
      <c r="R186" s="107"/>
      <c r="S186" s="180">
        <v>95.901836734693873</v>
      </c>
      <c r="T186" s="109">
        <v>87</v>
      </c>
      <c r="U186" s="110">
        <v>2088000</v>
      </c>
      <c r="V186" s="110">
        <v>43848000</v>
      </c>
      <c r="W186" s="110">
        <v>10</v>
      </c>
      <c r="X186" s="110">
        <v>613051200</v>
      </c>
      <c r="Y186" s="111">
        <v>60</v>
      </c>
      <c r="Z186" s="111">
        <v>29.7</v>
      </c>
      <c r="AA186" s="181"/>
      <c r="AB186" s="181"/>
      <c r="AC186" s="182"/>
      <c r="AD186" s="182"/>
      <c r="AE186" s="110">
        <v>2378376</v>
      </c>
    </row>
    <row r="187" spans="1:31" hidden="1" x14ac:dyDescent="0.25">
      <c r="A187" s="99">
        <v>42299</v>
      </c>
      <c r="B187" s="100">
        <f t="shared" si="2"/>
        <v>2015</v>
      </c>
      <c r="C187" s="101">
        <v>524158</v>
      </c>
      <c r="D187" s="101"/>
      <c r="E187" s="101"/>
      <c r="F187" s="101"/>
      <c r="G187" s="102"/>
      <c r="H187" s="102"/>
      <c r="I187" s="102"/>
      <c r="J187" s="178">
        <v>99.95</v>
      </c>
      <c r="K187" s="104">
        <v>351.42700000000002</v>
      </c>
      <c r="L187" s="104">
        <v>183.12899999999999</v>
      </c>
      <c r="M187" s="105">
        <v>8884.7389999999996</v>
      </c>
      <c r="N187" s="105">
        <v>4707.0219999999999</v>
      </c>
      <c r="O187" s="105">
        <v>115849.97499999999</v>
      </c>
      <c r="P187" s="105">
        <v>58242.16300000003</v>
      </c>
      <c r="Q187" s="106">
        <v>524.15800000000002</v>
      </c>
      <c r="R187" s="107"/>
      <c r="S187" s="180">
        <v>95.9155593220339</v>
      </c>
      <c r="T187" s="109">
        <v>87</v>
      </c>
      <c r="U187" s="110">
        <v>2088000</v>
      </c>
      <c r="V187" s="110">
        <v>45936000</v>
      </c>
      <c r="W187" s="110">
        <v>10</v>
      </c>
      <c r="X187" s="110">
        <v>615139200</v>
      </c>
      <c r="Y187" s="111">
        <v>60</v>
      </c>
      <c r="Z187" s="111">
        <v>29.7</v>
      </c>
      <c r="AA187" s="181"/>
      <c r="AB187" s="181"/>
      <c r="AC187" s="182"/>
      <c r="AD187" s="182"/>
      <c r="AE187" s="110">
        <v>2380464</v>
      </c>
    </row>
    <row r="188" spans="1:31" hidden="1" x14ac:dyDescent="0.25">
      <c r="A188" s="99">
        <v>42300</v>
      </c>
      <c r="B188" s="100">
        <f t="shared" si="2"/>
        <v>2015</v>
      </c>
      <c r="C188" s="101">
        <v>1193823</v>
      </c>
      <c r="D188" s="101"/>
      <c r="E188" s="101"/>
      <c r="F188" s="101"/>
      <c r="G188" s="102"/>
      <c r="H188" s="102"/>
      <c r="I188" s="102"/>
      <c r="J188" s="178">
        <v>99.91</v>
      </c>
      <c r="K188" s="104">
        <v>787.20899999999995</v>
      </c>
      <c r="L188" s="104">
        <v>425.36900000000003</v>
      </c>
      <c r="M188" s="105">
        <v>9671.9480000000003</v>
      </c>
      <c r="N188" s="105">
        <v>5132.3909999999996</v>
      </c>
      <c r="O188" s="105">
        <v>116637.18399999999</v>
      </c>
      <c r="P188" s="105">
        <v>58667.532000000028</v>
      </c>
      <c r="Q188" s="106">
        <v>1193.8230000000001</v>
      </c>
      <c r="R188" s="107"/>
      <c r="S188" s="180">
        <v>95.929054054054049</v>
      </c>
      <c r="T188" s="109">
        <v>87</v>
      </c>
      <c r="U188" s="110">
        <v>2088000</v>
      </c>
      <c r="V188" s="110">
        <v>48024000</v>
      </c>
      <c r="W188" s="110">
        <v>10</v>
      </c>
      <c r="X188" s="110">
        <v>617227200</v>
      </c>
      <c r="Y188" s="111">
        <v>60</v>
      </c>
      <c r="Z188" s="111">
        <v>29.7</v>
      </c>
      <c r="AA188" s="181"/>
      <c r="AB188" s="181"/>
      <c r="AC188" s="182"/>
      <c r="AD188" s="182"/>
      <c r="AE188" s="110">
        <v>2382552</v>
      </c>
    </row>
    <row r="189" spans="1:31" hidden="1" x14ac:dyDescent="0.25">
      <c r="A189" s="99">
        <v>42301</v>
      </c>
      <c r="B189" s="100">
        <f t="shared" si="2"/>
        <v>2015</v>
      </c>
      <c r="C189" s="101">
        <v>2051283.0000000005</v>
      </c>
      <c r="D189" s="101"/>
      <c r="E189" s="101"/>
      <c r="F189" s="101"/>
      <c r="G189" s="102"/>
      <c r="H189" s="102"/>
      <c r="I189" s="102"/>
      <c r="J189" s="178">
        <v>99.93</v>
      </c>
      <c r="K189" s="104">
        <v>1392.4090000000001</v>
      </c>
      <c r="L189" s="104">
        <v>690.04700000000003</v>
      </c>
      <c r="M189" s="105">
        <v>11064.357</v>
      </c>
      <c r="N189" s="105">
        <v>5822.4380000000001</v>
      </c>
      <c r="O189" s="105">
        <v>118029.59299999999</v>
      </c>
      <c r="P189" s="105">
        <v>59357.579000000027</v>
      </c>
      <c r="Q189" s="106">
        <v>2051.2830000000004</v>
      </c>
      <c r="R189" s="107"/>
      <c r="S189" s="180">
        <v>95.942525252525257</v>
      </c>
      <c r="T189" s="109">
        <v>87</v>
      </c>
      <c r="U189" s="110">
        <v>2088000</v>
      </c>
      <c r="V189" s="110">
        <v>50112000</v>
      </c>
      <c r="W189" s="110">
        <v>10</v>
      </c>
      <c r="X189" s="110">
        <v>619315200</v>
      </c>
      <c r="Y189" s="111">
        <v>60</v>
      </c>
      <c r="Z189" s="111">
        <v>29.7</v>
      </c>
      <c r="AA189" s="181"/>
      <c r="AB189" s="181"/>
      <c r="AC189" s="182"/>
      <c r="AD189" s="182"/>
      <c r="AE189" s="110">
        <v>2384640</v>
      </c>
    </row>
    <row r="190" spans="1:31" hidden="1" x14ac:dyDescent="0.25">
      <c r="A190" s="99">
        <v>42302</v>
      </c>
      <c r="B190" s="100">
        <f t="shared" si="2"/>
        <v>2015</v>
      </c>
      <c r="C190" s="101">
        <v>1310811.0000000005</v>
      </c>
      <c r="D190" s="101"/>
      <c r="E190" s="101"/>
      <c r="F190" s="101"/>
      <c r="G190" s="102"/>
      <c r="H190" s="102"/>
      <c r="I190" s="102"/>
      <c r="J190" s="178">
        <v>99.77</v>
      </c>
      <c r="K190" s="104">
        <v>842.91399999999999</v>
      </c>
      <c r="L190" s="104">
        <v>449.72899999999998</v>
      </c>
      <c r="M190" s="105">
        <v>11907.271000000001</v>
      </c>
      <c r="N190" s="105">
        <v>6272.1670000000004</v>
      </c>
      <c r="O190" s="105">
        <v>118872.507</v>
      </c>
      <c r="P190" s="105">
        <v>59807.308000000026</v>
      </c>
      <c r="Q190" s="106">
        <v>1310.8110000000004</v>
      </c>
      <c r="R190" s="107"/>
      <c r="S190" s="180">
        <v>95.955369127516775</v>
      </c>
      <c r="T190" s="109">
        <v>87</v>
      </c>
      <c r="U190" s="110">
        <v>2088000</v>
      </c>
      <c r="V190" s="110">
        <v>52200000</v>
      </c>
      <c r="W190" s="110">
        <v>10</v>
      </c>
      <c r="X190" s="110">
        <v>621403200</v>
      </c>
      <c r="Y190" s="111">
        <v>60</v>
      </c>
      <c r="Z190" s="111">
        <v>29.7</v>
      </c>
      <c r="AA190" s="181"/>
      <c r="AB190" s="181"/>
      <c r="AC190" s="182"/>
      <c r="AD190" s="182"/>
      <c r="AE190" s="110">
        <v>2386728</v>
      </c>
    </row>
    <row r="191" spans="1:31" hidden="1" x14ac:dyDescent="0.25">
      <c r="A191" s="99">
        <v>42303</v>
      </c>
      <c r="B191" s="100">
        <f t="shared" si="2"/>
        <v>2015</v>
      </c>
      <c r="C191" s="101">
        <v>1155333</v>
      </c>
      <c r="D191" s="101"/>
      <c r="E191" s="101"/>
      <c r="F191" s="101"/>
      <c r="G191" s="102"/>
      <c r="H191" s="102"/>
      <c r="I191" s="102"/>
      <c r="J191" s="178">
        <v>99.57</v>
      </c>
      <c r="K191" s="104">
        <v>752.66600000000005</v>
      </c>
      <c r="L191" s="104">
        <v>378.72500000000002</v>
      </c>
      <c r="M191" s="105">
        <v>12659.937</v>
      </c>
      <c r="N191" s="105">
        <v>6650.8920000000007</v>
      </c>
      <c r="O191" s="105">
        <v>119625.173</v>
      </c>
      <c r="P191" s="105">
        <v>60186.033000000025</v>
      </c>
      <c r="Q191" s="106">
        <v>1155.3330000000001</v>
      </c>
      <c r="R191" s="107"/>
      <c r="S191" s="180">
        <v>95.967458193979937</v>
      </c>
      <c r="T191" s="109">
        <v>87</v>
      </c>
      <c r="U191" s="110">
        <v>2088000</v>
      </c>
      <c r="V191" s="110">
        <v>54288000</v>
      </c>
      <c r="W191" s="110">
        <v>10</v>
      </c>
      <c r="X191" s="110">
        <v>623491200</v>
      </c>
      <c r="Y191" s="111">
        <v>60</v>
      </c>
      <c r="Z191" s="111">
        <v>29.7</v>
      </c>
      <c r="AA191" s="181"/>
      <c r="AB191" s="181"/>
      <c r="AC191" s="182"/>
      <c r="AD191" s="182"/>
      <c r="AE191" s="110">
        <v>2388816</v>
      </c>
    </row>
    <row r="192" spans="1:31" hidden="1" x14ac:dyDescent="0.25">
      <c r="A192" s="99">
        <v>42304</v>
      </c>
      <c r="B192" s="100">
        <f t="shared" si="2"/>
        <v>2015</v>
      </c>
      <c r="C192" s="101">
        <v>1502498.0000000002</v>
      </c>
      <c r="D192" s="101"/>
      <c r="E192" s="101"/>
      <c r="F192" s="101"/>
      <c r="G192" s="102"/>
      <c r="H192" s="102"/>
      <c r="I192" s="102"/>
      <c r="J192" s="178">
        <v>99.13</v>
      </c>
      <c r="K192" s="104">
        <v>1031.7</v>
      </c>
      <c r="L192" s="104">
        <v>525.45100000000002</v>
      </c>
      <c r="M192" s="105">
        <v>13691.637000000001</v>
      </c>
      <c r="N192" s="105">
        <v>7176.3430000000008</v>
      </c>
      <c r="O192" s="105">
        <v>120656.87299999999</v>
      </c>
      <c r="P192" s="105">
        <v>60711.484000000026</v>
      </c>
      <c r="Q192" s="106">
        <v>1502.4980000000003</v>
      </c>
      <c r="R192" s="107"/>
      <c r="S192" s="180">
        <v>95.978000000000009</v>
      </c>
      <c r="T192" s="109">
        <v>87</v>
      </c>
      <c r="U192" s="110">
        <v>2088000</v>
      </c>
      <c r="V192" s="110">
        <v>56376000</v>
      </c>
      <c r="W192" s="110">
        <v>10</v>
      </c>
      <c r="X192" s="110">
        <v>625579200</v>
      </c>
      <c r="Y192" s="111">
        <v>60</v>
      </c>
      <c r="Z192" s="111">
        <v>29.7</v>
      </c>
      <c r="AA192" s="181"/>
      <c r="AB192" s="181"/>
      <c r="AC192" s="182"/>
      <c r="AD192" s="182"/>
      <c r="AE192" s="110">
        <v>2390904</v>
      </c>
    </row>
    <row r="193" spans="1:31" hidden="1" x14ac:dyDescent="0.25">
      <c r="A193" s="99">
        <v>42305</v>
      </c>
      <c r="B193" s="100">
        <f t="shared" si="2"/>
        <v>2015</v>
      </c>
      <c r="C193" s="101">
        <v>1826051.9999999998</v>
      </c>
      <c r="D193" s="101"/>
      <c r="E193" s="101"/>
      <c r="F193" s="101"/>
      <c r="G193" s="102"/>
      <c r="H193" s="102"/>
      <c r="I193" s="102"/>
      <c r="J193" s="178">
        <v>99.95</v>
      </c>
      <c r="K193" s="104">
        <v>1190.1869999999999</v>
      </c>
      <c r="L193" s="104">
        <v>616.822</v>
      </c>
      <c r="M193" s="105">
        <v>14881.824000000001</v>
      </c>
      <c r="N193" s="105">
        <v>7793.1650000000009</v>
      </c>
      <c r="O193" s="105">
        <v>121847.06</v>
      </c>
      <c r="P193" s="105">
        <v>61328.306000000026</v>
      </c>
      <c r="Q193" s="106">
        <v>1826.0519999999997</v>
      </c>
      <c r="R193" s="107"/>
      <c r="S193" s="180">
        <v>95.991196013289041</v>
      </c>
      <c r="T193" s="109">
        <v>87</v>
      </c>
      <c r="U193" s="110">
        <v>2088000</v>
      </c>
      <c r="V193" s="110">
        <v>58464000</v>
      </c>
      <c r="W193" s="110">
        <v>10</v>
      </c>
      <c r="X193" s="110">
        <v>627667200</v>
      </c>
      <c r="Y193" s="111">
        <v>60</v>
      </c>
      <c r="Z193" s="111">
        <v>29.7</v>
      </c>
      <c r="AA193" s="181"/>
      <c r="AB193" s="181"/>
      <c r="AC193" s="182"/>
      <c r="AD193" s="182"/>
      <c r="AE193" s="110">
        <v>2392992</v>
      </c>
    </row>
    <row r="194" spans="1:31" hidden="1" x14ac:dyDescent="0.25">
      <c r="A194" s="99">
        <v>42306</v>
      </c>
      <c r="B194" s="100">
        <f t="shared" si="2"/>
        <v>2015</v>
      </c>
      <c r="C194" s="101">
        <v>1507838.0000000005</v>
      </c>
      <c r="D194" s="101"/>
      <c r="E194" s="101"/>
      <c r="F194" s="101"/>
      <c r="G194" s="102"/>
      <c r="H194" s="102"/>
      <c r="I194" s="102"/>
      <c r="J194" s="178">
        <v>99.96</v>
      </c>
      <c r="K194" s="104">
        <v>1032.9190000000001</v>
      </c>
      <c r="L194" s="104">
        <v>544.55399999999997</v>
      </c>
      <c r="M194" s="105">
        <v>15914.743</v>
      </c>
      <c r="N194" s="105">
        <v>8337.719000000001</v>
      </c>
      <c r="O194" s="105">
        <v>122879.97899999999</v>
      </c>
      <c r="P194" s="105">
        <v>61872.860000000022</v>
      </c>
      <c r="Q194" s="106">
        <v>1507.8380000000004</v>
      </c>
      <c r="R194" s="107"/>
      <c r="S194" s="180">
        <v>96.004337748344369</v>
      </c>
      <c r="T194" s="109">
        <v>87</v>
      </c>
      <c r="U194" s="110">
        <v>2088000</v>
      </c>
      <c r="V194" s="110">
        <v>60552000</v>
      </c>
      <c r="W194" s="110">
        <v>10</v>
      </c>
      <c r="X194" s="110">
        <v>629755200</v>
      </c>
      <c r="Y194" s="111">
        <v>60</v>
      </c>
      <c r="Z194" s="111">
        <v>29.7</v>
      </c>
      <c r="AA194" s="181"/>
      <c r="AB194" s="181"/>
      <c r="AC194" s="182"/>
      <c r="AD194" s="182"/>
      <c r="AE194" s="110">
        <v>2395080</v>
      </c>
    </row>
    <row r="195" spans="1:31" hidden="1" x14ac:dyDescent="0.25">
      <c r="A195" s="99">
        <v>42307</v>
      </c>
      <c r="B195" s="100">
        <f t="shared" si="2"/>
        <v>2015</v>
      </c>
      <c r="C195" s="101">
        <v>1423344.9999999998</v>
      </c>
      <c r="D195" s="101"/>
      <c r="E195" s="101"/>
      <c r="F195" s="101"/>
      <c r="G195" s="102"/>
      <c r="H195" s="102"/>
      <c r="I195" s="102"/>
      <c r="J195" s="178">
        <v>99.3</v>
      </c>
      <c r="K195" s="104">
        <v>923.21900000000005</v>
      </c>
      <c r="L195" s="104">
        <v>475.68599999999998</v>
      </c>
      <c r="M195" s="105">
        <v>16837.962</v>
      </c>
      <c r="N195" s="105">
        <v>8813.4050000000007</v>
      </c>
      <c r="O195" s="105">
        <v>123803.19799999999</v>
      </c>
      <c r="P195" s="105">
        <v>62348.546000000024</v>
      </c>
      <c r="Q195" s="106">
        <v>1423.3449999999998</v>
      </c>
      <c r="R195" s="107"/>
      <c r="S195" s="180">
        <v>96.015214521452151</v>
      </c>
      <c r="T195" s="109">
        <v>87</v>
      </c>
      <c r="U195" s="110">
        <v>2088000</v>
      </c>
      <c r="V195" s="110">
        <v>62640000</v>
      </c>
      <c r="W195" s="110">
        <v>10</v>
      </c>
      <c r="X195" s="110">
        <v>631843200</v>
      </c>
      <c r="Y195" s="111">
        <v>60</v>
      </c>
      <c r="Z195" s="111">
        <v>29.7</v>
      </c>
      <c r="AA195" s="181"/>
      <c r="AB195" s="181"/>
      <c r="AC195" s="182"/>
      <c r="AD195" s="182"/>
      <c r="AE195" s="110">
        <v>2397168</v>
      </c>
    </row>
    <row r="196" spans="1:31" hidden="1" x14ac:dyDescent="0.25">
      <c r="A196" s="99">
        <v>42308</v>
      </c>
      <c r="B196" s="100">
        <f t="shared" si="2"/>
        <v>2015</v>
      </c>
      <c r="C196" s="101">
        <v>1766491.0000000005</v>
      </c>
      <c r="D196" s="101"/>
      <c r="E196" s="101"/>
      <c r="F196" s="101"/>
      <c r="G196" s="102"/>
      <c r="H196" s="102"/>
      <c r="I196" s="102"/>
      <c r="J196" s="178">
        <v>98.83</v>
      </c>
      <c r="K196" s="104">
        <v>1180.3779999999999</v>
      </c>
      <c r="L196" s="104">
        <v>613.45100000000002</v>
      </c>
      <c r="M196" s="105">
        <v>18018.34</v>
      </c>
      <c r="N196" s="105">
        <v>9426.8559999999998</v>
      </c>
      <c r="O196" s="105">
        <v>124983.57599999999</v>
      </c>
      <c r="P196" s="105">
        <v>62961.997000000025</v>
      </c>
      <c r="Q196" s="106">
        <v>1766.4910000000004</v>
      </c>
      <c r="R196" s="107"/>
      <c r="S196" s="180">
        <v>96.024473684210534</v>
      </c>
      <c r="T196" s="109">
        <v>87</v>
      </c>
      <c r="U196" s="110">
        <v>2088000</v>
      </c>
      <c r="V196" s="110">
        <v>64728000</v>
      </c>
      <c r="W196" s="110">
        <v>10</v>
      </c>
      <c r="X196" s="110">
        <v>633931200</v>
      </c>
      <c r="Y196" s="111">
        <v>60</v>
      </c>
      <c r="Z196" s="111">
        <v>29.7</v>
      </c>
      <c r="AA196" s="181"/>
      <c r="AB196" s="181"/>
      <c r="AC196" s="182"/>
      <c r="AD196" s="182"/>
      <c r="AE196" s="110">
        <v>2399256</v>
      </c>
    </row>
    <row r="197" spans="1:31" hidden="1" x14ac:dyDescent="0.25">
      <c r="A197" s="99">
        <v>42309</v>
      </c>
      <c r="B197" s="100">
        <f t="shared" si="2"/>
        <v>2015</v>
      </c>
      <c r="C197" s="101">
        <v>1935093</v>
      </c>
      <c r="D197" s="101"/>
      <c r="E197" s="101"/>
      <c r="F197" s="101"/>
      <c r="G197" s="102"/>
      <c r="H197" s="102"/>
      <c r="I197" s="102"/>
      <c r="J197" s="178">
        <v>98.55</v>
      </c>
      <c r="K197" s="104">
        <v>1275.1479999999999</v>
      </c>
      <c r="L197" s="104">
        <v>678.38</v>
      </c>
      <c r="M197" s="105">
        <v>1275.1479999999999</v>
      </c>
      <c r="N197" s="105">
        <v>678.38</v>
      </c>
      <c r="O197" s="105">
        <v>126258.72399999999</v>
      </c>
      <c r="P197" s="105">
        <v>63640.377000000022</v>
      </c>
      <c r="Q197" s="106">
        <v>1935.0930000000001</v>
      </c>
      <c r="R197" s="107"/>
      <c r="S197" s="180">
        <v>96.032754098360655</v>
      </c>
      <c r="T197" s="109">
        <v>87</v>
      </c>
      <c r="U197" s="110">
        <v>2088000</v>
      </c>
      <c r="V197" s="110">
        <v>2088000</v>
      </c>
      <c r="W197" s="110">
        <v>11</v>
      </c>
      <c r="X197" s="110">
        <v>636019200</v>
      </c>
      <c r="Y197" s="111">
        <v>60</v>
      </c>
      <c r="Z197" s="111">
        <v>29.7</v>
      </c>
      <c r="AA197" s="181"/>
      <c r="AB197" s="181"/>
      <c r="AC197" s="182"/>
      <c r="AD197" s="182"/>
      <c r="AE197" s="110">
        <v>2401344</v>
      </c>
    </row>
    <row r="198" spans="1:31" hidden="1" x14ac:dyDescent="0.25">
      <c r="A198" s="99">
        <v>42310</v>
      </c>
      <c r="B198" s="100">
        <f t="shared" si="2"/>
        <v>2015</v>
      </c>
      <c r="C198" s="101">
        <v>1687477.0000000002</v>
      </c>
      <c r="D198" s="101"/>
      <c r="E198" s="101"/>
      <c r="F198" s="101"/>
      <c r="G198" s="102"/>
      <c r="H198" s="102"/>
      <c r="I198" s="102"/>
      <c r="J198" s="178">
        <v>99.95</v>
      </c>
      <c r="K198" s="104">
        <v>1189.597</v>
      </c>
      <c r="L198" s="104">
        <v>567.83000000000004</v>
      </c>
      <c r="M198" s="105">
        <v>2464.7449999999999</v>
      </c>
      <c r="N198" s="105">
        <v>1246.21</v>
      </c>
      <c r="O198" s="105">
        <v>127448.32099999998</v>
      </c>
      <c r="P198" s="105">
        <v>64208.207000000024</v>
      </c>
      <c r="Q198" s="106">
        <v>1687.4770000000003</v>
      </c>
      <c r="R198" s="107"/>
      <c r="S198" s="180">
        <v>96.045555555555566</v>
      </c>
      <c r="T198" s="109">
        <v>87</v>
      </c>
      <c r="U198" s="110">
        <v>2088000</v>
      </c>
      <c r="V198" s="110">
        <v>4176000</v>
      </c>
      <c r="W198" s="110">
        <v>11</v>
      </c>
      <c r="X198" s="110">
        <v>638107200</v>
      </c>
      <c r="Y198" s="111">
        <v>60</v>
      </c>
      <c r="Z198" s="111">
        <v>29.7</v>
      </c>
      <c r="AA198" s="181"/>
      <c r="AB198" s="181"/>
      <c r="AC198" s="182"/>
      <c r="AD198" s="182"/>
      <c r="AE198" s="110">
        <v>2403432</v>
      </c>
    </row>
    <row r="199" spans="1:31" hidden="1" x14ac:dyDescent="0.25">
      <c r="A199" s="99">
        <v>42311</v>
      </c>
      <c r="B199" s="100">
        <f t="shared" si="2"/>
        <v>2015</v>
      </c>
      <c r="C199" s="101">
        <v>757323.00000000012</v>
      </c>
      <c r="D199" s="101"/>
      <c r="E199" s="101"/>
      <c r="F199" s="101"/>
      <c r="G199" s="102"/>
      <c r="H199" s="102"/>
      <c r="I199" s="102"/>
      <c r="J199" s="178">
        <v>100</v>
      </c>
      <c r="K199" s="104">
        <v>516.81799999999998</v>
      </c>
      <c r="L199" s="104">
        <v>239.00299999999999</v>
      </c>
      <c r="M199" s="105">
        <v>2981.5630000000001</v>
      </c>
      <c r="N199" s="105">
        <v>1485.213</v>
      </c>
      <c r="O199" s="105">
        <v>127965.13899999998</v>
      </c>
      <c r="P199" s="105">
        <v>64447.210000000021</v>
      </c>
      <c r="Q199" s="106">
        <v>757.32300000000009</v>
      </c>
      <c r="R199" s="107"/>
      <c r="S199" s="180">
        <v>96.058436482084701</v>
      </c>
      <c r="T199" s="109">
        <v>87</v>
      </c>
      <c r="U199" s="110">
        <v>2088000</v>
      </c>
      <c r="V199" s="110">
        <v>6264000</v>
      </c>
      <c r="W199" s="110">
        <v>11</v>
      </c>
      <c r="X199" s="110">
        <v>640195200</v>
      </c>
      <c r="Y199" s="111">
        <v>60</v>
      </c>
      <c r="Z199" s="111">
        <v>29.7</v>
      </c>
      <c r="AA199" s="181"/>
      <c r="AB199" s="181"/>
      <c r="AC199" s="182"/>
      <c r="AD199" s="182"/>
      <c r="AE199" s="110">
        <v>2405520</v>
      </c>
    </row>
    <row r="200" spans="1:31" hidden="1" x14ac:dyDescent="0.25">
      <c r="A200" s="99">
        <v>42312</v>
      </c>
      <c r="B200" s="100">
        <f t="shared" si="2"/>
        <v>2015</v>
      </c>
      <c r="C200" s="101">
        <v>792784.99999999988</v>
      </c>
      <c r="D200" s="101"/>
      <c r="E200" s="101"/>
      <c r="F200" s="101"/>
      <c r="G200" s="102"/>
      <c r="H200" s="102"/>
      <c r="I200" s="102"/>
      <c r="J200" s="178">
        <v>98.26</v>
      </c>
      <c r="K200" s="104">
        <v>583.23599999999999</v>
      </c>
      <c r="L200" s="104">
        <v>261.15300000000002</v>
      </c>
      <c r="M200" s="105">
        <v>3564.799</v>
      </c>
      <c r="N200" s="105">
        <v>1746.366</v>
      </c>
      <c r="O200" s="105">
        <v>128548.37499999999</v>
      </c>
      <c r="P200" s="105">
        <v>64708.363000000019</v>
      </c>
      <c r="Q200" s="106">
        <v>792.78499999999985</v>
      </c>
      <c r="R200" s="107"/>
      <c r="S200" s="180">
        <v>96.065584415584425</v>
      </c>
      <c r="T200" s="109">
        <v>87</v>
      </c>
      <c r="U200" s="110">
        <v>2088000</v>
      </c>
      <c r="V200" s="110">
        <v>8352000</v>
      </c>
      <c r="W200" s="110">
        <v>11</v>
      </c>
      <c r="X200" s="110">
        <v>642283200</v>
      </c>
      <c r="Y200" s="111">
        <v>60</v>
      </c>
      <c r="Z200" s="111">
        <v>29.7</v>
      </c>
      <c r="AA200" s="181"/>
      <c r="AB200" s="181"/>
      <c r="AC200" s="182"/>
      <c r="AD200" s="182"/>
      <c r="AE200" s="110">
        <v>2407608</v>
      </c>
    </row>
    <row r="201" spans="1:31" hidden="1" x14ac:dyDescent="0.25">
      <c r="A201" s="99">
        <v>42313</v>
      </c>
      <c r="B201" s="100">
        <f t="shared" si="2"/>
        <v>2015</v>
      </c>
      <c r="C201" s="101">
        <v>237837.99999999997</v>
      </c>
      <c r="D201" s="101"/>
      <c r="E201" s="101"/>
      <c r="F201" s="101"/>
      <c r="G201" s="102"/>
      <c r="H201" s="102"/>
      <c r="I201" s="102"/>
      <c r="J201" s="178">
        <v>97.41</v>
      </c>
      <c r="K201" s="104">
        <v>163.446</v>
      </c>
      <c r="L201" s="104">
        <v>81.572999999999993</v>
      </c>
      <c r="M201" s="105">
        <v>3728.2449999999999</v>
      </c>
      <c r="N201" s="105">
        <v>1827.9390000000001</v>
      </c>
      <c r="O201" s="105">
        <v>128711.82099999998</v>
      </c>
      <c r="P201" s="105">
        <v>64789.936000000016</v>
      </c>
      <c r="Q201" s="106">
        <v>237.83799999999997</v>
      </c>
      <c r="R201" s="107"/>
      <c r="S201" s="180">
        <v>96.069935275080908</v>
      </c>
      <c r="T201" s="109">
        <v>87</v>
      </c>
      <c r="U201" s="110">
        <v>2088000</v>
      </c>
      <c r="V201" s="110">
        <v>10440000</v>
      </c>
      <c r="W201" s="110">
        <v>11</v>
      </c>
      <c r="X201" s="110">
        <v>644371200</v>
      </c>
      <c r="Y201" s="111">
        <v>60</v>
      </c>
      <c r="Z201" s="111">
        <v>29.7</v>
      </c>
      <c r="AA201" s="181"/>
      <c r="AB201" s="181"/>
      <c r="AC201" s="182"/>
      <c r="AD201" s="182"/>
      <c r="AE201" s="110">
        <v>2409696</v>
      </c>
    </row>
    <row r="202" spans="1:31" hidden="1" x14ac:dyDescent="0.25">
      <c r="A202" s="99">
        <v>42314</v>
      </c>
      <c r="B202" s="100">
        <f t="shared" si="2"/>
        <v>2015</v>
      </c>
      <c r="C202" s="101">
        <v>671873.99999999988</v>
      </c>
      <c r="D202" s="101"/>
      <c r="E202" s="101"/>
      <c r="F202" s="101"/>
      <c r="G202" s="102"/>
      <c r="H202" s="102"/>
      <c r="I202" s="102"/>
      <c r="J202" s="178">
        <v>94.43</v>
      </c>
      <c r="K202" s="104">
        <v>425.03199999999998</v>
      </c>
      <c r="L202" s="104">
        <v>229.97200000000001</v>
      </c>
      <c r="M202" s="105">
        <v>4153.277</v>
      </c>
      <c r="N202" s="105">
        <v>2057.9110000000001</v>
      </c>
      <c r="O202" s="105">
        <v>129136.85299999999</v>
      </c>
      <c r="P202" s="105">
        <v>65019.908000000018</v>
      </c>
      <c r="Q202" s="106">
        <v>671.87399999999991</v>
      </c>
      <c r="R202" s="107"/>
      <c r="S202" s="180">
        <v>96.064645161290329</v>
      </c>
      <c r="T202" s="109">
        <v>87</v>
      </c>
      <c r="U202" s="110">
        <v>2088000</v>
      </c>
      <c r="V202" s="110">
        <v>12528000</v>
      </c>
      <c r="W202" s="110">
        <v>11</v>
      </c>
      <c r="X202" s="110">
        <v>646459200</v>
      </c>
      <c r="Y202" s="111">
        <v>60</v>
      </c>
      <c r="Z202" s="111">
        <v>29.7</v>
      </c>
      <c r="AA202" s="181"/>
      <c r="AB202" s="181"/>
      <c r="AC202" s="182"/>
      <c r="AD202" s="182"/>
      <c r="AE202" s="110">
        <v>2411784</v>
      </c>
    </row>
    <row r="203" spans="1:31" hidden="1" x14ac:dyDescent="0.25">
      <c r="A203" s="99">
        <v>42315</v>
      </c>
      <c r="B203" s="100">
        <f t="shared" si="2"/>
        <v>2015</v>
      </c>
      <c r="C203" s="101">
        <v>963155.99999999988</v>
      </c>
      <c r="D203" s="101"/>
      <c r="E203" s="101"/>
      <c r="F203" s="101"/>
      <c r="G203" s="102"/>
      <c r="H203" s="102"/>
      <c r="I203" s="102"/>
      <c r="J203" s="178">
        <v>96.55</v>
      </c>
      <c r="K203" s="104">
        <v>617.31700000000001</v>
      </c>
      <c r="L203" s="104">
        <v>364.25099999999998</v>
      </c>
      <c r="M203" s="105">
        <v>4770.5940000000001</v>
      </c>
      <c r="N203" s="105">
        <v>2422.1620000000003</v>
      </c>
      <c r="O203" s="105">
        <v>129754.16999999998</v>
      </c>
      <c r="P203" s="105">
        <v>65384.159000000014</v>
      </c>
      <c r="Q203" s="106">
        <v>963.15599999999984</v>
      </c>
      <c r="R203" s="107"/>
      <c r="S203" s="180">
        <v>96.066205787781357</v>
      </c>
      <c r="T203" s="109">
        <v>87</v>
      </c>
      <c r="U203" s="110">
        <v>2088000</v>
      </c>
      <c r="V203" s="110">
        <v>14616000</v>
      </c>
      <c r="W203" s="110">
        <v>11</v>
      </c>
      <c r="X203" s="110">
        <v>648547200</v>
      </c>
      <c r="Y203" s="111">
        <v>60</v>
      </c>
      <c r="Z203" s="111">
        <v>29.7</v>
      </c>
      <c r="AA203" s="181"/>
      <c r="AB203" s="181"/>
      <c r="AC203" s="182"/>
      <c r="AD203" s="182"/>
      <c r="AE203" s="110">
        <v>2413872</v>
      </c>
    </row>
    <row r="204" spans="1:31" hidden="1" x14ac:dyDescent="0.25">
      <c r="A204" s="99">
        <v>42316</v>
      </c>
      <c r="B204" s="100">
        <f t="shared" ref="B204:B267" si="3">YEAR(A204)</f>
        <v>2015</v>
      </c>
      <c r="C204" s="101">
        <v>448315.99999999994</v>
      </c>
      <c r="D204" s="101"/>
      <c r="E204" s="101"/>
      <c r="F204" s="101"/>
      <c r="G204" s="102"/>
      <c r="H204" s="102"/>
      <c r="I204" s="102"/>
      <c r="J204" s="178">
        <v>95.75</v>
      </c>
      <c r="K204" s="104">
        <v>315.07900000000001</v>
      </c>
      <c r="L204" s="104">
        <v>172.63399999999999</v>
      </c>
      <c r="M204" s="105">
        <v>5085.6729999999998</v>
      </c>
      <c r="N204" s="105">
        <v>2594.7960000000003</v>
      </c>
      <c r="O204" s="105">
        <v>130069.24899999998</v>
      </c>
      <c r="P204" s="105">
        <v>65556.79300000002</v>
      </c>
      <c r="Q204" s="106">
        <v>448.31599999999992</v>
      </c>
      <c r="R204" s="107"/>
      <c r="S204" s="180">
        <v>96.065192307692314</v>
      </c>
      <c r="T204" s="109">
        <v>87</v>
      </c>
      <c r="U204" s="110">
        <v>2088000</v>
      </c>
      <c r="V204" s="110">
        <v>16704000</v>
      </c>
      <c r="W204" s="110">
        <v>11</v>
      </c>
      <c r="X204" s="110">
        <v>650635200</v>
      </c>
      <c r="Y204" s="111">
        <v>60</v>
      </c>
      <c r="Z204" s="111">
        <v>29.7</v>
      </c>
      <c r="AA204" s="181"/>
      <c r="AB204" s="181"/>
      <c r="AC204" s="182"/>
      <c r="AD204" s="182"/>
      <c r="AE204" s="110">
        <v>2415960</v>
      </c>
    </row>
    <row r="205" spans="1:31" hidden="1" x14ac:dyDescent="0.25">
      <c r="A205" s="99">
        <v>42317</v>
      </c>
      <c r="B205" s="100">
        <f t="shared" si="3"/>
        <v>2015</v>
      </c>
      <c r="C205" s="101">
        <v>47417</v>
      </c>
      <c r="D205" s="101"/>
      <c r="E205" s="101"/>
      <c r="F205" s="101"/>
      <c r="G205" s="102"/>
      <c r="H205" s="102"/>
      <c r="I205" s="102"/>
      <c r="J205" s="178">
        <v>93.81</v>
      </c>
      <c r="K205" s="104">
        <v>30.994</v>
      </c>
      <c r="L205" s="104">
        <v>23.283999999999999</v>
      </c>
      <c r="M205" s="105">
        <v>5116.6669999999995</v>
      </c>
      <c r="N205" s="105">
        <v>2618.0800000000004</v>
      </c>
      <c r="O205" s="105">
        <v>130100.24299999999</v>
      </c>
      <c r="P205" s="105">
        <v>65580.077000000019</v>
      </c>
      <c r="Q205" s="106">
        <v>47.417000000000002</v>
      </c>
      <c r="R205" s="107"/>
      <c r="S205" s="180">
        <v>96.057987220447288</v>
      </c>
      <c r="T205" s="109">
        <v>87</v>
      </c>
      <c r="U205" s="110">
        <v>2088000</v>
      </c>
      <c r="V205" s="110">
        <v>18792000</v>
      </c>
      <c r="W205" s="110">
        <v>11</v>
      </c>
      <c r="X205" s="110">
        <v>652723200</v>
      </c>
      <c r="Y205" s="111">
        <v>60</v>
      </c>
      <c r="Z205" s="111">
        <v>29.7</v>
      </c>
      <c r="AA205" s="181"/>
      <c r="AB205" s="181"/>
      <c r="AC205" s="182"/>
      <c r="AD205" s="182"/>
      <c r="AE205" s="110">
        <v>2418048</v>
      </c>
    </row>
    <row r="206" spans="1:31" hidden="1" x14ac:dyDescent="0.25">
      <c r="A206" s="99">
        <v>42318</v>
      </c>
      <c r="B206" s="100">
        <f t="shared" si="3"/>
        <v>2015</v>
      </c>
      <c r="C206" s="101">
        <v>34896</v>
      </c>
      <c r="D206" s="101"/>
      <c r="E206" s="101"/>
      <c r="F206" s="101"/>
      <c r="G206" s="102"/>
      <c r="H206" s="102"/>
      <c r="I206" s="102"/>
      <c r="J206" s="178">
        <v>91.23</v>
      </c>
      <c r="K206" s="104">
        <v>24.917000000000002</v>
      </c>
      <c r="L206" s="104">
        <v>15.92</v>
      </c>
      <c r="M206" s="105">
        <v>5141.5839999999998</v>
      </c>
      <c r="N206" s="105">
        <v>2634.0000000000005</v>
      </c>
      <c r="O206" s="105">
        <v>130125.15999999999</v>
      </c>
      <c r="P206" s="105">
        <v>65595.997000000018</v>
      </c>
      <c r="Q206" s="106">
        <v>34.896000000000001</v>
      </c>
      <c r="R206" s="107"/>
      <c r="S206" s="180">
        <v>96.042611464968161</v>
      </c>
      <c r="T206" s="109">
        <v>87</v>
      </c>
      <c r="U206" s="110">
        <v>2088000</v>
      </c>
      <c r="V206" s="110">
        <v>20880000</v>
      </c>
      <c r="W206" s="110">
        <v>11</v>
      </c>
      <c r="X206" s="110">
        <v>654811200</v>
      </c>
      <c r="Y206" s="111">
        <v>60</v>
      </c>
      <c r="Z206" s="111">
        <v>29.7</v>
      </c>
      <c r="AA206" s="181"/>
      <c r="AB206" s="181"/>
      <c r="AC206" s="182"/>
      <c r="AD206" s="182"/>
      <c r="AE206" s="110">
        <v>2420136</v>
      </c>
    </row>
    <row r="207" spans="1:31" hidden="1" x14ac:dyDescent="0.25">
      <c r="A207" s="99">
        <v>42319</v>
      </c>
      <c r="B207" s="100">
        <f t="shared" si="3"/>
        <v>2015</v>
      </c>
      <c r="C207" s="101">
        <v>51045.000000000007</v>
      </c>
      <c r="D207" s="101"/>
      <c r="E207" s="101"/>
      <c r="F207" s="101"/>
      <c r="G207" s="102"/>
      <c r="H207" s="102"/>
      <c r="I207" s="102"/>
      <c r="J207" s="178">
        <v>92.28</v>
      </c>
      <c r="K207" s="104">
        <v>34.216000000000001</v>
      </c>
      <c r="L207" s="104">
        <v>22.885000000000002</v>
      </c>
      <c r="M207" s="105">
        <v>5175.8</v>
      </c>
      <c r="N207" s="105">
        <v>2656.8850000000007</v>
      </c>
      <c r="O207" s="105">
        <v>130159.37599999999</v>
      </c>
      <c r="P207" s="105">
        <v>65618.882000000012</v>
      </c>
      <c r="Q207" s="106">
        <v>51.045000000000009</v>
      </c>
      <c r="R207" s="107"/>
      <c r="S207" s="180">
        <v>96.030666666666662</v>
      </c>
      <c r="T207" s="109">
        <v>87</v>
      </c>
      <c r="U207" s="110">
        <v>2088000</v>
      </c>
      <c r="V207" s="110">
        <v>22968000</v>
      </c>
      <c r="W207" s="110">
        <v>11</v>
      </c>
      <c r="X207" s="110">
        <v>656899200</v>
      </c>
      <c r="Y207" s="111">
        <v>60</v>
      </c>
      <c r="Z207" s="111">
        <v>29.7</v>
      </c>
      <c r="AA207" s="181"/>
      <c r="AB207" s="181"/>
      <c r="AC207" s="182"/>
      <c r="AD207" s="182"/>
      <c r="AE207" s="110">
        <v>2422224</v>
      </c>
    </row>
    <row r="208" spans="1:31" hidden="1" x14ac:dyDescent="0.25">
      <c r="A208" s="99">
        <v>42320</v>
      </c>
      <c r="B208" s="100">
        <f t="shared" si="3"/>
        <v>2015</v>
      </c>
      <c r="C208" s="101">
        <v>9554</v>
      </c>
      <c r="D208" s="101"/>
      <c r="E208" s="101"/>
      <c r="F208" s="101"/>
      <c r="G208" s="102"/>
      <c r="H208" s="102"/>
      <c r="I208" s="102"/>
      <c r="J208" s="178">
        <v>94.25</v>
      </c>
      <c r="K208" s="104">
        <v>5.3230000000000004</v>
      </c>
      <c r="L208" s="104">
        <v>7.27</v>
      </c>
      <c r="M208" s="105">
        <v>5181.1230000000005</v>
      </c>
      <c r="N208" s="105">
        <v>2664.1550000000007</v>
      </c>
      <c r="O208" s="105">
        <v>130164.69899999999</v>
      </c>
      <c r="P208" s="105">
        <v>65626.152000000016</v>
      </c>
      <c r="Q208" s="106">
        <v>9.5540000000000003</v>
      </c>
      <c r="R208" s="107"/>
      <c r="S208" s="180">
        <v>96.025031645569626</v>
      </c>
      <c r="T208" s="109">
        <v>87</v>
      </c>
      <c r="U208" s="110">
        <v>2088000</v>
      </c>
      <c r="V208" s="110">
        <v>25056000</v>
      </c>
      <c r="W208" s="110">
        <v>11</v>
      </c>
      <c r="X208" s="110">
        <v>658987200</v>
      </c>
      <c r="Y208" s="111">
        <v>60</v>
      </c>
      <c r="Z208" s="111">
        <v>29.7</v>
      </c>
      <c r="AA208" s="181"/>
      <c r="AB208" s="181"/>
      <c r="AC208" s="182"/>
      <c r="AD208" s="182"/>
      <c r="AE208" s="110">
        <v>2424312</v>
      </c>
    </row>
    <row r="209" spans="1:31" hidden="1" x14ac:dyDescent="0.25">
      <c r="A209" s="99">
        <v>42321</v>
      </c>
      <c r="B209" s="100">
        <f t="shared" si="3"/>
        <v>2015</v>
      </c>
      <c r="C209" s="101">
        <v>139256</v>
      </c>
      <c r="D209" s="101"/>
      <c r="E209" s="101"/>
      <c r="F209" s="101"/>
      <c r="G209" s="102"/>
      <c r="H209" s="102"/>
      <c r="I209" s="102"/>
      <c r="J209" s="178">
        <v>93.32</v>
      </c>
      <c r="K209" s="104">
        <v>90.966999999999999</v>
      </c>
      <c r="L209" s="104">
        <v>54.814</v>
      </c>
      <c r="M209" s="105">
        <v>5272.09</v>
      </c>
      <c r="N209" s="105">
        <v>2718.9690000000005</v>
      </c>
      <c r="O209" s="105">
        <v>130255.666</v>
      </c>
      <c r="P209" s="105">
        <v>65680.966000000015</v>
      </c>
      <c r="Q209" s="106">
        <v>139.256</v>
      </c>
      <c r="R209" s="107"/>
      <c r="S209" s="180">
        <v>96.016498422712928</v>
      </c>
      <c r="T209" s="109">
        <v>87</v>
      </c>
      <c r="U209" s="110">
        <v>2088000</v>
      </c>
      <c r="V209" s="110">
        <v>27144000</v>
      </c>
      <c r="W209" s="110">
        <v>11</v>
      </c>
      <c r="X209" s="110">
        <v>661075200</v>
      </c>
      <c r="Y209" s="111">
        <v>60</v>
      </c>
      <c r="Z209" s="111">
        <v>29.7</v>
      </c>
      <c r="AA209" s="181"/>
      <c r="AB209" s="181"/>
      <c r="AC209" s="182"/>
      <c r="AD209" s="182"/>
      <c r="AE209" s="110">
        <v>2426400</v>
      </c>
    </row>
    <row r="210" spans="1:31" hidden="1" x14ac:dyDescent="0.25">
      <c r="A210" s="99">
        <v>42322</v>
      </c>
      <c r="B210" s="100">
        <f t="shared" si="3"/>
        <v>2015</v>
      </c>
      <c r="C210" s="101">
        <v>173130</v>
      </c>
      <c r="D210" s="101"/>
      <c r="E210" s="101"/>
      <c r="F210" s="101"/>
      <c r="G210" s="102"/>
      <c r="H210" s="102"/>
      <c r="I210" s="102"/>
      <c r="J210" s="178">
        <v>96.5</v>
      </c>
      <c r="K210" s="104">
        <v>116.878</v>
      </c>
      <c r="L210" s="104">
        <v>63.481999999999999</v>
      </c>
      <c r="M210" s="105">
        <v>5388.9679999999998</v>
      </c>
      <c r="N210" s="105">
        <v>2782.4510000000005</v>
      </c>
      <c r="O210" s="105">
        <v>130372.54399999999</v>
      </c>
      <c r="P210" s="105">
        <v>65744.448000000019</v>
      </c>
      <c r="Q210" s="106">
        <v>173.13</v>
      </c>
      <c r="R210" s="107"/>
      <c r="S210" s="180">
        <v>96.018018867924525</v>
      </c>
      <c r="T210" s="109">
        <v>87</v>
      </c>
      <c r="U210" s="110">
        <v>2088000</v>
      </c>
      <c r="V210" s="110">
        <v>29232000</v>
      </c>
      <c r="W210" s="110">
        <v>11</v>
      </c>
      <c r="X210" s="110">
        <v>663163200</v>
      </c>
      <c r="Y210" s="111">
        <v>60</v>
      </c>
      <c r="Z210" s="111">
        <v>29.7</v>
      </c>
      <c r="AA210" s="181"/>
      <c r="AB210" s="181"/>
      <c r="AC210" s="182"/>
      <c r="AD210" s="182"/>
      <c r="AE210" s="110">
        <v>2428488</v>
      </c>
    </row>
    <row r="211" spans="1:31" hidden="1" x14ac:dyDescent="0.25">
      <c r="A211" s="99">
        <v>42323</v>
      </c>
      <c r="B211" s="100">
        <f t="shared" si="3"/>
        <v>2015</v>
      </c>
      <c r="C211" s="101">
        <v>326885.99999999994</v>
      </c>
      <c r="D211" s="101"/>
      <c r="E211" s="101"/>
      <c r="F211" s="101"/>
      <c r="G211" s="102"/>
      <c r="H211" s="102"/>
      <c r="I211" s="102"/>
      <c r="J211" s="178">
        <v>95.34</v>
      </c>
      <c r="K211" s="104">
        <v>229.119</v>
      </c>
      <c r="L211" s="104">
        <v>104.575</v>
      </c>
      <c r="M211" s="105">
        <v>5618.0869999999995</v>
      </c>
      <c r="N211" s="105">
        <v>2887.0260000000003</v>
      </c>
      <c r="O211" s="105">
        <v>130601.663</v>
      </c>
      <c r="P211" s="105">
        <v>65849.023000000016</v>
      </c>
      <c r="Q211" s="106">
        <v>326.88599999999997</v>
      </c>
      <c r="R211" s="107"/>
      <c r="S211" s="180">
        <v>96.015893416927895</v>
      </c>
      <c r="T211" s="109">
        <v>87</v>
      </c>
      <c r="U211" s="110">
        <v>2088000</v>
      </c>
      <c r="V211" s="110">
        <v>31320000</v>
      </c>
      <c r="W211" s="110">
        <v>11</v>
      </c>
      <c r="X211" s="110">
        <v>665251200</v>
      </c>
      <c r="Y211" s="111">
        <v>60</v>
      </c>
      <c r="Z211" s="111">
        <v>29.7</v>
      </c>
      <c r="AA211" s="181"/>
      <c r="AB211" s="181"/>
      <c r="AC211" s="182"/>
      <c r="AD211" s="182"/>
      <c r="AE211" s="110">
        <v>2430576</v>
      </c>
    </row>
    <row r="212" spans="1:31" hidden="1" x14ac:dyDescent="0.25">
      <c r="A212" s="99">
        <v>42324</v>
      </c>
      <c r="B212" s="100">
        <f t="shared" si="3"/>
        <v>2015</v>
      </c>
      <c r="C212" s="101">
        <v>66100</v>
      </c>
      <c r="D212" s="101"/>
      <c r="E212" s="101"/>
      <c r="F212" s="101"/>
      <c r="G212" s="102"/>
      <c r="H212" s="102"/>
      <c r="I212" s="102"/>
      <c r="J212" s="178">
        <v>94.37</v>
      </c>
      <c r="K212" s="104">
        <v>45.622999999999998</v>
      </c>
      <c r="L212" s="104">
        <v>28.167999999999999</v>
      </c>
      <c r="M212" s="105">
        <v>5663.7099999999991</v>
      </c>
      <c r="N212" s="105">
        <v>2915.1940000000004</v>
      </c>
      <c r="O212" s="105">
        <v>130647.28600000001</v>
      </c>
      <c r="P212" s="105">
        <v>65877.191000000021</v>
      </c>
      <c r="Q212" s="106">
        <v>66.099999999999994</v>
      </c>
      <c r="R212" s="107"/>
      <c r="S212" s="180">
        <v>96.010750000000002</v>
      </c>
      <c r="T212" s="109">
        <v>87</v>
      </c>
      <c r="U212" s="110">
        <v>2088000</v>
      </c>
      <c r="V212" s="110">
        <v>33408000</v>
      </c>
      <c r="W212" s="110">
        <v>11</v>
      </c>
      <c r="X212" s="110">
        <v>667339200</v>
      </c>
      <c r="Y212" s="111">
        <v>60</v>
      </c>
      <c r="Z212" s="111">
        <v>29.7</v>
      </c>
      <c r="AA212" s="181"/>
      <c r="AB212" s="181"/>
      <c r="AC212" s="182"/>
      <c r="AD212" s="182"/>
      <c r="AE212" s="110">
        <v>2432664</v>
      </c>
    </row>
    <row r="213" spans="1:31" hidden="1" x14ac:dyDescent="0.25">
      <c r="A213" s="99">
        <v>42325</v>
      </c>
      <c r="B213" s="100">
        <f t="shared" si="3"/>
        <v>2015</v>
      </c>
      <c r="C213" s="101">
        <v>386237.99999999994</v>
      </c>
      <c r="D213" s="101"/>
      <c r="E213" s="101"/>
      <c r="F213" s="101"/>
      <c r="G213" s="102"/>
      <c r="H213" s="102"/>
      <c r="I213" s="102"/>
      <c r="J213" s="178">
        <v>94.81</v>
      </c>
      <c r="K213" s="104">
        <v>244.01599999999999</v>
      </c>
      <c r="L213" s="104">
        <v>149.91200000000001</v>
      </c>
      <c r="M213" s="105">
        <v>5907.7259999999987</v>
      </c>
      <c r="N213" s="105">
        <v>3065.1060000000002</v>
      </c>
      <c r="O213" s="105">
        <v>130891.30200000001</v>
      </c>
      <c r="P213" s="105">
        <v>66027.103000000017</v>
      </c>
      <c r="Q213" s="106">
        <v>386.23799999999994</v>
      </c>
      <c r="R213" s="107"/>
      <c r="S213" s="180">
        <v>96.007009345794387</v>
      </c>
      <c r="T213" s="109">
        <v>87</v>
      </c>
      <c r="U213" s="110">
        <v>2088000</v>
      </c>
      <c r="V213" s="110">
        <v>35496000</v>
      </c>
      <c r="W213" s="110">
        <v>11</v>
      </c>
      <c r="X213" s="110">
        <v>669427200</v>
      </c>
      <c r="Y213" s="111">
        <v>60</v>
      </c>
      <c r="Z213" s="111">
        <v>29.7</v>
      </c>
      <c r="AA213" s="181"/>
      <c r="AB213" s="181"/>
      <c r="AC213" s="182"/>
      <c r="AD213" s="182"/>
      <c r="AE213" s="110">
        <v>2434752</v>
      </c>
    </row>
    <row r="214" spans="1:31" hidden="1" x14ac:dyDescent="0.25">
      <c r="A214" s="99">
        <v>42326</v>
      </c>
      <c r="B214" s="100">
        <f t="shared" si="3"/>
        <v>2015</v>
      </c>
      <c r="C214" s="101">
        <v>78473</v>
      </c>
      <c r="D214" s="101"/>
      <c r="E214" s="101"/>
      <c r="F214" s="101"/>
      <c r="G214" s="102"/>
      <c r="H214" s="102"/>
      <c r="I214" s="102"/>
      <c r="J214" s="178">
        <v>94.55</v>
      </c>
      <c r="K214" s="104">
        <v>44.795999999999999</v>
      </c>
      <c r="L214" s="104">
        <v>40.018999999999998</v>
      </c>
      <c r="M214" s="105">
        <v>5952.521999999999</v>
      </c>
      <c r="N214" s="105">
        <v>3105.125</v>
      </c>
      <c r="O214" s="105">
        <v>130936.09800000001</v>
      </c>
      <c r="P214" s="105">
        <v>66067.122000000018</v>
      </c>
      <c r="Q214" s="106">
        <v>78.472999999999999</v>
      </c>
      <c r="R214" s="107"/>
      <c r="S214" s="180">
        <v>96.002484472049687</v>
      </c>
      <c r="T214" s="109">
        <v>87</v>
      </c>
      <c r="U214" s="110">
        <v>2088000</v>
      </c>
      <c r="V214" s="110">
        <v>37584000</v>
      </c>
      <c r="W214" s="110">
        <v>11</v>
      </c>
      <c r="X214" s="110">
        <v>671515200</v>
      </c>
      <c r="Y214" s="111">
        <v>60</v>
      </c>
      <c r="Z214" s="111">
        <v>29.7</v>
      </c>
      <c r="AA214" s="181"/>
      <c r="AB214" s="181"/>
      <c r="AC214" s="182"/>
      <c r="AD214" s="182"/>
      <c r="AE214" s="110">
        <v>2436840</v>
      </c>
    </row>
    <row r="215" spans="1:31" hidden="1" x14ac:dyDescent="0.25">
      <c r="A215" s="99">
        <v>42327</v>
      </c>
      <c r="B215" s="100">
        <f t="shared" si="3"/>
        <v>2015</v>
      </c>
      <c r="C215" s="101">
        <v>174269</v>
      </c>
      <c r="D215" s="101"/>
      <c r="E215" s="101"/>
      <c r="F215" s="101"/>
      <c r="G215" s="102"/>
      <c r="H215" s="102"/>
      <c r="I215" s="102"/>
      <c r="J215" s="178">
        <v>95.14</v>
      </c>
      <c r="K215" s="104">
        <v>97.39</v>
      </c>
      <c r="L215" s="104">
        <v>83.033000000000001</v>
      </c>
      <c r="M215" s="105">
        <v>6049.9119999999994</v>
      </c>
      <c r="N215" s="105">
        <v>3188.1579999999999</v>
      </c>
      <c r="O215" s="105">
        <v>131033.48800000001</v>
      </c>
      <c r="P215" s="105">
        <v>66150.155000000013</v>
      </c>
      <c r="Q215" s="106">
        <v>174.26900000000001</v>
      </c>
      <c r="R215" s="107"/>
      <c r="S215" s="180">
        <v>95.999814241486064</v>
      </c>
      <c r="T215" s="109">
        <v>87</v>
      </c>
      <c r="U215" s="110">
        <v>2088000</v>
      </c>
      <c r="V215" s="110">
        <v>39672000</v>
      </c>
      <c r="W215" s="110">
        <v>11</v>
      </c>
      <c r="X215" s="110">
        <v>673603200</v>
      </c>
      <c r="Y215" s="111">
        <v>60</v>
      </c>
      <c r="Z215" s="111">
        <v>29.7</v>
      </c>
      <c r="AA215" s="181"/>
      <c r="AB215" s="181"/>
      <c r="AC215" s="182"/>
      <c r="AD215" s="182"/>
      <c r="AE215" s="110">
        <v>2438928</v>
      </c>
    </row>
    <row r="216" spans="1:31" hidden="1" x14ac:dyDescent="0.25">
      <c r="A216" s="99">
        <v>42328</v>
      </c>
      <c r="B216" s="100">
        <f t="shared" si="3"/>
        <v>2015</v>
      </c>
      <c r="C216" s="101">
        <v>1305282.9999999998</v>
      </c>
      <c r="D216" s="101"/>
      <c r="E216" s="101"/>
      <c r="F216" s="101"/>
      <c r="G216" s="102"/>
      <c r="H216" s="102"/>
      <c r="I216" s="102"/>
      <c r="J216" s="178">
        <v>99.27</v>
      </c>
      <c r="K216" s="104">
        <v>837.66600000000005</v>
      </c>
      <c r="L216" s="104">
        <v>486.57900000000001</v>
      </c>
      <c r="M216" s="105">
        <v>6887.5779999999995</v>
      </c>
      <c r="N216" s="105">
        <v>3674.7370000000001</v>
      </c>
      <c r="O216" s="105">
        <v>131871.15400000001</v>
      </c>
      <c r="P216" s="105">
        <v>66636.734000000011</v>
      </c>
      <c r="Q216" s="106">
        <v>1305.2829999999997</v>
      </c>
      <c r="R216" s="107"/>
      <c r="S216" s="180">
        <v>96.009907407407411</v>
      </c>
      <c r="T216" s="109">
        <v>87</v>
      </c>
      <c r="U216" s="110">
        <v>2088000</v>
      </c>
      <c r="V216" s="110">
        <v>41760000</v>
      </c>
      <c r="W216" s="110">
        <v>11</v>
      </c>
      <c r="X216" s="110">
        <v>675691200</v>
      </c>
      <c r="Y216" s="111">
        <v>60</v>
      </c>
      <c r="Z216" s="111">
        <v>29.7</v>
      </c>
      <c r="AA216" s="181"/>
      <c r="AB216" s="181"/>
      <c r="AC216" s="182"/>
      <c r="AD216" s="182"/>
      <c r="AE216" s="110">
        <v>2441016</v>
      </c>
    </row>
    <row r="217" spans="1:31" hidden="1" x14ac:dyDescent="0.25">
      <c r="A217" s="99">
        <v>42329</v>
      </c>
      <c r="B217" s="100">
        <f t="shared" si="3"/>
        <v>2015</v>
      </c>
      <c r="C217" s="101">
        <v>1535709.0000000002</v>
      </c>
      <c r="D217" s="101"/>
      <c r="E217" s="101"/>
      <c r="F217" s="101"/>
      <c r="G217" s="102"/>
      <c r="H217" s="102"/>
      <c r="I217" s="102"/>
      <c r="J217" s="178">
        <v>99.71</v>
      </c>
      <c r="K217" s="104">
        <v>852.31600000000003</v>
      </c>
      <c r="L217" s="104">
        <v>708.13</v>
      </c>
      <c r="M217" s="105">
        <v>7739.8939999999993</v>
      </c>
      <c r="N217" s="105">
        <v>4382.8670000000002</v>
      </c>
      <c r="O217" s="105">
        <v>132723.47</v>
      </c>
      <c r="P217" s="105">
        <v>67344.864000000016</v>
      </c>
      <c r="Q217" s="106">
        <v>1535.7090000000003</v>
      </c>
      <c r="R217" s="107"/>
      <c r="S217" s="180">
        <v>96.021292307692306</v>
      </c>
      <c r="T217" s="109">
        <v>87</v>
      </c>
      <c r="U217" s="110">
        <v>2088000</v>
      </c>
      <c r="V217" s="110">
        <v>43848000</v>
      </c>
      <c r="W217" s="110">
        <v>11</v>
      </c>
      <c r="X217" s="110">
        <v>677779200</v>
      </c>
      <c r="Y217" s="111">
        <v>60</v>
      </c>
      <c r="Z217" s="111">
        <v>29.7</v>
      </c>
      <c r="AA217" s="181"/>
      <c r="AB217" s="181"/>
      <c r="AC217" s="182"/>
      <c r="AD217" s="182"/>
      <c r="AE217" s="110">
        <v>2443104</v>
      </c>
    </row>
    <row r="218" spans="1:31" hidden="1" x14ac:dyDescent="0.25">
      <c r="A218" s="99">
        <v>42330</v>
      </c>
      <c r="B218" s="100">
        <f t="shared" si="3"/>
        <v>2015</v>
      </c>
      <c r="C218" s="101">
        <v>1041430.9999999998</v>
      </c>
      <c r="D218" s="101"/>
      <c r="E218" s="101"/>
      <c r="F218" s="101"/>
      <c r="G218" s="102"/>
      <c r="H218" s="102"/>
      <c r="I218" s="102"/>
      <c r="J218" s="178">
        <v>97.82</v>
      </c>
      <c r="K218" s="104">
        <v>402.60300000000001</v>
      </c>
      <c r="L218" s="104">
        <v>661.10900000000004</v>
      </c>
      <c r="M218" s="105">
        <v>8142.4969999999994</v>
      </c>
      <c r="N218" s="105">
        <v>5043.9760000000006</v>
      </c>
      <c r="O218" s="105">
        <v>133126.073</v>
      </c>
      <c r="P218" s="105">
        <v>68005.973000000013</v>
      </c>
      <c r="Q218" s="106">
        <v>1041.4309999999998</v>
      </c>
      <c r="R218" s="107"/>
      <c r="S218" s="180">
        <v>96.026809815950912</v>
      </c>
      <c r="T218" s="109">
        <v>87</v>
      </c>
      <c r="U218" s="110">
        <v>2088000</v>
      </c>
      <c r="V218" s="110">
        <v>45936000</v>
      </c>
      <c r="W218" s="110">
        <v>11</v>
      </c>
      <c r="X218" s="110">
        <v>679867200</v>
      </c>
      <c r="Y218" s="111">
        <v>60</v>
      </c>
      <c r="Z218" s="111">
        <v>29.7</v>
      </c>
      <c r="AA218" s="181"/>
      <c r="AB218" s="181"/>
      <c r="AC218" s="182"/>
      <c r="AD218" s="182"/>
      <c r="AE218" s="110">
        <v>2445192</v>
      </c>
    </row>
    <row r="219" spans="1:31" hidden="1" x14ac:dyDescent="0.25">
      <c r="A219" s="99">
        <v>42331</v>
      </c>
      <c r="B219" s="100">
        <f t="shared" si="3"/>
        <v>2015</v>
      </c>
      <c r="C219" s="101">
        <v>1628027.0000000002</v>
      </c>
      <c r="D219" s="101"/>
      <c r="E219" s="101"/>
      <c r="F219" s="101"/>
      <c r="G219" s="102"/>
      <c r="H219" s="102"/>
      <c r="I219" s="102"/>
      <c r="J219" s="178">
        <v>99.94</v>
      </c>
      <c r="K219" s="104">
        <v>1079.4970000000001</v>
      </c>
      <c r="L219" s="104">
        <v>570.06700000000001</v>
      </c>
      <c r="M219" s="105">
        <v>9221.9939999999988</v>
      </c>
      <c r="N219" s="105">
        <v>5614.0430000000006</v>
      </c>
      <c r="O219" s="105">
        <v>134205.57</v>
      </c>
      <c r="P219" s="105">
        <v>68576.040000000008</v>
      </c>
      <c r="Q219" s="106">
        <v>1628.0270000000003</v>
      </c>
      <c r="R219" s="107"/>
      <c r="S219" s="180">
        <v>96.038776758409782</v>
      </c>
      <c r="T219" s="109">
        <v>87</v>
      </c>
      <c r="U219" s="110">
        <v>2088000</v>
      </c>
      <c r="V219" s="110">
        <v>48024000</v>
      </c>
      <c r="W219" s="110">
        <v>11</v>
      </c>
      <c r="X219" s="110">
        <v>681955200</v>
      </c>
      <c r="Y219" s="111">
        <v>60</v>
      </c>
      <c r="Z219" s="111">
        <v>29.7</v>
      </c>
      <c r="AA219" s="181"/>
      <c r="AB219" s="181"/>
      <c r="AC219" s="182"/>
      <c r="AD219" s="182"/>
      <c r="AE219" s="110">
        <v>2447280</v>
      </c>
    </row>
    <row r="220" spans="1:31" hidden="1" x14ac:dyDescent="0.25">
      <c r="A220" s="99">
        <v>42332</v>
      </c>
      <c r="B220" s="100">
        <f t="shared" si="3"/>
        <v>2015</v>
      </c>
      <c r="C220" s="101">
        <v>1091607</v>
      </c>
      <c r="D220" s="101"/>
      <c r="E220" s="101"/>
      <c r="F220" s="101"/>
      <c r="G220" s="102"/>
      <c r="H220" s="102"/>
      <c r="I220" s="102"/>
      <c r="J220" s="178">
        <v>99.06</v>
      </c>
      <c r="K220" s="104">
        <v>720.57399999999996</v>
      </c>
      <c r="L220" s="104">
        <v>384.71899999999999</v>
      </c>
      <c r="M220" s="105">
        <v>9942.5679999999993</v>
      </c>
      <c r="N220" s="105">
        <v>5998.7620000000006</v>
      </c>
      <c r="O220" s="105">
        <v>134926.144</v>
      </c>
      <c r="P220" s="105">
        <v>68960.759000000005</v>
      </c>
      <c r="Q220" s="106">
        <v>1091.607</v>
      </c>
      <c r="R220" s="107"/>
      <c r="S220" s="180">
        <v>96.047987804878048</v>
      </c>
      <c r="T220" s="109">
        <v>87</v>
      </c>
      <c r="U220" s="110">
        <v>2088000</v>
      </c>
      <c r="V220" s="110">
        <v>50112000</v>
      </c>
      <c r="W220" s="110">
        <v>11</v>
      </c>
      <c r="X220" s="110">
        <v>684043200</v>
      </c>
      <c r="Y220" s="111">
        <v>60</v>
      </c>
      <c r="Z220" s="111">
        <v>29.7</v>
      </c>
      <c r="AA220" s="181"/>
      <c r="AB220" s="181"/>
      <c r="AC220" s="182"/>
      <c r="AD220" s="182"/>
      <c r="AE220" s="110">
        <v>2449368</v>
      </c>
    </row>
    <row r="221" spans="1:31" hidden="1" x14ac:dyDescent="0.25">
      <c r="A221" s="99">
        <v>42333</v>
      </c>
      <c r="B221" s="100">
        <f t="shared" si="3"/>
        <v>2015</v>
      </c>
      <c r="C221" s="101">
        <v>1406525</v>
      </c>
      <c r="D221" s="101"/>
      <c r="E221" s="101"/>
      <c r="F221" s="101"/>
      <c r="G221" s="102"/>
      <c r="H221" s="102"/>
      <c r="I221" s="102"/>
      <c r="J221" s="178">
        <v>99.31</v>
      </c>
      <c r="K221" s="104">
        <v>936.74699999999996</v>
      </c>
      <c r="L221" s="104">
        <v>488.12400000000002</v>
      </c>
      <c r="M221" s="105">
        <v>10879.314999999999</v>
      </c>
      <c r="N221" s="105">
        <v>6486.8860000000004</v>
      </c>
      <c r="O221" s="105">
        <v>135862.891</v>
      </c>
      <c r="P221" s="105">
        <v>69448.883000000002</v>
      </c>
      <c r="Q221" s="106">
        <v>1406.5250000000001</v>
      </c>
      <c r="R221" s="107"/>
      <c r="S221" s="180">
        <v>96.057902735562308</v>
      </c>
      <c r="T221" s="109">
        <v>87</v>
      </c>
      <c r="U221" s="110">
        <v>2088000</v>
      </c>
      <c r="V221" s="110">
        <v>52200000</v>
      </c>
      <c r="W221" s="110">
        <v>11</v>
      </c>
      <c r="X221" s="110">
        <v>686131200</v>
      </c>
      <c r="Y221" s="111">
        <v>60</v>
      </c>
      <c r="Z221" s="111">
        <v>29.7</v>
      </c>
      <c r="AA221" s="181"/>
      <c r="AB221" s="181"/>
      <c r="AC221" s="182"/>
      <c r="AD221" s="182"/>
      <c r="AE221" s="110">
        <v>2451456</v>
      </c>
    </row>
    <row r="222" spans="1:31" hidden="1" x14ac:dyDescent="0.25">
      <c r="A222" s="99">
        <v>42334</v>
      </c>
      <c r="B222" s="100">
        <f t="shared" si="3"/>
        <v>2015</v>
      </c>
      <c r="C222" s="101">
        <v>1700293</v>
      </c>
      <c r="D222" s="101"/>
      <c r="E222" s="101"/>
      <c r="F222" s="101"/>
      <c r="G222" s="102"/>
      <c r="H222" s="102"/>
      <c r="I222" s="102"/>
      <c r="J222" s="178">
        <v>98.48</v>
      </c>
      <c r="K222" s="104">
        <v>1148.759</v>
      </c>
      <c r="L222" s="104">
        <v>573.84699999999998</v>
      </c>
      <c r="M222" s="105">
        <v>12028.073999999999</v>
      </c>
      <c r="N222" s="105">
        <v>7060.7330000000002</v>
      </c>
      <c r="O222" s="105">
        <v>137011.65</v>
      </c>
      <c r="P222" s="105">
        <v>70022.73</v>
      </c>
      <c r="Q222" s="106">
        <v>1700.2929999999999</v>
      </c>
      <c r="R222" s="107"/>
      <c r="S222" s="180">
        <v>96.065242424242427</v>
      </c>
      <c r="T222" s="109">
        <v>87</v>
      </c>
      <c r="U222" s="110">
        <v>2088000</v>
      </c>
      <c r="V222" s="110">
        <v>54288000</v>
      </c>
      <c r="W222" s="110">
        <v>11</v>
      </c>
      <c r="X222" s="110">
        <v>688219200</v>
      </c>
      <c r="Y222" s="111">
        <v>60</v>
      </c>
      <c r="Z222" s="111">
        <v>29.7</v>
      </c>
      <c r="AA222" s="181"/>
      <c r="AB222" s="181"/>
      <c r="AC222" s="182"/>
      <c r="AD222" s="182"/>
      <c r="AE222" s="110">
        <v>2453544</v>
      </c>
    </row>
    <row r="223" spans="1:31" hidden="1" x14ac:dyDescent="0.25">
      <c r="A223" s="99">
        <v>42335</v>
      </c>
      <c r="B223" s="100">
        <f t="shared" si="3"/>
        <v>2015</v>
      </c>
      <c r="C223" s="101">
        <v>789736.00000000012</v>
      </c>
      <c r="D223" s="101"/>
      <c r="E223" s="101"/>
      <c r="F223" s="101"/>
      <c r="G223" s="102"/>
      <c r="H223" s="102"/>
      <c r="I223" s="102"/>
      <c r="J223" s="178">
        <v>95.71</v>
      </c>
      <c r="K223" s="104">
        <v>551.44399999999996</v>
      </c>
      <c r="L223" s="104">
        <v>250.584</v>
      </c>
      <c r="M223" s="105">
        <v>12579.517999999998</v>
      </c>
      <c r="N223" s="105">
        <v>7311.317</v>
      </c>
      <c r="O223" s="105">
        <v>137563.09399999998</v>
      </c>
      <c r="P223" s="105">
        <v>70273.313999999998</v>
      </c>
      <c r="Q223" s="106">
        <v>789.7360000000001</v>
      </c>
      <c r="R223" s="107"/>
      <c r="S223" s="180">
        <v>96.064169184290023</v>
      </c>
      <c r="T223" s="109">
        <v>87</v>
      </c>
      <c r="U223" s="110">
        <v>2088000</v>
      </c>
      <c r="V223" s="110">
        <v>56376000</v>
      </c>
      <c r="W223" s="110">
        <v>11</v>
      </c>
      <c r="X223" s="110">
        <v>690307200</v>
      </c>
      <c r="Y223" s="111">
        <v>60</v>
      </c>
      <c r="Z223" s="111">
        <v>29.7</v>
      </c>
      <c r="AA223" s="181"/>
      <c r="AB223" s="181"/>
      <c r="AC223" s="182"/>
      <c r="AD223" s="182"/>
      <c r="AE223" s="110">
        <v>2455632</v>
      </c>
    </row>
    <row r="224" spans="1:31" hidden="1" x14ac:dyDescent="0.25">
      <c r="A224" s="99">
        <v>42336</v>
      </c>
      <c r="B224" s="100">
        <f t="shared" si="3"/>
        <v>2015</v>
      </c>
      <c r="C224" s="101">
        <v>1614878</v>
      </c>
      <c r="D224" s="101"/>
      <c r="E224" s="101"/>
      <c r="F224" s="101"/>
      <c r="G224" s="102"/>
      <c r="H224" s="102"/>
      <c r="I224" s="102"/>
      <c r="J224" s="178">
        <v>100</v>
      </c>
      <c r="K224" s="104">
        <v>1085.94</v>
      </c>
      <c r="L224" s="104">
        <v>549.53499999999997</v>
      </c>
      <c r="M224" s="105">
        <v>13665.457999999999</v>
      </c>
      <c r="N224" s="105">
        <v>7860.8519999999999</v>
      </c>
      <c r="O224" s="105">
        <v>138649.03399999999</v>
      </c>
      <c r="P224" s="105">
        <v>70822.849000000002</v>
      </c>
      <c r="Q224" s="106">
        <v>1614.8779999999999</v>
      </c>
      <c r="R224" s="107"/>
      <c r="S224" s="180">
        <v>96.076024096385538</v>
      </c>
      <c r="T224" s="109">
        <v>87</v>
      </c>
      <c r="U224" s="110">
        <v>2088000</v>
      </c>
      <c r="V224" s="110">
        <v>58464000</v>
      </c>
      <c r="W224" s="110">
        <v>11</v>
      </c>
      <c r="X224" s="110">
        <v>692395200</v>
      </c>
      <c r="Y224" s="111">
        <v>60</v>
      </c>
      <c r="Z224" s="111">
        <v>29.7</v>
      </c>
      <c r="AA224" s="181"/>
      <c r="AB224" s="181"/>
      <c r="AC224" s="182"/>
      <c r="AD224" s="182"/>
      <c r="AE224" s="110">
        <v>2457720</v>
      </c>
    </row>
    <row r="225" spans="1:31" hidden="1" x14ac:dyDescent="0.25">
      <c r="A225" s="99">
        <v>42337</v>
      </c>
      <c r="B225" s="100">
        <f t="shared" si="3"/>
        <v>2015</v>
      </c>
      <c r="C225" s="101">
        <v>263402</v>
      </c>
      <c r="D225" s="101"/>
      <c r="E225" s="101"/>
      <c r="F225" s="101"/>
      <c r="G225" s="102"/>
      <c r="H225" s="102"/>
      <c r="I225" s="102"/>
      <c r="J225" s="178">
        <v>100</v>
      </c>
      <c r="K225" s="104">
        <v>177.595</v>
      </c>
      <c r="L225" s="104">
        <v>92.588999999999999</v>
      </c>
      <c r="M225" s="105">
        <v>13843.052999999998</v>
      </c>
      <c r="N225" s="105">
        <v>7953.4409999999998</v>
      </c>
      <c r="O225" s="105">
        <v>138826.62899999999</v>
      </c>
      <c r="P225" s="105">
        <v>70915.438000000009</v>
      </c>
      <c r="Q225" s="106">
        <v>263.40199999999999</v>
      </c>
      <c r="R225" s="107"/>
      <c r="S225" s="180">
        <v>96.087807807807806</v>
      </c>
      <c r="T225" s="109">
        <v>87</v>
      </c>
      <c r="U225" s="110">
        <v>2088000</v>
      </c>
      <c r="V225" s="110">
        <v>60552000</v>
      </c>
      <c r="W225" s="110">
        <v>11</v>
      </c>
      <c r="X225" s="110">
        <v>694483200</v>
      </c>
      <c r="Y225" s="111">
        <v>60</v>
      </c>
      <c r="Z225" s="111">
        <v>29.7</v>
      </c>
      <c r="AA225" s="181"/>
      <c r="AB225" s="181"/>
      <c r="AC225" s="182"/>
      <c r="AD225" s="182"/>
      <c r="AE225" s="110">
        <v>2459808</v>
      </c>
    </row>
    <row r="226" spans="1:31" hidden="1" x14ac:dyDescent="0.25">
      <c r="A226" s="99">
        <v>42338</v>
      </c>
      <c r="B226" s="100">
        <f t="shared" si="3"/>
        <v>2015</v>
      </c>
      <c r="C226" s="101">
        <v>154160</v>
      </c>
      <c r="D226" s="101"/>
      <c r="E226" s="101"/>
      <c r="F226" s="101"/>
      <c r="G226" s="102"/>
      <c r="H226" s="102"/>
      <c r="I226" s="102"/>
      <c r="J226" s="178">
        <v>97.25</v>
      </c>
      <c r="K226" s="104">
        <v>103.104</v>
      </c>
      <c r="L226" s="104">
        <v>57.264000000000003</v>
      </c>
      <c r="M226" s="105">
        <v>13946.156999999997</v>
      </c>
      <c r="N226" s="105">
        <v>8010.7049999999999</v>
      </c>
      <c r="O226" s="105">
        <v>138929.73299999998</v>
      </c>
      <c r="P226" s="105">
        <v>70972.702000000005</v>
      </c>
      <c r="Q226" s="106">
        <v>154.16</v>
      </c>
      <c r="R226" s="107"/>
      <c r="S226" s="180">
        <v>96.091287425149702</v>
      </c>
      <c r="T226" s="109">
        <v>87</v>
      </c>
      <c r="U226" s="110">
        <v>2088000</v>
      </c>
      <c r="V226" s="110">
        <v>62640000</v>
      </c>
      <c r="W226" s="110">
        <v>11</v>
      </c>
      <c r="X226" s="110">
        <v>696571200</v>
      </c>
      <c r="Y226" s="111">
        <v>60</v>
      </c>
      <c r="Z226" s="111">
        <v>29.7</v>
      </c>
      <c r="AA226" s="181"/>
      <c r="AB226" s="181"/>
      <c r="AC226" s="182"/>
      <c r="AD226" s="182"/>
      <c r="AE226" s="110">
        <v>2461896</v>
      </c>
    </row>
    <row r="227" spans="1:31" hidden="1" x14ac:dyDescent="0.25">
      <c r="A227" s="99">
        <v>42339</v>
      </c>
      <c r="B227" s="100">
        <f t="shared" si="3"/>
        <v>2015</v>
      </c>
      <c r="C227" s="101">
        <v>615316.00000000012</v>
      </c>
      <c r="D227" s="101"/>
      <c r="E227" s="101"/>
      <c r="F227" s="101"/>
      <c r="G227" s="183"/>
      <c r="H227" s="183"/>
      <c r="I227" s="183"/>
      <c r="J227" s="178">
        <v>96.47</v>
      </c>
      <c r="K227" s="104">
        <v>362.072</v>
      </c>
      <c r="L227" s="104">
        <v>262.82900000000001</v>
      </c>
      <c r="M227" s="105">
        <v>362.072</v>
      </c>
      <c r="N227" s="105">
        <v>262.82900000000001</v>
      </c>
      <c r="O227" s="105">
        <v>139291.80499999996</v>
      </c>
      <c r="P227" s="105">
        <v>71235.531000000003</v>
      </c>
      <c r="Q227" s="106">
        <v>615.31600000000014</v>
      </c>
      <c r="R227" s="107"/>
      <c r="S227" s="180">
        <v>96.092417910447764</v>
      </c>
      <c r="T227" s="109">
        <v>87</v>
      </c>
      <c r="U227" s="110">
        <v>2088000</v>
      </c>
      <c r="V227" s="110">
        <v>2088000</v>
      </c>
      <c r="W227" s="110">
        <v>12</v>
      </c>
      <c r="X227" s="110">
        <v>698659200</v>
      </c>
      <c r="Y227" s="111">
        <v>60</v>
      </c>
      <c r="Z227" s="111">
        <v>29.7</v>
      </c>
      <c r="AA227" s="181"/>
      <c r="AB227" s="181"/>
      <c r="AC227" s="182"/>
      <c r="AD227" s="182"/>
      <c r="AE227" s="110">
        <v>2463984</v>
      </c>
    </row>
    <row r="228" spans="1:31" hidden="1" x14ac:dyDescent="0.25">
      <c r="A228" s="99">
        <v>42340</v>
      </c>
      <c r="B228" s="100">
        <f t="shared" si="3"/>
        <v>2015</v>
      </c>
      <c r="C228" s="101">
        <v>512509.00000000012</v>
      </c>
      <c r="D228" s="101"/>
      <c r="E228" s="101"/>
      <c r="F228" s="101"/>
      <c r="G228" s="183"/>
      <c r="H228" s="183"/>
      <c r="I228" s="183"/>
      <c r="J228" s="178">
        <v>99.13</v>
      </c>
      <c r="K228" s="104">
        <v>342.89800000000002</v>
      </c>
      <c r="L228" s="104">
        <v>178.86600000000001</v>
      </c>
      <c r="M228" s="105">
        <v>704.97</v>
      </c>
      <c r="N228" s="105">
        <v>441.69500000000005</v>
      </c>
      <c r="O228" s="105">
        <v>139634.70299999995</v>
      </c>
      <c r="P228" s="105">
        <v>71414.396999999997</v>
      </c>
      <c r="Q228" s="106">
        <v>512.50900000000013</v>
      </c>
      <c r="R228" s="107"/>
      <c r="S228" s="180">
        <v>96.101458333333341</v>
      </c>
      <c r="T228" s="109">
        <v>87</v>
      </c>
      <c r="U228" s="110">
        <v>2088000</v>
      </c>
      <c r="V228" s="110">
        <v>4176000</v>
      </c>
      <c r="W228" s="110">
        <v>12</v>
      </c>
      <c r="X228" s="110">
        <v>700747200</v>
      </c>
      <c r="Y228" s="111">
        <v>60</v>
      </c>
      <c r="Z228" s="111">
        <v>29.7</v>
      </c>
      <c r="AA228" s="181"/>
      <c r="AB228" s="181"/>
      <c r="AC228" s="182"/>
      <c r="AD228" s="182"/>
      <c r="AE228" s="110">
        <v>2466072</v>
      </c>
    </row>
    <row r="229" spans="1:31" hidden="1" x14ac:dyDescent="0.25">
      <c r="A229" s="99">
        <v>42341</v>
      </c>
      <c r="B229" s="100">
        <f t="shared" si="3"/>
        <v>2015</v>
      </c>
      <c r="C229" s="101">
        <v>31934</v>
      </c>
      <c r="D229" s="101"/>
      <c r="E229" s="101"/>
      <c r="F229" s="101"/>
      <c r="G229" s="183"/>
      <c r="H229" s="183"/>
      <c r="I229" s="183"/>
      <c r="J229" s="178">
        <v>97.32</v>
      </c>
      <c r="K229" s="104">
        <v>25.812999999999999</v>
      </c>
      <c r="L229" s="104">
        <v>11.29</v>
      </c>
      <c r="M229" s="105">
        <v>730.78300000000002</v>
      </c>
      <c r="N229" s="105">
        <v>452.98500000000007</v>
      </c>
      <c r="O229" s="105">
        <v>139660.51599999995</v>
      </c>
      <c r="P229" s="105">
        <v>71425.686999999991</v>
      </c>
      <c r="Q229" s="106">
        <v>31.934000000000001</v>
      </c>
      <c r="R229" s="107"/>
      <c r="S229" s="180">
        <v>96.105074183976257</v>
      </c>
      <c r="T229" s="109">
        <v>87</v>
      </c>
      <c r="U229" s="110">
        <v>2088000</v>
      </c>
      <c r="V229" s="110">
        <v>6264000</v>
      </c>
      <c r="W229" s="110">
        <v>12</v>
      </c>
      <c r="X229" s="110">
        <v>702835200</v>
      </c>
      <c r="Y229" s="111">
        <v>60</v>
      </c>
      <c r="Z229" s="111">
        <v>29.7</v>
      </c>
      <c r="AA229" s="181"/>
      <c r="AB229" s="181"/>
      <c r="AC229" s="182"/>
      <c r="AD229" s="182"/>
      <c r="AE229" s="110">
        <v>2468160</v>
      </c>
    </row>
    <row r="230" spans="1:31" hidden="1" x14ac:dyDescent="0.25">
      <c r="A230" s="99">
        <v>42342</v>
      </c>
      <c r="B230" s="100">
        <f t="shared" si="3"/>
        <v>2015</v>
      </c>
      <c r="C230" s="101">
        <v>97586.000000000015</v>
      </c>
      <c r="D230" s="101"/>
      <c r="E230" s="101"/>
      <c r="F230" s="101"/>
      <c r="G230" s="183"/>
      <c r="H230" s="183"/>
      <c r="I230" s="183"/>
      <c r="J230" s="178">
        <v>97.13</v>
      </c>
      <c r="K230" s="104">
        <v>69.283000000000001</v>
      </c>
      <c r="L230" s="104">
        <v>34.244</v>
      </c>
      <c r="M230" s="105">
        <v>800.06600000000003</v>
      </c>
      <c r="N230" s="105">
        <v>487.22900000000004</v>
      </c>
      <c r="O230" s="105">
        <v>139729.79899999994</v>
      </c>
      <c r="P230" s="105">
        <v>71459.930999999997</v>
      </c>
      <c r="Q230" s="106">
        <v>97.586000000000013</v>
      </c>
      <c r="R230" s="107"/>
      <c r="S230" s="180">
        <v>96.108106508875736</v>
      </c>
      <c r="T230" s="109">
        <v>87</v>
      </c>
      <c r="U230" s="110">
        <v>2088000</v>
      </c>
      <c r="V230" s="110">
        <v>8352000</v>
      </c>
      <c r="W230" s="110">
        <v>12</v>
      </c>
      <c r="X230" s="110">
        <v>704923200</v>
      </c>
      <c r="Y230" s="111">
        <v>60</v>
      </c>
      <c r="Z230" s="111">
        <v>29.7</v>
      </c>
      <c r="AA230" s="181"/>
      <c r="AB230" s="181"/>
      <c r="AC230" s="182"/>
      <c r="AD230" s="182"/>
      <c r="AE230" s="110">
        <v>2470248</v>
      </c>
    </row>
    <row r="231" spans="1:31" hidden="1" x14ac:dyDescent="0.25">
      <c r="A231" s="99">
        <v>42343</v>
      </c>
      <c r="B231" s="100">
        <f t="shared" si="3"/>
        <v>2015</v>
      </c>
      <c r="C231" s="101">
        <v>62588.999999999993</v>
      </c>
      <c r="D231" s="101"/>
      <c r="E231" s="101"/>
      <c r="F231" s="101"/>
      <c r="G231" s="183"/>
      <c r="H231" s="183"/>
      <c r="I231" s="183"/>
      <c r="J231" s="178">
        <v>98.47</v>
      </c>
      <c r="K231" s="104">
        <v>44.311999999999998</v>
      </c>
      <c r="L231" s="104">
        <v>23.625</v>
      </c>
      <c r="M231" s="105">
        <v>844.37800000000004</v>
      </c>
      <c r="N231" s="105">
        <v>510.85400000000004</v>
      </c>
      <c r="O231" s="105">
        <v>139774.11099999995</v>
      </c>
      <c r="P231" s="105">
        <v>71483.555999999997</v>
      </c>
      <c r="Q231" s="106">
        <v>62.588999999999992</v>
      </c>
      <c r="R231" s="107"/>
      <c r="S231" s="180">
        <v>96.115073746312689</v>
      </c>
      <c r="T231" s="109">
        <v>87</v>
      </c>
      <c r="U231" s="110">
        <v>2088000</v>
      </c>
      <c r="V231" s="110">
        <v>10440000</v>
      </c>
      <c r="W231" s="110">
        <v>12</v>
      </c>
      <c r="X231" s="110">
        <v>707011200</v>
      </c>
      <c r="Y231" s="111">
        <v>60</v>
      </c>
      <c r="Z231" s="111">
        <v>29.7</v>
      </c>
      <c r="AA231" s="181"/>
      <c r="AB231" s="181"/>
      <c r="AC231" s="182"/>
      <c r="AD231" s="182"/>
      <c r="AE231" s="110">
        <v>2472336</v>
      </c>
    </row>
    <row r="232" spans="1:31" hidden="1" x14ac:dyDescent="0.25">
      <c r="A232" s="99">
        <v>42344</v>
      </c>
      <c r="B232" s="100">
        <f t="shared" si="3"/>
        <v>2015</v>
      </c>
      <c r="C232" s="101">
        <v>9440.0000000000018</v>
      </c>
      <c r="D232" s="101"/>
      <c r="E232" s="101"/>
      <c r="F232" s="101"/>
      <c r="G232" s="183"/>
      <c r="H232" s="183"/>
      <c r="I232" s="183"/>
      <c r="J232" s="178">
        <v>97.81</v>
      </c>
      <c r="K232" s="104">
        <v>8.6120000000000001</v>
      </c>
      <c r="L232" s="104">
        <v>3.9279999999999999</v>
      </c>
      <c r="M232" s="105">
        <v>852.99</v>
      </c>
      <c r="N232" s="105">
        <v>514.78200000000004</v>
      </c>
      <c r="O232" s="105">
        <v>139782.72299999994</v>
      </c>
      <c r="P232" s="105">
        <v>71487.483999999997</v>
      </c>
      <c r="Q232" s="106">
        <v>9.4400000000000013</v>
      </c>
      <c r="R232" s="107"/>
      <c r="S232" s="180">
        <v>96.120058823529419</v>
      </c>
      <c r="T232" s="109">
        <v>87</v>
      </c>
      <c r="U232" s="110">
        <v>2088000</v>
      </c>
      <c r="V232" s="110">
        <v>12528000</v>
      </c>
      <c r="W232" s="110">
        <v>12</v>
      </c>
      <c r="X232" s="110">
        <v>709099200</v>
      </c>
      <c r="Y232" s="111">
        <v>60</v>
      </c>
      <c r="Z232" s="111">
        <v>29.7</v>
      </c>
      <c r="AA232" s="181"/>
      <c r="AB232" s="181"/>
      <c r="AC232" s="182"/>
      <c r="AD232" s="182"/>
      <c r="AE232" s="110">
        <v>2474424</v>
      </c>
    </row>
    <row r="233" spans="1:31" hidden="1" x14ac:dyDescent="0.25">
      <c r="A233" s="99">
        <v>42345</v>
      </c>
      <c r="B233" s="100">
        <f t="shared" si="3"/>
        <v>2015</v>
      </c>
      <c r="C233" s="101">
        <v>138203</v>
      </c>
      <c r="D233" s="101"/>
      <c r="E233" s="101"/>
      <c r="F233" s="101"/>
      <c r="G233" s="183"/>
      <c r="H233" s="183"/>
      <c r="I233" s="183"/>
      <c r="J233" s="178">
        <v>97.42</v>
      </c>
      <c r="K233" s="104">
        <v>104.54</v>
      </c>
      <c r="L233" s="104">
        <v>41.011000000000003</v>
      </c>
      <c r="M233" s="105">
        <v>957.53</v>
      </c>
      <c r="N233" s="105">
        <v>555.79300000000001</v>
      </c>
      <c r="O233" s="105">
        <v>139887.26299999995</v>
      </c>
      <c r="P233" s="105">
        <v>71528.494999999995</v>
      </c>
      <c r="Q233" s="106">
        <v>138.203</v>
      </c>
      <c r="R233" s="107"/>
      <c r="S233" s="180">
        <v>96.123870967741951</v>
      </c>
      <c r="T233" s="109">
        <v>87</v>
      </c>
      <c r="U233" s="110">
        <v>2088000</v>
      </c>
      <c r="V233" s="110">
        <v>14616000</v>
      </c>
      <c r="W233" s="110">
        <v>12</v>
      </c>
      <c r="X233" s="110">
        <v>711187200</v>
      </c>
      <c r="Y233" s="111">
        <v>60</v>
      </c>
      <c r="Z233" s="111">
        <v>29.7</v>
      </c>
      <c r="AA233" s="181"/>
      <c r="AB233" s="181"/>
      <c r="AC233" s="182"/>
      <c r="AD233" s="182"/>
      <c r="AE233" s="110">
        <v>2476512</v>
      </c>
    </row>
    <row r="234" spans="1:31" hidden="1" x14ac:dyDescent="0.25">
      <c r="A234" s="99">
        <v>42346</v>
      </c>
      <c r="B234" s="100">
        <f t="shared" si="3"/>
        <v>2015</v>
      </c>
      <c r="C234" s="101">
        <v>1758196.0000000005</v>
      </c>
      <c r="D234" s="101"/>
      <c r="E234" s="101"/>
      <c r="F234" s="101"/>
      <c r="G234" s="183"/>
      <c r="H234" s="183"/>
      <c r="I234" s="183"/>
      <c r="J234" s="178">
        <v>99.86</v>
      </c>
      <c r="K234" s="104">
        <v>1194.05</v>
      </c>
      <c r="L234" s="104">
        <v>588.79100000000005</v>
      </c>
      <c r="M234" s="105">
        <v>2151.58</v>
      </c>
      <c r="N234" s="105">
        <v>1144.5840000000001</v>
      </c>
      <c r="O234" s="105">
        <v>141081.31299999994</v>
      </c>
      <c r="P234" s="105">
        <v>72117.285999999993</v>
      </c>
      <c r="Q234" s="106">
        <v>1758.1960000000004</v>
      </c>
      <c r="R234" s="107"/>
      <c r="S234" s="180">
        <v>96.134795321637441</v>
      </c>
      <c r="T234" s="109">
        <v>87</v>
      </c>
      <c r="U234" s="110">
        <v>2088000</v>
      </c>
      <c r="V234" s="110">
        <v>16704000</v>
      </c>
      <c r="W234" s="110">
        <v>12</v>
      </c>
      <c r="X234" s="110">
        <v>713275200</v>
      </c>
      <c r="Y234" s="111">
        <v>60</v>
      </c>
      <c r="Z234" s="111">
        <v>29.7</v>
      </c>
      <c r="AA234" s="181"/>
      <c r="AB234" s="181"/>
      <c r="AC234" s="182"/>
      <c r="AD234" s="182"/>
      <c r="AE234" s="110">
        <v>2478600</v>
      </c>
    </row>
    <row r="235" spans="1:31" hidden="1" x14ac:dyDescent="0.25">
      <c r="A235" s="99">
        <v>42347</v>
      </c>
      <c r="B235" s="100">
        <f t="shared" si="3"/>
        <v>2015</v>
      </c>
      <c r="C235" s="101">
        <v>1929894</v>
      </c>
      <c r="D235" s="101"/>
      <c r="E235" s="101"/>
      <c r="F235" s="101"/>
      <c r="G235" s="183"/>
      <c r="H235" s="183"/>
      <c r="I235" s="183"/>
      <c r="J235" s="178">
        <v>99.97</v>
      </c>
      <c r="K235" s="104">
        <v>1310.4960000000001</v>
      </c>
      <c r="L235" s="104">
        <v>645.87099999999998</v>
      </c>
      <c r="M235" s="105">
        <v>3462.076</v>
      </c>
      <c r="N235" s="105">
        <v>1790.4549999999999</v>
      </c>
      <c r="O235" s="105">
        <v>142391.80899999995</v>
      </c>
      <c r="P235" s="105">
        <v>72763.156999999992</v>
      </c>
      <c r="Q235" s="106">
        <v>1929.894</v>
      </c>
      <c r="R235" s="107"/>
      <c r="S235" s="180">
        <v>96.145976676384862</v>
      </c>
      <c r="T235" s="109">
        <v>87</v>
      </c>
      <c r="U235" s="110">
        <v>2088000</v>
      </c>
      <c r="V235" s="110">
        <v>18792000</v>
      </c>
      <c r="W235" s="110">
        <v>12</v>
      </c>
      <c r="X235" s="110">
        <v>715363200</v>
      </c>
      <c r="Y235" s="111">
        <v>60</v>
      </c>
      <c r="Z235" s="111">
        <v>29.7</v>
      </c>
      <c r="AA235" s="181"/>
      <c r="AB235" s="181"/>
      <c r="AC235" s="182"/>
      <c r="AD235" s="182"/>
      <c r="AE235" s="110">
        <v>2480688</v>
      </c>
    </row>
    <row r="236" spans="1:31" hidden="1" x14ac:dyDescent="0.25">
      <c r="A236" s="99">
        <v>42348</v>
      </c>
      <c r="B236" s="100">
        <f t="shared" si="3"/>
        <v>2015</v>
      </c>
      <c r="C236" s="101">
        <v>1638313.9999999998</v>
      </c>
      <c r="D236" s="101"/>
      <c r="E236" s="101"/>
      <c r="F236" s="101"/>
      <c r="G236" s="183"/>
      <c r="H236" s="183"/>
      <c r="I236" s="183"/>
      <c r="J236" s="178">
        <v>100</v>
      </c>
      <c r="K236" s="104">
        <v>1096.663</v>
      </c>
      <c r="L236" s="104">
        <v>562.90200000000004</v>
      </c>
      <c r="M236" s="105">
        <v>4558.7389999999996</v>
      </c>
      <c r="N236" s="105">
        <v>2353.357</v>
      </c>
      <c r="O236" s="105">
        <v>143488.47199999995</v>
      </c>
      <c r="P236" s="105">
        <v>73326.058999999994</v>
      </c>
      <c r="Q236" s="106">
        <v>1638.3139999999999</v>
      </c>
      <c r="R236" s="107"/>
      <c r="S236" s="180">
        <v>96.157180232558161</v>
      </c>
      <c r="T236" s="109">
        <v>87</v>
      </c>
      <c r="U236" s="110">
        <v>2088000</v>
      </c>
      <c r="V236" s="110">
        <v>20880000</v>
      </c>
      <c r="W236" s="110">
        <v>12</v>
      </c>
      <c r="X236" s="110">
        <v>717451200</v>
      </c>
      <c r="Y236" s="111">
        <v>60</v>
      </c>
      <c r="Z236" s="111">
        <v>29.7</v>
      </c>
      <c r="AA236" s="181"/>
      <c r="AB236" s="181"/>
      <c r="AC236" s="182"/>
      <c r="AD236" s="182"/>
      <c r="AE236" s="110">
        <v>2482776</v>
      </c>
    </row>
    <row r="237" spans="1:31" hidden="1" x14ac:dyDescent="0.25">
      <c r="A237" s="99">
        <v>42349</v>
      </c>
      <c r="B237" s="100">
        <f t="shared" si="3"/>
        <v>2015</v>
      </c>
      <c r="C237" s="101">
        <v>1641446.0000000002</v>
      </c>
      <c r="D237" s="101"/>
      <c r="E237" s="101"/>
      <c r="F237" s="101"/>
      <c r="G237" s="183"/>
      <c r="H237" s="183"/>
      <c r="I237" s="183"/>
      <c r="J237" s="178">
        <v>100</v>
      </c>
      <c r="K237" s="104">
        <v>1092.665</v>
      </c>
      <c r="L237" s="104">
        <v>570.77200000000005</v>
      </c>
      <c r="M237" s="105">
        <v>5651.4039999999995</v>
      </c>
      <c r="N237" s="105">
        <v>2924.1289999999999</v>
      </c>
      <c r="O237" s="105">
        <v>144581.13699999996</v>
      </c>
      <c r="P237" s="105">
        <v>73896.830999999991</v>
      </c>
      <c r="Q237" s="106">
        <v>1641.4460000000001</v>
      </c>
      <c r="R237" s="107"/>
      <c r="S237" s="180">
        <v>96.16831884057973</v>
      </c>
      <c r="T237" s="109">
        <v>87</v>
      </c>
      <c r="U237" s="110">
        <v>2088000</v>
      </c>
      <c r="V237" s="110">
        <v>22968000</v>
      </c>
      <c r="W237" s="110">
        <v>12</v>
      </c>
      <c r="X237" s="110">
        <v>719539200</v>
      </c>
      <c r="Y237" s="111">
        <v>60</v>
      </c>
      <c r="Z237" s="111">
        <v>29.7</v>
      </c>
      <c r="AA237" s="181"/>
      <c r="AB237" s="181"/>
      <c r="AC237" s="182"/>
      <c r="AD237" s="182"/>
      <c r="AE237" s="110">
        <v>2484864</v>
      </c>
    </row>
    <row r="238" spans="1:31" hidden="1" x14ac:dyDescent="0.25">
      <c r="A238" s="99">
        <v>42350</v>
      </c>
      <c r="B238" s="100">
        <f t="shared" si="3"/>
        <v>2015</v>
      </c>
      <c r="C238" s="101">
        <v>1184710</v>
      </c>
      <c r="D238" s="101"/>
      <c r="E238" s="101"/>
      <c r="F238" s="101"/>
      <c r="G238" s="183"/>
      <c r="H238" s="183"/>
      <c r="I238" s="183"/>
      <c r="J238" s="178">
        <v>96.68</v>
      </c>
      <c r="K238" s="104">
        <v>786.05600000000004</v>
      </c>
      <c r="L238" s="104">
        <v>413.00700000000001</v>
      </c>
      <c r="M238" s="105">
        <v>6437.4599999999991</v>
      </c>
      <c r="N238" s="105">
        <v>3337.136</v>
      </c>
      <c r="O238" s="105">
        <v>145367.19299999997</v>
      </c>
      <c r="P238" s="105">
        <v>74309.837999999989</v>
      </c>
      <c r="Q238" s="106">
        <v>1184.71</v>
      </c>
      <c r="R238" s="107"/>
      <c r="S238" s="180">
        <v>96.169797687861291</v>
      </c>
      <c r="T238" s="109">
        <v>87</v>
      </c>
      <c r="U238" s="110">
        <v>2088000</v>
      </c>
      <c r="V238" s="110">
        <v>25056000</v>
      </c>
      <c r="W238" s="110">
        <v>12</v>
      </c>
      <c r="X238" s="110">
        <v>721627200</v>
      </c>
      <c r="Y238" s="111">
        <v>60</v>
      </c>
      <c r="Z238" s="111">
        <v>29.7</v>
      </c>
      <c r="AA238" s="181"/>
      <c r="AB238" s="181"/>
      <c r="AC238" s="182"/>
      <c r="AD238" s="182"/>
      <c r="AE238" s="110">
        <v>2486952</v>
      </c>
    </row>
    <row r="239" spans="1:31" hidden="1" x14ac:dyDescent="0.25">
      <c r="A239" s="99">
        <v>42351</v>
      </c>
      <c r="B239" s="100">
        <f t="shared" si="3"/>
        <v>2015</v>
      </c>
      <c r="C239" s="101">
        <v>205199.00000000003</v>
      </c>
      <c r="D239" s="101"/>
      <c r="E239" s="101"/>
      <c r="F239" s="101"/>
      <c r="G239" s="183"/>
      <c r="H239" s="183"/>
      <c r="I239" s="183"/>
      <c r="J239" s="178">
        <v>95.44</v>
      </c>
      <c r="K239" s="104">
        <v>137.77500000000001</v>
      </c>
      <c r="L239" s="104">
        <v>73.807000000000002</v>
      </c>
      <c r="M239" s="105">
        <v>6575.2349999999988</v>
      </c>
      <c r="N239" s="105">
        <v>3410.9429999999998</v>
      </c>
      <c r="O239" s="105">
        <v>145504.96799999996</v>
      </c>
      <c r="P239" s="105">
        <v>74383.64499999999</v>
      </c>
      <c r="Q239" s="106">
        <v>205.19900000000004</v>
      </c>
      <c r="R239" s="107"/>
      <c r="S239" s="180">
        <v>96.167694524495701</v>
      </c>
      <c r="T239" s="109">
        <v>87</v>
      </c>
      <c r="U239" s="110">
        <v>2088000</v>
      </c>
      <c r="V239" s="110">
        <v>27144000</v>
      </c>
      <c r="W239" s="110">
        <v>12</v>
      </c>
      <c r="X239" s="110">
        <v>723715200</v>
      </c>
      <c r="Y239" s="111">
        <v>60</v>
      </c>
      <c r="Z239" s="111">
        <v>29.7</v>
      </c>
      <c r="AA239" s="181"/>
      <c r="AB239" s="181"/>
      <c r="AC239" s="182"/>
      <c r="AD239" s="182"/>
      <c r="AE239" s="110">
        <v>2489040</v>
      </c>
    </row>
    <row r="240" spans="1:31" hidden="1" x14ac:dyDescent="0.25">
      <c r="A240" s="99">
        <v>42352</v>
      </c>
      <c r="B240" s="100">
        <f t="shared" si="3"/>
        <v>2015</v>
      </c>
      <c r="C240" s="101">
        <v>205565</v>
      </c>
      <c r="D240" s="101"/>
      <c r="E240" s="101"/>
      <c r="F240" s="101"/>
      <c r="G240" s="183"/>
      <c r="H240" s="183"/>
      <c r="I240" s="183"/>
      <c r="J240" s="178">
        <v>93.09</v>
      </c>
      <c r="K240" s="104">
        <v>140.10400000000001</v>
      </c>
      <c r="L240" s="104">
        <v>71.158000000000001</v>
      </c>
      <c r="M240" s="105">
        <v>6715.338999999999</v>
      </c>
      <c r="N240" s="105">
        <v>3482.1009999999997</v>
      </c>
      <c r="O240" s="105">
        <v>145645.07199999996</v>
      </c>
      <c r="P240" s="105">
        <v>74454.802999999985</v>
      </c>
      <c r="Q240" s="106">
        <v>205.565</v>
      </c>
      <c r="R240" s="107"/>
      <c r="S240" s="180">
        <v>96.158850574712659</v>
      </c>
      <c r="T240" s="109">
        <v>87</v>
      </c>
      <c r="U240" s="110">
        <v>2088000</v>
      </c>
      <c r="V240" s="110">
        <v>29232000</v>
      </c>
      <c r="W240" s="110">
        <v>12</v>
      </c>
      <c r="X240" s="110">
        <v>725803200</v>
      </c>
      <c r="Y240" s="111">
        <v>60</v>
      </c>
      <c r="Z240" s="111">
        <v>29.7</v>
      </c>
      <c r="AA240" s="181"/>
      <c r="AB240" s="181"/>
      <c r="AC240" s="182"/>
      <c r="AD240" s="182"/>
      <c r="AE240" s="110">
        <v>2491128</v>
      </c>
    </row>
    <row r="241" spans="1:31" hidden="1" x14ac:dyDescent="0.25">
      <c r="A241" s="99">
        <v>42353</v>
      </c>
      <c r="B241" s="100">
        <f t="shared" si="3"/>
        <v>2015</v>
      </c>
      <c r="C241" s="101">
        <v>1099101</v>
      </c>
      <c r="D241" s="101"/>
      <c r="E241" s="101"/>
      <c r="F241" s="101"/>
      <c r="G241" s="183"/>
      <c r="H241" s="183"/>
      <c r="I241" s="183"/>
      <c r="J241" s="178">
        <v>94.11</v>
      </c>
      <c r="K241" s="104">
        <v>740.78099999999995</v>
      </c>
      <c r="L241" s="104">
        <v>371.98399999999998</v>
      </c>
      <c r="M241" s="105">
        <v>7456.119999999999</v>
      </c>
      <c r="N241" s="105">
        <v>3854.0849999999996</v>
      </c>
      <c r="O241" s="105">
        <v>146385.85299999994</v>
      </c>
      <c r="P241" s="105">
        <v>74826.786999999982</v>
      </c>
      <c r="Q241" s="106">
        <v>1099.1010000000001</v>
      </c>
      <c r="R241" s="107"/>
      <c r="S241" s="180">
        <v>96.152979942693435</v>
      </c>
      <c r="T241" s="109">
        <v>87</v>
      </c>
      <c r="U241" s="110">
        <v>2088000</v>
      </c>
      <c r="V241" s="110">
        <v>31320000</v>
      </c>
      <c r="W241" s="110">
        <v>12</v>
      </c>
      <c r="X241" s="110">
        <v>727891200</v>
      </c>
      <c r="Y241" s="111">
        <v>60</v>
      </c>
      <c r="Z241" s="111">
        <v>29.7</v>
      </c>
      <c r="AA241" s="181"/>
      <c r="AB241" s="181"/>
      <c r="AC241" s="182"/>
      <c r="AD241" s="182"/>
      <c r="AE241" s="110">
        <v>2493216</v>
      </c>
    </row>
    <row r="242" spans="1:31" hidden="1" x14ac:dyDescent="0.25">
      <c r="A242" s="99">
        <v>42354</v>
      </c>
      <c r="B242" s="100">
        <f t="shared" si="3"/>
        <v>2015</v>
      </c>
      <c r="C242" s="101">
        <v>1356503</v>
      </c>
      <c r="D242" s="101"/>
      <c r="E242" s="101"/>
      <c r="F242" s="101"/>
      <c r="G242" s="183"/>
      <c r="H242" s="183"/>
      <c r="I242" s="183"/>
      <c r="J242" s="178">
        <v>95.68</v>
      </c>
      <c r="K242" s="104">
        <v>872.94600000000003</v>
      </c>
      <c r="L242" s="104">
        <v>501.185</v>
      </c>
      <c r="M242" s="105">
        <v>8329.0659999999989</v>
      </c>
      <c r="N242" s="105">
        <v>4355.2699999999995</v>
      </c>
      <c r="O242" s="105">
        <v>147258.79899999994</v>
      </c>
      <c r="P242" s="105">
        <v>75327.97199999998</v>
      </c>
      <c r="Q242" s="106">
        <v>1356.5029999999999</v>
      </c>
      <c r="R242" s="107"/>
      <c r="S242" s="180">
        <v>96.151628571428589</v>
      </c>
      <c r="T242" s="109">
        <v>87</v>
      </c>
      <c r="U242" s="110">
        <v>2088000</v>
      </c>
      <c r="V242" s="110">
        <v>33408000</v>
      </c>
      <c r="W242" s="110">
        <v>12</v>
      </c>
      <c r="X242" s="110">
        <v>729979200</v>
      </c>
      <c r="Y242" s="111">
        <v>60</v>
      </c>
      <c r="Z242" s="111">
        <v>29.7</v>
      </c>
      <c r="AA242" s="181"/>
      <c r="AB242" s="181"/>
      <c r="AC242" s="182"/>
      <c r="AD242" s="182"/>
      <c r="AE242" s="110">
        <v>2495304</v>
      </c>
    </row>
    <row r="243" spans="1:31" hidden="1" x14ac:dyDescent="0.25">
      <c r="A243" s="99">
        <v>42355</v>
      </c>
      <c r="B243" s="100">
        <f t="shared" si="3"/>
        <v>2015</v>
      </c>
      <c r="C243" s="101">
        <v>1673777</v>
      </c>
      <c r="D243" s="101"/>
      <c r="E243" s="101"/>
      <c r="F243" s="101"/>
      <c r="G243" s="183"/>
      <c r="H243" s="183"/>
      <c r="I243" s="183"/>
      <c r="J243" s="178">
        <v>92.17</v>
      </c>
      <c r="K243" s="104">
        <v>1076.191</v>
      </c>
      <c r="L243" s="104">
        <v>620.98</v>
      </c>
      <c r="M243" s="105">
        <v>9405.2569999999996</v>
      </c>
      <c r="N243" s="105">
        <v>4976.25</v>
      </c>
      <c r="O243" s="105">
        <v>148334.98999999993</v>
      </c>
      <c r="P243" s="105">
        <v>75948.951999999976</v>
      </c>
      <c r="Q243" s="106">
        <v>1673.777</v>
      </c>
      <c r="R243" s="107"/>
      <c r="S243" s="180">
        <v>96.140284900284911</v>
      </c>
      <c r="T243" s="109">
        <v>87</v>
      </c>
      <c r="U243" s="110">
        <v>2088000</v>
      </c>
      <c r="V243" s="110">
        <v>35496000</v>
      </c>
      <c r="W243" s="110">
        <v>12</v>
      </c>
      <c r="X243" s="110">
        <v>732067200</v>
      </c>
      <c r="Y243" s="111">
        <v>60</v>
      </c>
      <c r="Z243" s="111">
        <v>29.7</v>
      </c>
      <c r="AA243" s="181"/>
      <c r="AB243" s="181"/>
      <c r="AC243" s="182"/>
      <c r="AD243" s="182"/>
      <c r="AE243" s="110">
        <v>2497392</v>
      </c>
    </row>
    <row r="244" spans="1:31" hidden="1" x14ac:dyDescent="0.25">
      <c r="A244" s="99">
        <v>42356</v>
      </c>
      <c r="B244" s="100">
        <f t="shared" si="3"/>
        <v>2015</v>
      </c>
      <c r="C244" s="101">
        <v>967646.00000000012</v>
      </c>
      <c r="D244" s="101"/>
      <c r="E244" s="101"/>
      <c r="F244" s="101"/>
      <c r="G244" s="183"/>
      <c r="H244" s="183"/>
      <c r="I244" s="183"/>
      <c r="J244" s="178">
        <v>92.1</v>
      </c>
      <c r="K244" s="104">
        <v>608.29300000000001</v>
      </c>
      <c r="L244" s="104">
        <v>372.67700000000002</v>
      </c>
      <c r="M244" s="105">
        <v>10013.549999999999</v>
      </c>
      <c r="N244" s="105">
        <v>5348.9269999999997</v>
      </c>
      <c r="O244" s="105">
        <v>148943.28299999994</v>
      </c>
      <c r="P244" s="105">
        <v>76321.628999999972</v>
      </c>
      <c r="Q244" s="106">
        <v>967.64600000000007</v>
      </c>
      <c r="R244" s="107"/>
      <c r="S244" s="180">
        <v>96.128806818181829</v>
      </c>
      <c r="T244" s="109">
        <v>87</v>
      </c>
      <c r="U244" s="110">
        <v>2088000</v>
      </c>
      <c r="V244" s="110">
        <v>37584000</v>
      </c>
      <c r="W244" s="110">
        <v>12</v>
      </c>
      <c r="X244" s="110">
        <v>734155200</v>
      </c>
      <c r="Y244" s="111">
        <v>60</v>
      </c>
      <c r="Z244" s="111">
        <v>29.7</v>
      </c>
      <c r="AA244" s="181"/>
      <c r="AB244" s="181"/>
      <c r="AC244" s="182"/>
      <c r="AD244" s="182"/>
      <c r="AE244" s="110">
        <v>2499480</v>
      </c>
    </row>
    <row r="245" spans="1:31" hidden="1" x14ac:dyDescent="0.25">
      <c r="A245" s="99">
        <v>42357</v>
      </c>
      <c r="B245" s="100">
        <f t="shared" si="3"/>
        <v>2015</v>
      </c>
      <c r="C245" s="101">
        <v>568571</v>
      </c>
      <c r="D245" s="101"/>
      <c r="E245" s="101"/>
      <c r="F245" s="101"/>
      <c r="G245" s="183"/>
      <c r="H245" s="183"/>
      <c r="I245" s="183"/>
      <c r="J245" s="178">
        <v>94.52</v>
      </c>
      <c r="K245" s="104">
        <v>377.59300000000002</v>
      </c>
      <c r="L245" s="104">
        <v>199.63300000000001</v>
      </c>
      <c r="M245" s="105">
        <v>10391.143</v>
      </c>
      <c r="N245" s="105">
        <v>5548.5599999999995</v>
      </c>
      <c r="O245" s="105">
        <v>149320.87599999993</v>
      </c>
      <c r="P245" s="105">
        <v>76521.261999999973</v>
      </c>
      <c r="Q245" s="106">
        <v>568.57100000000003</v>
      </c>
      <c r="R245" s="107"/>
      <c r="S245" s="180">
        <v>96.124249291784707</v>
      </c>
      <c r="T245" s="109">
        <v>87</v>
      </c>
      <c r="U245" s="110">
        <v>2088000</v>
      </c>
      <c r="V245" s="110">
        <v>39672000</v>
      </c>
      <c r="W245" s="110">
        <v>12</v>
      </c>
      <c r="X245" s="110">
        <v>736243200</v>
      </c>
      <c r="Y245" s="111">
        <v>60</v>
      </c>
      <c r="Z245" s="111">
        <v>29.7</v>
      </c>
      <c r="AA245" s="181"/>
      <c r="AB245" s="181"/>
      <c r="AC245" s="182"/>
      <c r="AD245" s="182"/>
      <c r="AE245" s="110">
        <v>2501568</v>
      </c>
    </row>
    <row r="246" spans="1:31" hidden="1" x14ac:dyDescent="0.25">
      <c r="A246" s="99">
        <v>42358</v>
      </c>
      <c r="B246" s="100">
        <f t="shared" si="3"/>
        <v>2015</v>
      </c>
      <c r="C246" s="101">
        <v>375474.00000000006</v>
      </c>
      <c r="D246" s="101"/>
      <c r="E246" s="101"/>
      <c r="F246" s="101"/>
      <c r="G246" s="183"/>
      <c r="H246" s="183"/>
      <c r="I246" s="183"/>
      <c r="J246" s="178">
        <v>96.59</v>
      </c>
      <c r="K246" s="104">
        <v>249.79</v>
      </c>
      <c r="L246" s="104">
        <v>133.61099999999999</v>
      </c>
      <c r="M246" s="105">
        <v>10640.933000000001</v>
      </c>
      <c r="N246" s="105">
        <v>5682.1709999999994</v>
      </c>
      <c r="O246" s="105">
        <v>149570.66599999994</v>
      </c>
      <c r="P246" s="105">
        <v>76654.872999999978</v>
      </c>
      <c r="Q246" s="106">
        <v>375.47400000000005</v>
      </c>
      <c r="R246" s="107"/>
      <c r="S246" s="180">
        <v>96.125564971751402</v>
      </c>
      <c r="T246" s="109">
        <v>87</v>
      </c>
      <c r="U246" s="110">
        <v>2088000</v>
      </c>
      <c r="V246" s="110">
        <v>41760000</v>
      </c>
      <c r="W246" s="110">
        <v>12</v>
      </c>
      <c r="X246" s="110">
        <v>738331200</v>
      </c>
      <c r="Y246" s="111">
        <v>60</v>
      </c>
      <c r="Z246" s="111">
        <v>29.7</v>
      </c>
      <c r="AA246" s="181"/>
      <c r="AB246" s="181"/>
      <c r="AC246" s="182"/>
      <c r="AD246" s="182"/>
      <c r="AE246" s="110">
        <v>2503656</v>
      </c>
    </row>
    <row r="247" spans="1:31" hidden="1" x14ac:dyDescent="0.25">
      <c r="A247" s="99">
        <v>42359</v>
      </c>
      <c r="B247" s="100">
        <f t="shared" si="3"/>
        <v>2015</v>
      </c>
      <c r="C247" s="101">
        <v>12699</v>
      </c>
      <c r="D247" s="101"/>
      <c r="E247" s="101"/>
      <c r="F247" s="101"/>
      <c r="G247" s="183"/>
      <c r="H247" s="183"/>
      <c r="I247" s="183"/>
      <c r="J247" s="178">
        <v>94.08</v>
      </c>
      <c r="K247" s="104">
        <v>10.598000000000001</v>
      </c>
      <c r="L247" s="104">
        <v>4.2919999999999998</v>
      </c>
      <c r="M247" s="105">
        <v>10651.531000000001</v>
      </c>
      <c r="N247" s="105">
        <v>5686.4629999999997</v>
      </c>
      <c r="O247" s="105">
        <v>149581.26399999994</v>
      </c>
      <c r="P247" s="105">
        <v>76659.164999999979</v>
      </c>
      <c r="Q247" s="106">
        <v>12.699</v>
      </c>
      <c r="R247" s="107"/>
      <c r="S247" s="180">
        <v>96.119802816901412</v>
      </c>
      <c r="T247" s="109">
        <v>87</v>
      </c>
      <c r="U247" s="110">
        <v>2088000</v>
      </c>
      <c r="V247" s="110">
        <v>43848000</v>
      </c>
      <c r="W247" s="110">
        <v>12</v>
      </c>
      <c r="X247" s="110">
        <v>740419200</v>
      </c>
      <c r="Y247" s="111">
        <v>60</v>
      </c>
      <c r="Z247" s="111">
        <v>29.7</v>
      </c>
      <c r="AA247" s="181"/>
      <c r="AB247" s="181"/>
      <c r="AC247" s="182"/>
      <c r="AD247" s="182"/>
      <c r="AE247" s="110">
        <v>2505744</v>
      </c>
    </row>
    <row r="248" spans="1:31" hidden="1" x14ac:dyDescent="0.25">
      <c r="A248" s="99">
        <v>42360</v>
      </c>
      <c r="B248" s="100">
        <f t="shared" si="3"/>
        <v>2015</v>
      </c>
      <c r="C248" s="101">
        <v>8312.9999999999982</v>
      </c>
      <c r="D248" s="101"/>
      <c r="E248" s="101"/>
      <c r="F248" s="101"/>
      <c r="G248" s="183"/>
      <c r="H248" s="183"/>
      <c r="I248" s="183"/>
      <c r="J248" s="178">
        <v>97.45</v>
      </c>
      <c r="K248" s="104">
        <v>7.8719999999999999</v>
      </c>
      <c r="L248" s="104">
        <v>4.4610000000000003</v>
      </c>
      <c r="M248" s="105">
        <v>10659.403</v>
      </c>
      <c r="N248" s="105">
        <v>5690.924</v>
      </c>
      <c r="O248" s="105">
        <v>149589.13599999994</v>
      </c>
      <c r="P248" s="105">
        <v>76663.625999999975</v>
      </c>
      <c r="Q248" s="106">
        <v>8.3129999999999988</v>
      </c>
      <c r="R248" s="107"/>
      <c r="S248" s="180">
        <v>96.123539325842685</v>
      </c>
      <c r="T248" s="109">
        <v>87</v>
      </c>
      <c r="U248" s="110">
        <v>2088000</v>
      </c>
      <c r="V248" s="110">
        <v>45936000</v>
      </c>
      <c r="W248" s="110">
        <v>12</v>
      </c>
      <c r="X248" s="110">
        <v>742507200</v>
      </c>
      <c r="Y248" s="111">
        <v>60</v>
      </c>
      <c r="Z248" s="111">
        <v>29.7</v>
      </c>
      <c r="AA248" s="181"/>
      <c r="AB248" s="181"/>
      <c r="AC248" s="182"/>
      <c r="AD248" s="182"/>
      <c r="AE248" s="110">
        <v>2507832</v>
      </c>
    </row>
    <row r="249" spans="1:31" hidden="1" x14ac:dyDescent="0.25">
      <c r="A249" s="99">
        <v>42361</v>
      </c>
      <c r="B249" s="100">
        <f t="shared" si="3"/>
        <v>2015</v>
      </c>
      <c r="C249" s="101">
        <v>60078</v>
      </c>
      <c r="D249" s="101"/>
      <c r="E249" s="101"/>
      <c r="F249" s="101"/>
      <c r="G249" s="183"/>
      <c r="H249" s="183"/>
      <c r="I249" s="183"/>
      <c r="J249" s="178">
        <v>94.21</v>
      </c>
      <c r="K249" s="104">
        <v>53.311</v>
      </c>
      <c r="L249" s="104">
        <v>12.138</v>
      </c>
      <c r="M249" s="105">
        <v>10712.714</v>
      </c>
      <c r="N249" s="105">
        <v>5703.0619999999999</v>
      </c>
      <c r="O249" s="105">
        <v>149642.44699999993</v>
      </c>
      <c r="P249" s="105">
        <v>76675.763999999981</v>
      </c>
      <c r="Q249" s="106">
        <v>60.078000000000003</v>
      </c>
      <c r="R249" s="107"/>
      <c r="S249" s="180">
        <v>96.118179271708669</v>
      </c>
      <c r="T249" s="109">
        <v>87</v>
      </c>
      <c r="U249" s="110">
        <v>2088000</v>
      </c>
      <c r="V249" s="110">
        <v>48024000</v>
      </c>
      <c r="W249" s="110">
        <v>12</v>
      </c>
      <c r="X249" s="110">
        <v>744595200</v>
      </c>
      <c r="Y249" s="111">
        <v>60</v>
      </c>
      <c r="Z249" s="111">
        <v>29.7</v>
      </c>
      <c r="AA249" s="181"/>
      <c r="AB249" s="181"/>
      <c r="AC249" s="182"/>
      <c r="AD249" s="182"/>
      <c r="AE249" s="110">
        <v>2509920</v>
      </c>
    </row>
    <row r="250" spans="1:31" hidden="1" x14ac:dyDescent="0.25">
      <c r="A250" s="99">
        <v>42362</v>
      </c>
      <c r="B250" s="100">
        <f t="shared" si="3"/>
        <v>2015</v>
      </c>
      <c r="C250" s="101">
        <v>41465.999999999993</v>
      </c>
      <c r="D250" s="101"/>
      <c r="E250" s="101"/>
      <c r="F250" s="101"/>
      <c r="G250" s="183"/>
      <c r="H250" s="183"/>
      <c r="I250" s="183"/>
      <c r="J250" s="178">
        <v>96.39</v>
      </c>
      <c r="K250" s="104">
        <v>35.067</v>
      </c>
      <c r="L250" s="104">
        <v>13.757</v>
      </c>
      <c r="M250" s="105">
        <v>10747.780999999999</v>
      </c>
      <c r="N250" s="105">
        <v>5716.8189999999995</v>
      </c>
      <c r="O250" s="105">
        <v>149677.51399999994</v>
      </c>
      <c r="P250" s="105">
        <v>76689.520999999979</v>
      </c>
      <c r="Q250" s="106">
        <v>41.465999999999994</v>
      </c>
      <c r="R250" s="107"/>
      <c r="S250" s="180">
        <v>96.118938547486025</v>
      </c>
      <c r="T250" s="109">
        <v>87</v>
      </c>
      <c r="U250" s="110">
        <v>2088000</v>
      </c>
      <c r="V250" s="110">
        <v>50112000</v>
      </c>
      <c r="W250" s="110">
        <v>12</v>
      </c>
      <c r="X250" s="110">
        <v>746683200</v>
      </c>
      <c r="Y250" s="111">
        <v>60</v>
      </c>
      <c r="Z250" s="111">
        <v>29.7</v>
      </c>
      <c r="AA250" s="181"/>
      <c r="AB250" s="181"/>
      <c r="AC250" s="182"/>
      <c r="AD250" s="182"/>
      <c r="AE250" s="110">
        <v>2512008</v>
      </c>
    </row>
    <row r="251" spans="1:31" hidden="1" x14ac:dyDescent="0.25">
      <c r="A251" s="99">
        <v>42363</v>
      </c>
      <c r="B251" s="100">
        <f t="shared" si="3"/>
        <v>2015</v>
      </c>
      <c r="C251" s="101">
        <v>357622</v>
      </c>
      <c r="D251" s="101"/>
      <c r="E251" s="101"/>
      <c r="F251" s="101"/>
      <c r="G251" s="183"/>
      <c r="H251" s="183"/>
      <c r="I251" s="183"/>
      <c r="J251" s="178">
        <v>98.07</v>
      </c>
      <c r="K251" s="104">
        <v>246.94399999999999</v>
      </c>
      <c r="L251" s="104">
        <v>118.193</v>
      </c>
      <c r="M251" s="105">
        <v>10994.724999999999</v>
      </c>
      <c r="N251" s="105">
        <v>5835.0119999999997</v>
      </c>
      <c r="O251" s="105">
        <v>149924.45799999993</v>
      </c>
      <c r="P251" s="105">
        <v>76807.713999999978</v>
      </c>
      <c r="Q251" s="106">
        <v>357.62200000000001</v>
      </c>
      <c r="R251" s="107"/>
      <c r="S251" s="180">
        <v>96.124373259052902</v>
      </c>
      <c r="T251" s="109">
        <v>87</v>
      </c>
      <c r="U251" s="110">
        <v>2088000</v>
      </c>
      <c r="V251" s="110">
        <v>52200000</v>
      </c>
      <c r="W251" s="110">
        <v>12</v>
      </c>
      <c r="X251" s="110">
        <v>748771200</v>
      </c>
      <c r="Y251" s="111">
        <v>60</v>
      </c>
      <c r="Z251" s="111">
        <v>29.7</v>
      </c>
      <c r="AA251" s="181"/>
      <c r="AB251" s="181"/>
      <c r="AC251" s="182"/>
      <c r="AD251" s="182"/>
      <c r="AE251" s="110">
        <v>2514096</v>
      </c>
    </row>
    <row r="252" spans="1:31" hidden="1" x14ac:dyDescent="0.25">
      <c r="A252" s="99">
        <v>42364</v>
      </c>
      <c r="B252" s="100">
        <f t="shared" si="3"/>
        <v>2015</v>
      </c>
      <c r="C252" s="101">
        <v>313156</v>
      </c>
      <c r="D252" s="101"/>
      <c r="E252" s="101"/>
      <c r="F252" s="101"/>
      <c r="G252" s="183"/>
      <c r="H252" s="183"/>
      <c r="I252" s="183"/>
      <c r="J252" s="178">
        <v>96.58</v>
      </c>
      <c r="K252" s="104">
        <v>222.767</v>
      </c>
      <c r="L252" s="104">
        <v>98.075000000000003</v>
      </c>
      <c r="M252" s="105">
        <v>11217.491999999998</v>
      </c>
      <c r="N252" s="105">
        <v>5933.0869999999995</v>
      </c>
      <c r="O252" s="105">
        <v>150147.22499999992</v>
      </c>
      <c r="P252" s="105">
        <v>76905.788999999975</v>
      </c>
      <c r="Q252" s="106">
        <v>313.15600000000001</v>
      </c>
      <c r="R252" s="107"/>
      <c r="S252" s="180">
        <v>96.125638888888872</v>
      </c>
      <c r="T252" s="109">
        <v>87</v>
      </c>
      <c r="U252" s="110">
        <v>2088000</v>
      </c>
      <c r="V252" s="110">
        <v>54288000</v>
      </c>
      <c r="W252" s="110">
        <v>12</v>
      </c>
      <c r="X252" s="110">
        <v>750859200</v>
      </c>
      <c r="Y252" s="111">
        <v>60</v>
      </c>
      <c r="Z252" s="111">
        <v>29.7</v>
      </c>
      <c r="AA252" s="181"/>
      <c r="AB252" s="181"/>
      <c r="AC252" s="182"/>
      <c r="AD252" s="182"/>
      <c r="AE252" s="110">
        <v>2516184</v>
      </c>
    </row>
    <row r="253" spans="1:31" hidden="1" x14ac:dyDescent="0.25">
      <c r="A253" s="99">
        <v>42365</v>
      </c>
      <c r="B253" s="100">
        <f t="shared" si="3"/>
        <v>2015</v>
      </c>
      <c r="C253" s="101">
        <v>63873</v>
      </c>
      <c r="D253" s="101"/>
      <c r="E253" s="101"/>
      <c r="F253" s="101"/>
      <c r="G253" s="183"/>
      <c r="H253" s="183"/>
      <c r="I253" s="183"/>
      <c r="J253" s="178">
        <v>98.27</v>
      </c>
      <c r="K253" s="104">
        <v>50.218000000000004</v>
      </c>
      <c r="L253" s="104">
        <v>19.672000000000001</v>
      </c>
      <c r="M253" s="105">
        <v>11267.71</v>
      </c>
      <c r="N253" s="105">
        <v>5952.7589999999991</v>
      </c>
      <c r="O253" s="105">
        <v>150197.44299999991</v>
      </c>
      <c r="P253" s="105">
        <v>76925.460999999981</v>
      </c>
      <c r="Q253" s="106">
        <v>63.872999999999998</v>
      </c>
      <c r="R253" s="107"/>
      <c r="S253" s="180">
        <v>96.131578947368396</v>
      </c>
      <c r="T253" s="109">
        <v>87</v>
      </c>
      <c r="U253" s="110">
        <v>2088000</v>
      </c>
      <c r="V253" s="110">
        <v>56376000</v>
      </c>
      <c r="W253" s="110">
        <v>12</v>
      </c>
      <c r="X253" s="110">
        <v>752947200</v>
      </c>
      <c r="Y253" s="111">
        <v>60</v>
      </c>
      <c r="Z253" s="111">
        <v>29.7</v>
      </c>
      <c r="AA253" s="181"/>
      <c r="AB253" s="181"/>
      <c r="AC253" s="182"/>
      <c r="AD253" s="182"/>
      <c r="AE253" s="110">
        <v>2518272</v>
      </c>
    </row>
    <row r="254" spans="1:31" hidden="1" x14ac:dyDescent="0.25">
      <c r="A254" s="99">
        <v>42366</v>
      </c>
      <c r="B254" s="100">
        <f t="shared" si="3"/>
        <v>2015</v>
      </c>
      <c r="C254" s="101">
        <v>174263</v>
      </c>
      <c r="D254" s="101"/>
      <c r="E254" s="101"/>
      <c r="F254" s="101"/>
      <c r="G254" s="183"/>
      <c r="H254" s="183"/>
      <c r="I254" s="183"/>
      <c r="J254" s="178">
        <v>97.81</v>
      </c>
      <c r="K254" s="104">
        <v>118.28</v>
      </c>
      <c r="L254" s="104">
        <v>63.698</v>
      </c>
      <c r="M254" s="105">
        <v>11385.99</v>
      </c>
      <c r="N254" s="105">
        <v>6016.4569999999994</v>
      </c>
      <c r="O254" s="105">
        <v>150315.72299999991</v>
      </c>
      <c r="P254" s="105">
        <v>76989.158999999985</v>
      </c>
      <c r="Q254" s="106">
        <v>174.26300000000001</v>
      </c>
      <c r="R254" s="107"/>
      <c r="S254" s="180">
        <v>96.136215469613234</v>
      </c>
      <c r="T254" s="109">
        <v>87</v>
      </c>
      <c r="U254" s="110">
        <v>2088000</v>
      </c>
      <c r="V254" s="110">
        <v>58464000</v>
      </c>
      <c r="W254" s="110">
        <v>12</v>
      </c>
      <c r="X254" s="110">
        <v>755035200</v>
      </c>
      <c r="Y254" s="111">
        <v>60</v>
      </c>
      <c r="Z254" s="111">
        <v>29.7</v>
      </c>
      <c r="AA254" s="181"/>
      <c r="AB254" s="181"/>
      <c r="AC254" s="182"/>
      <c r="AD254" s="182"/>
      <c r="AE254" s="110">
        <v>2520360</v>
      </c>
    </row>
    <row r="255" spans="1:31" hidden="1" x14ac:dyDescent="0.25">
      <c r="A255" s="99">
        <v>42367</v>
      </c>
      <c r="B255" s="100">
        <f t="shared" si="3"/>
        <v>2015</v>
      </c>
      <c r="C255" s="101">
        <v>882895.00000000012</v>
      </c>
      <c r="D255" s="101"/>
      <c r="E255" s="101"/>
      <c r="F255" s="101"/>
      <c r="G255" s="183"/>
      <c r="H255" s="183"/>
      <c r="I255" s="183"/>
      <c r="J255" s="178">
        <v>98.44</v>
      </c>
      <c r="K255" s="104">
        <v>610.904</v>
      </c>
      <c r="L255" s="104">
        <v>285.36200000000002</v>
      </c>
      <c r="M255" s="105">
        <v>11996.894</v>
      </c>
      <c r="N255" s="105">
        <v>6301.8189999999995</v>
      </c>
      <c r="O255" s="105">
        <v>150926.62699999992</v>
      </c>
      <c r="P255" s="105">
        <v>77274.520999999979</v>
      </c>
      <c r="Q255" s="106">
        <v>882.8950000000001</v>
      </c>
      <c r="R255" s="107"/>
      <c r="S255" s="180">
        <v>96.142561983471055</v>
      </c>
      <c r="T255" s="109">
        <v>87</v>
      </c>
      <c r="U255" s="110">
        <v>2088000</v>
      </c>
      <c r="V255" s="110">
        <v>60552000</v>
      </c>
      <c r="W255" s="110">
        <v>12</v>
      </c>
      <c r="X255" s="110">
        <v>757123200</v>
      </c>
      <c r="Y255" s="111">
        <v>60</v>
      </c>
      <c r="Z255" s="111">
        <v>29.7</v>
      </c>
      <c r="AA255" s="181"/>
      <c r="AB255" s="181"/>
      <c r="AC255" s="182"/>
      <c r="AD255" s="182"/>
      <c r="AE255" s="110">
        <v>2522448</v>
      </c>
    </row>
    <row r="256" spans="1:31" hidden="1" x14ac:dyDescent="0.25">
      <c r="A256" s="99">
        <v>42368</v>
      </c>
      <c r="B256" s="100">
        <f t="shared" si="3"/>
        <v>2015</v>
      </c>
      <c r="C256" s="101">
        <v>1992814.9999999998</v>
      </c>
      <c r="D256" s="101"/>
      <c r="E256" s="101"/>
      <c r="F256" s="101"/>
      <c r="G256" s="183"/>
      <c r="H256" s="183"/>
      <c r="I256" s="183"/>
      <c r="J256" s="178">
        <v>99.2</v>
      </c>
      <c r="K256" s="104">
        <v>1350.91</v>
      </c>
      <c r="L256" s="104">
        <v>671.66800000000001</v>
      </c>
      <c r="M256" s="105">
        <v>13347.804</v>
      </c>
      <c r="N256" s="105">
        <v>6973.4869999999992</v>
      </c>
      <c r="O256" s="105">
        <v>152277.53699999992</v>
      </c>
      <c r="P256" s="105">
        <v>77946.188999999984</v>
      </c>
      <c r="Q256" s="106">
        <v>1992.8149999999998</v>
      </c>
      <c r="R256" s="107"/>
      <c r="S256" s="180">
        <v>96.150961538461516</v>
      </c>
      <c r="T256" s="109">
        <v>87</v>
      </c>
      <c r="U256" s="110">
        <v>2088000</v>
      </c>
      <c r="V256" s="110">
        <v>62640000</v>
      </c>
      <c r="W256" s="110">
        <v>12</v>
      </c>
      <c r="X256" s="110">
        <v>759211200</v>
      </c>
      <c r="Y256" s="111">
        <v>60</v>
      </c>
      <c r="Z256" s="111">
        <v>29.7</v>
      </c>
      <c r="AA256" s="181"/>
      <c r="AB256" s="181"/>
      <c r="AC256" s="182"/>
      <c r="AD256" s="182"/>
      <c r="AE256" s="110">
        <v>2524536</v>
      </c>
    </row>
    <row r="257" spans="1:31" hidden="1" x14ac:dyDescent="0.25">
      <c r="A257" s="112">
        <v>42369</v>
      </c>
      <c r="B257" s="113">
        <f t="shared" si="3"/>
        <v>2015</v>
      </c>
      <c r="C257" s="114">
        <v>1816144.0000000002</v>
      </c>
      <c r="D257" s="168">
        <v>21795300</v>
      </c>
      <c r="E257" s="168">
        <v>280886720</v>
      </c>
      <c r="F257" s="170">
        <v>2105469</v>
      </c>
      <c r="G257" s="171">
        <v>27920443</v>
      </c>
      <c r="H257" s="171">
        <v>274697243</v>
      </c>
      <c r="I257" s="171">
        <v>274697243</v>
      </c>
      <c r="J257" s="161">
        <v>96.22</v>
      </c>
      <c r="K257" s="117">
        <v>1254.5350000000001</v>
      </c>
      <c r="L257" s="117">
        <v>588.55399999999997</v>
      </c>
      <c r="M257" s="118">
        <v>14602.339</v>
      </c>
      <c r="N257" s="118">
        <v>7562.0409999999993</v>
      </c>
      <c r="O257" s="118">
        <v>153532.07199999993</v>
      </c>
      <c r="P257" s="118">
        <v>78534.742999999988</v>
      </c>
      <c r="Q257" s="119">
        <v>1816.1440000000002</v>
      </c>
      <c r="R257" s="120"/>
      <c r="S257" s="184">
        <v>96.15115068493148</v>
      </c>
      <c r="T257" s="122">
        <v>87</v>
      </c>
      <c r="U257" s="123">
        <v>2088000</v>
      </c>
      <c r="V257" s="123">
        <v>64728000</v>
      </c>
      <c r="W257" s="123">
        <v>12</v>
      </c>
      <c r="X257" s="123">
        <v>761299200</v>
      </c>
      <c r="Y257" s="124">
        <v>60</v>
      </c>
      <c r="Z257" s="124">
        <v>29.7</v>
      </c>
      <c r="AA257" s="164"/>
      <c r="AB257" s="164"/>
      <c r="AC257" s="165"/>
      <c r="AD257" s="165"/>
      <c r="AE257" s="123">
        <v>2526624</v>
      </c>
    </row>
    <row r="258" spans="1:31" hidden="1" x14ac:dyDescent="0.25">
      <c r="A258" s="99">
        <v>42370</v>
      </c>
      <c r="B258" s="100">
        <f t="shared" si="3"/>
        <v>2016</v>
      </c>
      <c r="C258" s="101">
        <v>807653.00000000012</v>
      </c>
      <c r="D258" s="101"/>
      <c r="E258" s="101"/>
      <c r="F258" s="101"/>
      <c r="G258" s="102"/>
      <c r="H258" s="102"/>
      <c r="I258" s="102"/>
      <c r="J258" s="185">
        <v>100</v>
      </c>
      <c r="K258" s="104">
        <v>521.12900000000002</v>
      </c>
      <c r="L258" s="104">
        <v>299.858</v>
      </c>
      <c r="M258" s="105">
        <v>521.12900000000002</v>
      </c>
      <c r="N258" s="105">
        <v>299.858</v>
      </c>
      <c r="O258" s="105">
        <v>521.12900000000002</v>
      </c>
      <c r="P258" s="105">
        <v>299.858</v>
      </c>
      <c r="Q258" s="106">
        <v>807.65300000000013</v>
      </c>
      <c r="R258" s="107"/>
      <c r="S258" s="108">
        <v>100</v>
      </c>
      <c r="T258" s="109">
        <v>87</v>
      </c>
      <c r="U258" s="110">
        <v>2088000</v>
      </c>
      <c r="V258" s="110">
        <v>2088000</v>
      </c>
      <c r="W258" s="110">
        <v>1</v>
      </c>
      <c r="X258" s="110">
        <v>2088000</v>
      </c>
      <c r="Y258" s="111">
        <v>60</v>
      </c>
      <c r="Z258" s="111">
        <v>29.7</v>
      </c>
      <c r="AA258" s="181"/>
      <c r="AB258" s="181"/>
      <c r="AC258" s="182"/>
      <c r="AD258" s="182"/>
      <c r="AE258" s="110">
        <v>2528712</v>
      </c>
    </row>
    <row r="259" spans="1:31" hidden="1" x14ac:dyDescent="0.25">
      <c r="A259" s="99">
        <v>42371</v>
      </c>
      <c r="B259" s="100">
        <f t="shared" si="3"/>
        <v>2016</v>
      </c>
      <c r="C259" s="101">
        <v>311425</v>
      </c>
      <c r="D259" s="101"/>
      <c r="E259" s="101"/>
      <c r="F259" s="101"/>
      <c r="G259" s="102"/>
      <c r="H259" s="102"/>
      <c r="I259" s="102"/>
      <c r="J259" s="103">
        <v>96.64</v>
      </c>
      <c r="K259" s="104">
        <v>167.82300000000001</v>
      </c>
      <c r="L259" s="104">
        <v>150.95099999999999</v>
      </c>
      <c r="M259" s="105">
        <v>688.952</v>
      </c>
      <c r="N259" s="105">
        <v>450.80899999999997</v>
      </c>
      <c r="O259" s="105">
        <v>688.952</v>
      </c>
      <c r="P259" s="105">
        <v>450.80899999999997</v>
      </c>
      <c r="Q259" s="106">
        <v>311.42500000000001</v>
      </c>
      <c r="R259" s="107"/>
      <c r="S259" s="108">
        <v>98.32</v>
      </c>
      <c r="T259" s="109">
        <v>87</v>
      </c>
      <c r="U259" s="110">
        <v>2088000</v>
      </c>
      <c r="V259" s="110">
        <v>4176000</v>
      </c>
      <c r="W259" s="110">
        <v>1</v>
      </c>
      <c r="X259" s="110">
        <v>4176000</v>
      </c>
      <c r="Y259" s="111">
        <v>60</v>
      </c>
      <c r="Z259" s="111">
        <v>29.7</v>
      </c>
      <c r="AA259" s="181"/>
      <c r="AB259" s="181"/>
      <c r="AC259" s="182"/>
      <c r="AD259" s="182"/>
      <c r="AE259" s="110">
        <v>2530800</v>
      </c>
    </row>
    <row r="260" spans="1:31" hidden="1" x14ac:dyDescent="0.25">
      <c r="A260" s="99">
        <v>42372</v>
      </c>
      <c r="B260" s="100">
        <f t="shared" si="3"/>
        <v>2016</v>
      </c>
      <c r="C260" s="101">
        <v>602026</v>
      </c>
      <c r="D260" s="101"/>
      <c r="E260" s="101"/>
      <c r="F260" s="101"/>
      <c r="G260" s="102"/>
      <c r="H260" s="102"/>
      <c r="I260" s="102"/>
      <c r="J260" s="103">
        <v>97.01</v>
      </c>
      <c r="K260" s="104">
        <v>391.18599999999998</v>
      </c>
      <c r="L260" s="104">
        <v>222.16900000000001</v>
      </c>
      <c r="M260" s="105">
        <v>1080.1379999999999</v>
      </c>
      <c r="N260" s="105">
        <v>672.97799999999995</v>
      </c>
      <c r="O260" s="105">
        <v>1080.1379999999999</v>
      </c>
      <c r="P260" s="105">
        <v>672.97799999999995</v>
      </c>
      <c r="Q260" s="106">
        <v>602.02599999999995</v>
      </c>
      <c r="R260" s="107"/>
      <c r="S260" s="108">
        <v>97.883333333333326</v>
      </c>
      <c r="T260" s="109">
        <v>87</v>
      </c>
      <c r="U260" s="110">
        <v>2088000</v>
      </c>
      <c r="V260" s="110">
        <v>6264000</v>
      </c>
      <c r="W260" s="110">
        <v>1</v>
      </c>
      <c r="X260" s="110">
        <v>6264000</v>
      </c>
      <c r="Y260" s="111">
        <v>60</v>
      </c>
      <c r="Z260" s="111">
        <v>29.7</v>
      </c>
      <c r="AA260" s="181"/>
      <c r="AB260" s="181"/>
      <c r="AC260" s="182"/>
      <c r="AD260" s="182"/>
      <c r="AE260" s="110">
        <v>2532888</v>
      </c>
    </row>
    <row r="261" spans="1:31" hidden="1" x14ac:dyDescent="0.25">
      <c r="A261" s="99">
        <v>42373</v>
      </c>
      <c r="B261" s="100">
        <f t="shared" si="3"/>
        <v>2016</v>
      </c>
      <c r="C261" s="101">
        <v>585073</v>
      </c>
      <c r="D261" s="101"/>
      <c r="E261" s="101"/>
      <c r="F261" s="101"/>
      <c r="G261" s="102"/>
      <c r="H261" s="102"/>
      <c r="I261" s="102"/>
      <c r="J261" s="103">
        <v>96.77</v>
      </c>
      <c r="K261" s="104">
        <v>375.28399999999999</v>
      </c>
      <c r="L261" s="104">
        <v>221.18600000000001</v>
      </c>
      <c r="M261" s="105">
        <v>1455.422</v>
      </c>
      <c r="N261" s="105">
        <v>894.16399999999999</v>
      </c>
      <c r="O261" s="105">
        <v>1455.422</v>
      </c>
      <c r="P261" s="105">
        <v>894.16399999999999</v>
      </c>
      <c r="Q261" s="106">
        <v>585.07299999999998</v>
      </c>
      <c r="R261" s="107"/>
      <c r="S261" s="108">
        <v>97.60499999999999</v>
      </c>
      <c r="T261" s="109">
        <v>87</v>
      </c>
      <c r="U261" s="110">
        <v>2088000</v>
      </c>
      <c r="V261" s="110">
        <v>8352000</v>
      </c>
      <c r="W261" s="110">
        <v>1</v>
      </c>
      <c r="X261" s="110">
        <v>8352000</v>
      </c>
      <c r="Y261" s="111">
        <v>60</v>
      </c>
      <c r="Z261" s="111">
        <v>29.7</v>
      </c>
      <c r="AA261" s="181"/>
      <c r="AB261" s="181"/>
      <c r="AC261" s="182"/>
      <c r="AD261" s="182"/>
      <c r="AE261" s="110">
        <v>2534976</v>
      </c>
    </row>
    <row r="262" spans="1:31" hidden="1" x14ac:dyDescent="0.25">
      <c r="A262" s="99">
        <v>42374</v>
      </c>
      <c r="B262" s="100">
        <f t="shared" si="3"/>
        <v>2016</v>
      </c>
      <c r="C262" s="101">
        <v>947156</v>
      </c>
      <c r="D262" s="101"/>
      <c r="E262" s="101"/>
      <c r="F262" s="101"/>
      <c r="G262" s="102"/>
      <c r="H262" s="102"/>
      <c r="I262" s="102"/>
      <c r="J262" s="103">
        <v>98.63</v>
      </c>
      <c r="K262" s="104">
        <v>641.13499999999999</v>
      </c>
      <c r="L262" s="104">
        <v>322.101</v>
      </c>
      <c r="M262" s="105">
        <v>2096.5569999999998</v>
      </c>
      <c r="N262" s="105">
        <v>1216.2649999999999</v>
      </c>
      <c r="O262" s="105">
        <v>2096.5569999999998</v>
      </c>
      <c r="P262" s="105">
        <v>1216.2649999999999</v>
      </c>
      <c r="Q262" s="106">
        <v>947.15599999999995</v>
      </c>
      <c r="R262" s="107"/>
      <c r="S262" s="108">
        <v>97.809999999999988</v>
      </c>
      <c r="T262" s="109">
        <v>87</v>
      </c>
      <c r="U262" s="110">
        <v>2088000</v>
      </c>
      <c r="V262" s="110">
        <v>10440000</v>
      </c>
      <c r="W262" s="110">
        <v>1</v>
      </c>
      <c r="X262" s="110">
        <v>10440000</v>
      </c>
      <c r="Y262" s="111">
        <v>60</v>
      </c>
      <c r="Z262" s="111">
        <v>29.7</v>
      </c>
      <c r="AA262" s="181"/>
      <c r="AB262" s="181"/>
      <c r="AC262" s="182"/>
      <c r="AD262" s="182"/>
      <c r="AE262" s="110">
        <v>2537064</v>
      </c>
    </row>
    <row r="263" spans="1:31" hidden="1" x14ac:dyDescent="0.25">
      <c r="A263" s="99">
        <v>42375</v>
      </c>
      <c r="B263" s="100">
        <f t="shared" si="3"/>
        <v>2016</v>
      </c>
      <c r="C263" s="101">
        <v>1523574</v>
      </c>
      <c r="D263" s="101"/>
      <c r="E263" s="101"/>
      <c r="F263" s="101"/>
      <c r="G263" s="102"/>
      <c r="H263" s="102"/>
      <c r="I263" s="102"/>
      <c r="J263" s="103">
        <v>99.88</v>
      </c>
      <c r="K263" s="104">
        <v>1004.592</v>
      </c>
      <c r="L263" s="104">
        <v>540.68200000000002</v>
      </c>
      <c r="M263" s="105">
        <v>3101.1489999999999</v>
      </c>
      <c r="N263" s="105">
        <v>1756.9469999999999</v>
      </c>
      <c r="O263" s="105">
        <v>3101.1489999999999</v>
      </c>
      <c r="P263" s="105">
        <v>1756.9469999999999</v>
      </c>
      <c r="Q263" s="106">
        <v>1523.5740000000001</v>
      </c>
      <c r="R263" s="107"/>
      <c r="S263" s="108">
        <v>98.154999999999987</v>
      </c>
      <c r="T263" s="109">
        <v>87</v>
      </c>
      <c r="U263" s="110">
        <v>2088000</v>
      </c>
      <c r="V263" s="110">
        <v>12528000</v>
      </c>
      <c r="W263" s="110">
        <v>1</v>
      </c>
      <c r="X263" s="110">
        <v>12528000</v>
      </c>
      <c r="Y263" s="111">
        <v>60</v>
      </c>
      <c r="Z263" s="111">
        <v>29.7</v>
      </c>
      <c r="AA263" s="181"/>
      <c r="AB263" s="181"/>
      <c r="AC263" s="182"/>
      <c r="AD263" s="182"/>
      <c r="AE263" s="110">
        <v>2539152</v>
      </c>
    </row>
    <row r="264" spans="1:31" hidden="1" x14ac:dyDescent="0.25">
      <c r="A264" s="99">
        <v>42376</v>
      </c>
      <c r="B264" s="100">
        <f t="shared" si="3"/>
        <v>2016</v>
      </c>
      <c r="C264" s="101">
        <v>776406.99999999988</v>
      </c>
      <c r="D264" s="101"/>
      <c r="E264" s="101"/>
      <c r="F264" s="101"/>
      <c r="G264" s="102"/>
      <c r="H264" s="102"/>
      <c r="I264" s="102"/>
      <c r="J264" s="103">
        <v>97.7</v>
      </c>
      <c r="K264" s="104">
        <v>388.82799999999997</v>
      </c>
      <c r="L264" s="104">
        <v>403.68</v>
      </c>
      <c r="M264" s="105">
        <v>3489.9769999999999</v>
      </c>
      <c r="N264" s="105">
        <v>2160.627</v>
      </c>
      <c r="O264" s="105">
        <v>3489.9769999999999</v>
      </c>
      <c r="P264" s="105">
        <v>2160.627</v>
      </c>
      <c r="Q264" s="106">
        <v>776.40699999999993</v>
      </c>
      <c r="R264" s="107"/>
      <c r="S264" s="108">
        <v>98.09</v>
      </c>
      <c r="T264" s="109">
        <v>87</v>
      </c>
      <c r="U264" s="110">
        <v>2088000</v>
      </c>
      <c r="V264" s="110">
        <v>14616000</v>
      </c>
      <c r="W264" s="110">
        <v>1</v>
      </c>
      <c r="X264" s="110">
        <v>14616000</v>
      </c>
      <c r="Y264" s="111">
        <v>60</v>
      </c>
      <c r="Z264" s="111">
        <v>29.7</v>
      </c>
      <c r="AA264" s="181"/>
      <c r="AB264" s="181"/>
      <c r="AC264" s="182"/>
      <c r="AD264" s="182"/>
      <c r="AE264" s="110">
        <v>2541240</v>
      </c>
    </row>
    <row r="265" spans="1:31" hidden="1" x14ac:dyDescent="0.25">
      <c r="A265" s="99">
        <v>42377</v>
      </c>
      <c r="B265" s="100">
        <f t="shared" si="3"/>
        <v>2016</v>
      </c>
      <c r="C265" s="101">
        <v>107917.00000000003</v>
      </c>
      <c r="D265" s="101"/>
      <c r="E265" s="101"/>
      <c r="F265" s="101"/>
      <c r="G265" s="102"/>
      <c r="H265" s="102"/>
      <c r="I265" s="102"/>
      <c r="J265" s="103">
        <v>99.39</v>
      </c>
      <c r="K265" s="104">
        <v>74.102999999999994</v>
      </c>
      <c r="L265" s="104">
        <v>42.094000000000001</v>
      </c>
      <c r="M265" s="105">
        <v>3564.08</v>
      </c>
      <c r="N265" s="105">
        <v>2202.721</v>
      </c>
      <c r="O265" s="105">
        <v>3564.08</v>
      </c>
      <c r="P265" s="105">
        <v>2202.721</v>
      </c>
      <c r="Q265" s="106">
        <v>107.91700000000003</v>
      </c>
      <c r="R265" s="107"/>
      <c r="S265" s="108">
        <v>98.252499999999998</v>
      </c>
      <c r="T265" s="109">
        <v>87</v>
      </c>
      <c r="U265" s="110">
        <v>2088000</v>
      </c>
      <c r="V265" s="110">
        <v>16704000</v>
      </c>
      <c r="W265" s="110">
        <v>1</v>
      </c>
      <c r="X265" s="110">
        <v>16704000</v>
      </c>
      <c r="Y265" s="111">
        <v>60</v>
      </c>
      <c r="Z265" s="111">
        <v>29.7</v>
      </c>
      <c r="AA265" s="181"/>
      <c r="AB265" s="181"/>
      <c r="AC265" s="182"/>
      <c r="AD265" s="182"/>
      <c r="AE265" s="110">
        <v>2543328</v>
      </c>
    </row>
    <row r="266" spans="1:31" hidden="1" x14ac:dyDescent="0.25">
      <c r="A266" s="99">
        <v>42378</v>
      </c>
      <c r="B266" s="100">
        <f t="shared" si="3"/>
        <v>2016</v>
      </c>
      <c r="C266" s="101">
        <v>949027.99999999977</v>
      </c>
      <c r="D266" s="101"/>
      <c r="E266" s="101"/>
      <c r="F266" s="101"/>
      <c r="G266" s="102"/>
      <c r="H266" s="102"/>
      <c r="I266" s="102"/>
      <c r="J266" s="103">
        <v>97.76</v>
      </c>
      <c r="K266" s="104">
        <v>599.94000000000005</v>
      </c>
      <c r="L266" s="104">
        <v>361.375</v>
      </c>
      <c r="M266" s="105">
        <v>4164.0200000000004</v>
      </c>
      <c r="N266" s="105">
        <v>2564.096</v>
      </c>
      <c r="O266" s="105">
        <v>4164.0200000000004</v>
      </c>
      <c r="P266" s="105">
        <v>2564.096</v>
      </c>
      <c r="Q266" s="106">
        <v>949.02799999999979</v>
      </c>
      <c r="R266" s="107"/>
      <c r="S266" s="108">
        <v>98.197777777777773</v>
      </c>
      <c r="T266" s="109">
        <v>87</v>
      </c>
      <c r="U266" s="110">
        <v>2088000</v>
      </c>
      <c r="V266" s="110">
        <v>18792000</v>
      </c>
      <c r="W266" s="110">
        <v>1</v>
      </c>
      <c r="X266" s="110">
        <v>18792000</v>
      </c>
      <c r="Y266" s="111">
        <v>60</v>
      </c>
      <c r="Z266" s="111">
        <v>29.7</v>
      </c>
      <c r="AA266" s="181"/>
      <c r="AB266" s="181"/>
      <c r="AC266" s="182"/>
      <c r="AD266" s="182"/>
      <c r="AE266" s="110">
        <v>2545416</v>
      </c>
    </row>
    <row r="267" spans="1:31" hidden="1" x14ac:dyDescent="0.25">
      <c r="A267" s="99">
        <v>42379</v>
      </c>
      <c r="B267" s="100">
        <f t="shared" si="3"/>
        <v>2016</v>
      </c>
      <c r="C267" s="101">
        <v>1650891.9999999998</v>
      </c>
      <c r="D267" s="101"/>
      <c r="E267" s="101"/>
      <c r="F267" s="101"/>
      <c r="G267" s="102"/>
      <c r="H267" s="102"/>
      <c r="I267" s="102"/>
      <c r="J267" s="103">
        <v>100</v>
      </c>
      <c r="K267" s="104">
        <v>1089.537</v>
      </c>
      <c r="L267" s="104">
        <v>582.452</v>
      </c>
      <c r="M267" s="105">
        <v>5253.5570000000007</v>
      </c>
      <c r="N267" s="105">
        <v>3146.5479999999998</v>
      </c>
      <c r="O267" s="105">
        <v>5253.5570000000007</v>
      </c>
      <c r="P267" s="105">
        <v>3146.5479999999998</v>
      </c>
      <c r="Q267" s="106">
        <v>1650.8919999999998</v>
      </c>
      <c r="R267" s="107"/>
      <c r="S267" s="108">
        <v>98.378</v>
      </c>
      <c r="T267" s="109">
        <v>87</v>
      </c>
      <c r="U267" s="110">
        <v>2088000</v>
      </c>
      <c r="V267" s="110">
        <v>20880000</v>
      </c>
      <c r="W267" s="110">
        <v>1</v>
      </c>
      <c r="X267" s="110">
        <v>20880000</v>
      </c>
      <c r="Y267" s="111">
        <v>60</v>
      </c>
      <c r="Z267" s="111">
        <v>29.7</v>
      </c>
      <c r="AA267" s="181"/>
      <c r="AB267" s="181"/>
      <c r="AC267" s="182"/>
      <c r="AD267" s="182"/>
      <c r="AE267" s="110">
        <v>2547504</v>
      </c>
    </row>
    <row r="268" spans="1:31" hidden="1" x14ac:dyDescent="0.25">
      <c r="A268" s="99">
        <v>42380</v>
      </c>
      <c r="B268" s="100">
        <f t="shared" ref="B268:B331" si="4">YEAR(A268)</f>
        <v>2016</v>
      </c>
      <c r="C268" s="101">
        <v>1707127</v>
      </c>
      <c r="D268" s="101"/>
      <c r="E268" s="101"/>
      <c r="F268" s="101"/>
      <c r="G268" s="102"/>
      <c r="H268" s="102"/>
      <c r="I268" s="102"/>
      <c r="J268" s="103">
        <v>100</v>
      </c>
      <c r="K268" s="104">
        <v>1124.742</v>
      </c>
      <c r="L268" s="104">
        <v>604.83100000000002</v>
      </c>
      <c r="M268" s="105">
        <v>6378.2990000000009</v>
      </c>
      <c r="N268" s="105">
        <v>3751.3789999999999</v>
      </c>
      <c r="O268" s="105">
        <v>6378.2990000000009</v>
      </c>
      <c r="P268" s="105">
        <v>3751.3789999999999</v>
      </c>
      <c r="Q268" s="106">
        <v>1707.127</v>
      </c>
      <c r="R268" s="107"/>
      <c r="S268" s="108">
        <v>98.525454545454537</v>
      </c>
      <c r="T268" s="109">
        <v>87</v>
      </c>
      <c r="U268" s="110">
        <v>2088000</v>
      </c>
      <c r="V268" s="110">
        <v>22968000</v>
      </c>
      <c r="W268" s="110">
        <v>1</v>
      </c>
      <c r="X268" s="110">
        <v>22968000</v>
      </c>
      <c r="Y268" s="111">
        <v>60</v>
      </c>
      <c r="Z268" s="111">
        <v>29.7</v>
      </c>
      <c r="AA268" s="181"/>
      <c r="AB268" s="181"/>
      <c r="AC268" s="182"/>
      <c r="AD268" s="182"/>
      <c r="AE268" s="110">
        <v>2549592</v>
      </c>
    </row>
    <row r="269" spans="1:31" hidden="1" x14ac:dyDescent="0.25">
      <c r="A269" s="99">
        <v>42381</v>
      </c>
      <c r="B269" s="100">
        <f t="shared" si="4"/>
        <v>2016</v>
      </c>
      <c r="C269" s="101">
        <v>1491572.9999999998</v>
      </c>
      <c r="D269" s="101"/>
      <c r="E269" s="101"/>
      <c r="F269" s="101"/>
      <c r="G269" s="102"/>
      <c r="H269" s="102"/>
      <c r="I269" s="102"/>
      <c r="J269" s="103">
        <v>99.77</v>
      </c>
      <c r="K269" s="104">
        <v>853.26099999999997</v>
      </c>
      <c r="L269" s="104">
        <v>663.45500000000004</v>
      </c>
      <c r="M269" s="105">
        <v>7231.5600000000013</v>
      </c>
      <c r="N269" s="105">
        <v>4414.8339999999998</v>
      </c>
      <c r="O269" s="105">
        <v>7231.5600000000013</v>
      </c>
      <c r="P269" s="105">
        <v>4414.8339999999998</v>
      </c>
      <c r="Q269" s="106">
        <v>1491.5729999999999</v>
      </c>
      <c r="R269" s="107"/>
      <c r="S269" s="108">
        <v>98.629166666666663</v>
      </c>
      <c r="T269" s="109">
        <v>87</v>
      </c>
      <c r="U269" s="110">
        <v>2088000</v>
      </c>
      <c r="V269" s="110">
        <v>25056000</v>
      </c>
      <c r="W269" s="110">
        <v>1</v>
      </c>
      <c r="X269" s="110">
        <v>25056000</v>
      </c>
      <c r="Y269" s="111">
        <v>60</v>
      </c>
      <c r="Z269" s="111">
        <v>29.7</v>
      </c>
      <c r="AA269" s="181"/>
      <c r="AB269" s="181"/>
      <c r="AC269" s="182"/>
      <c r="AD269" s="182"/>
      <c r="AE269" s="110">
        <v>2551680</v>
      </c>
    </row>
    <row r="270" spans="1:31" hidden="1" x14ac:dyDescent="0.25">
      <c r="A270" s="99">
        <v>42382</v>
      </c>
      <c r="B270" s="100">
        <f t="shared" si="4"/>
        <v>2016</v>
      </c>
      <c r="C270" s="101">
        <v>233999.99999999994</v>
      </c>
      <c r="D270" s="101"/>
      <c r="E270" s="101"/>
      <c r="F270" s="101"/>
      <c r="G270" s="102"/>
      <c r="H270" s="102"/>
      <c r="I270" s="102"/>
      <c r="J270" s="103">
        <v>96.64</v>
      </c>
      <c r="K270" s="104">
        <v>160.672</v>
      </c>
      <c r="L270" s="104">
        <v>83.177999999999997</v>
      </c>
      <c r="M270" s="105">
        <v>7392.2320000000009</v>
      </c>
      <c r="N270" s="105">
        <v>4498.0119999999997</v>
      </c>
      <c r="O270" s="105">
        <v>7392.2320000000009</v>
      </c>
      <c r="P270" s="105">
        <v>4498.0119999999997</v>
      </c>
      <c r="Q270" s="106">
        <v>233.99999999999994</v>
      </c>
      <c r="R270" s="107"/>
      <c r="S270" s="108">
        <v>98.476153846153849</v>
      </c>
      <c r="T270" s="109">
        <v>87</v>
      </c>
      <c r="U270" s="110">
        <v>2088000</v>
      </c>
      <c r="V270" s="110">
        <v>27144000</v>
      </c>
      <c r="W270" s="110">
        <v>1</v>
      </c>
      <c r="X270" s="110">
        <v>27144000</v>
      </c>
      <c r="Y270" s="111">
        <v>60</v>
      </c>
      <c r="Z270" s="111">
        <v>29.7</v>
      </c>
      <c r="AA270" s="181"/>
      <c r="AB270" s="181"/>
      <c r="AC270" s="182"/>
      <c r="AD270" s="182"/>
      <c r="AE270" s="110">
        <v>2553768</v>
      </c>
    </row>
    <row r="271" spans="1:31" hidden="1" x14ac:dyDescent="0.25">
      <c r="A271" s="99">
        <v>42383</v>
      </c>
      <c r="B271" s="100">
        <f t="shared" si="4"/>
        <v>2016</v>
      </c>
      <c r="C271" s="101">
        <v>163166.00000000003</v>
      </c>
      <c r="D271" s="101"/>
      <c r="E271" s="101"/>
      <c r="F271" s="101"/>
      <c r="G271" s="102"/>
      <c r="H271" s="102"/>
      <c r="I271" s="102"/>
      <c r="J271" s="103">
        <v>97.78</v>
      </c>
      <c r="K271" s="104">
        <v>111.018</v>
      </c>
      <c r="L271" s="104">
        <v>59.012999999999998</v>
      </c>
      <c r="M271" s="105">
        <v>7503.2500000000009</v>
      </c>
      <c r="N271" s="105">
        <v>4557.0249999999996</v>
      </c>
      <c r="O271" s="105">
        <v>7503.2500000000009</v>
      </c>
      <c r="P271" s="105">
        <v>4557.0249999999996</v>
      </c>
      <c r="Q271" s="106">
        <v>163.16600000000003</v>
      </c>
      <c r="R271" s="107"/>
      <c r="S271" s="108">
        <v>98.426428571428573</v>
      </c>
      <c r="T271" s="109">
        <v>87</v>
      </c>
      <c r="U271" s="110">
        <v>2088000</v>
      </c>
      <c r="V271" s="110">
        <v>29232000</v>
      </c>
      <c r="W271" s="110">
        <v>1</v>
      </c>
      <c r="X271" s="110">
        <v>29232000</v>
      </c>
      <c r="Y271" s="111">
        <v>60</v>
      </c>
      <c r="Z271" s="111">
        <v>29.7</v>
      </c>
      <c r="AA271" s="181"/>
      <c r="AB271" s="181"/>
      <c r="AC271" s="182"/>
      <c r="AD271" s="182"/>
      <c r="AE271" s="110">
        <v>2555856</v>
      </c>
    </row>
    <row r="272" spans="1:31" hidden="1" x14ac:dyDescent="0.25">
      <c r="A272" s="99">
        <v>42384</v>
      </c>
      <c r="B272" s="100">
        <f t="shared" si="4"/>
        <v>2016</v>
      </c>
      <c r="C272" s="101">
        <v>1301248</v>
      </c>
      <c r="D272" s="101"/>
      <c r="E272" s="101"/>
      <c r="F272" s="101"/>
      <c r="G272" s="102"/>
      <c r="H272" s="102"/>
      <c r="I272" s="102"/>
      <c r="J272" s="103">
        <v>98.44</v>
      </c>
      <c r="K272" s="104">
        <v>900.20899999999995</v>
      </c>
      <c r="L272" s="104">
        <v>418.25400000000002</v>
      </c>
      <c r="M272" s="105">
        <v>8403.4590000000007</v>
      </c>
      <c r="N272" s="105">
        <v>4975.2789999999995</v>
      </c>
      <c r="O272" s="105">
        <v>8403.4590000000007</v>
      </c>
      <c r="P272" s="105">
        <v>4975.2789999999995</v>
      </c>
      <c r="Q272" s="106">
        <v>1301.248</v>
      </c>
      <c r="R272" s="107"/>
      <c r="S272" s="108">
        <v>98.427333333333337</v>
      </c>
      <c r="T272" s="109">
        <v>87</v>
      </c>
      <c r="U272" s="110">
        <v>2088000</v>
      </c>
      <c r="V272" s="110">
        <v>31320000</v>
      </c>
      <c r="W272" s="110">
        <v>1</v>
      </c>
      <c r="X272" s="110">
        <v>31320000</v>
      </c>
      <c r="Y272" s="111">
        <v>60</v>
      </c>
      <c r="Z272" s="111">
        <v>29.7</v>
      </c>
      <c r="AA272" s="181"/>
      <c r="AB272" s="181"/>
      <c r="AC272" s="182"/>
      <c r="AD272" s="182"/>
      <c r="AE272" s="110">
        <v>2557944</v>
      </c>
    </row>
    <row r="273" spans="1:31" hidden="1" x14ac:dyDescent="0.25">
      <c r="A273" s="99">
        <v>42385</v>
      </c>
      <c r="B273" s="100">
        <f t="shared" si="4"/>
        <v>2016</v>
      </c>
      <c r="C273" s="101">
        <v>1480205.0000000002</v>
      </c>
      <c r="D273" s="101"/>
      <c r="E273" s="101"/>
      <c r="F273" s="101"/>
      <c r="G273" s="102"/>
      <c r="H273" s="102"/>
      <c r="I273" s="102"/>
      <c r="J273" s="103">
        <v>99.01</v>
      </c>
      <c r="K273" s="104">
        <v>892.96900000000005</v>
      </c>
      <c r="L273" s="104">
        <v>612.40099999999995</v>
      </c>
      <c r="M273" s="105">
        <v>9296.4279999999999</v>
      </c>
      <c r="N273" s="105">
        <v>5587.6799999999994</v>
      </c>
      <c r="O273" s="105">
        <v>9296.4279999999999</v>
      </c>
      <c r="P273" s="105">
        <v>5587.6799999999994</v>
      </c>
      <c r="Q273" s="106">
        <v>1480.2050000000002</v>
      </c>
      <c r="R273" s="107"/>
      <c r="S273" s="108">
        <v>98.463750000000005</v>
      </c>
      <c r="T273" s="109">
        <v>87</v>
      </c>
      <c r="U273" s="110">
        <v>2088000</v>
      </c>
      <c r="V273" s="110">
        <v>33408000</v>
      </c>
      <c r="W273" s="110">
        <v>1</v>
      </c>
      <c r="X273" s="110">
        <v>33408000</v>
      </c>
      <c r="Y273" s="111">
        <v>60</v>
      </c>
      <c r="Z273" s="111">
        <v>29.7</v>
      </c>
      <c r="AA273" s="181"/>
      <c r="AB273" s="181"/>
      <c r="AC273" s="182"/>
      <c r="AD273" s="182"/>
      <c r="AE273" s="110">
        <v>2560032</v>
      </c>
    </row>
    <row r="274" spans="1:31" hidden="1" x14ac:dyDescent="0.25">
      <c r="A274" s="99">
        <v>42386</v>
      </c>
      <c r="B274" s="100">
        <f t="shared" si="4"/>
        <v>2016</v>
      </c>
      <c r="C274" s="101">
        <v>920846</v>
      </c>
      <c r="D274" s="101"/>
      <c r="E274" s="101"/>
      <c r="F274" s="101"/>
      <c r="G274" s="102"/>
      <c r="H274" s="102"/>
      <c r="I274" s="102"/>
      <c r="J274" s="103">
        <v>99.62</v>
      </c>
      <c r="K274" s="104">
        <v>579.98900000000003</v>
      </c>
      <c r="L274" s="104">
        <v>357.51799999999997</v>
      </c>
      <c r="M274" s="105">
        <v>9876.4169999999995</v>
      </c>
      <c r="N274" s="105">
        <v>5945.1979999999994</v>
      </c>
      <c r="O274" s="105">
        <v>9876.4169999999995</v>
      </c>
      <c r="P274" s="105">
        <v>5945.1979999999994</v>
      </c>
      <c r="Q274" s="106">
        <v>920.846</v>
      </c>
      <c r="R274" s="107"/>
      <c r="S274" s="108">
        <v>98.531764705882352</v>
      </c>
      <c r="T274" s="109">
        <v>87</v>
      </c>
      <c r="U274" s="110">
        <v>2088000</v>
      </c>
      <c r="V274" s="110">
        <v>35496000</v>
      </c>
      <c r="W274" s="110">
        <v>1</v>
      </c>
      <c r="X274" s="110">
        <v>35496000</v>
      </c>
      <c r="Y274" s="111">
        <v>60</v>
      </c>
      <c r="Z274" s="111">
        <v>29.7</v>
      </c>
      <c r="AA274" s="181"/>
      <c r="AB274" s="181"/>
      <c r="AC274" s="182"/>
      <c r="AD274" s="182"/>
      <c r="AE274" s="110">
        <v>2562120</v>
      </c>
    </row>
    <row r="275" spans="1:31" hidden="1" x14ac:dyDescent="0.25">
      <c r="A275" s="99">
        <v>42387</v>
      </c>
      <c r="B275" s="100">
        <f t="shared" si="4"/>
        <v>2016</v>
      </c>
      <c r="C275" s="101">
        <v>1502618</v>
      </c>
      <c r="D275" s="101"/>
      <c r="E275" s="101"/>
      <c r="F275" s="101"/>
      <c r="G275" s="102"/>
      <c r="H275" s="102"/>
      <c r="I275" s="102"/>
      <c r="J275" s="103">
        <v>98.66</v>
      </c>
      <c r="K275" s="104">
        <v>1098.296</v>
      </c>
      <c r="L275" s="104">
        <v>425.12099999999998</v>
      </c>
      <c r="M275" s="105">
        <v>10974.713</v>
      </c>
      <c r="N275" s="105">
        <v>6370.3189999999995</v>
      </c>
      <c r="O275" s="105">
        <v>10974.713</v>
      </c>
      <c r="P275" s="105">
        <v>6370.3189999999995</v>
      </c>
      <c r="Q275" s="106">
        <v>1502.6179999999999</v>
      </c>
      <c r="R275" s="107"/>
      <c r="S275" s="108">
        <v>98.538888888888891</v>
      </c>
      <c r="T275" s="109">
        <v>87</v>
      </c>
      <c r="U275" s="110">
        <v>2088000</v>
      </c>
      <c r="V275" s="110">
        <v>37584000</v>
      </c>
      <c r="W275" s="110">
        <v>1</v>
      </c>
      <c r="X275" s="110">
        <v>37584000</v>
      </c>
      <c r="Y275" s="111">
        <v>60</v>
      </c>
      <c r="Z275" s="111">
        <v>29.7</v>
      </c>
      <c r="AA275" s="181"/>
      <c r="AB275" s="181"/>
      <c r="AC275" s="182"/>
      <c r="AD275" s="182"/>
      <c r="AE275" s="110">
        <v>2564208</v>
      </c>
    </row>
    <row r="276" spans="1:31" hidden="1" x14ac:dyDescent="0.25">
      <c r="A276" s="99">
        <v>42388</v>
      </c>
      <c r="B276" s="100">
        <f t="shared" si="4"/>
        <v>2016</v>
      </c>
      <c r="C276" s="101">
        <v>432386</v>
      </c>
      <c r="D276" s="101"/>
      <c r="E276" s="101"/>
      <c r="F276" s="101"/>
      <c r="G276" s="102"/>
      <c r="H276" s="102"/>
      <c r="I276" s="102"/>
      <c r="J276" s="103">
        <v>98.32</v>
      </c>
      <c r="K276" s="104">
        <v>319.76799999999997</v>
      </c>
      <c r="L276" s="104">
        <v>123.69799999999999</v>
      </c>
      <c r="M276" s="105">
        <v>11294.481</v>
      </c>
      <c r="N276" s="105">
        <v>6494.0169999999998</v>
      </c>
      <c r="O276" s="105">
        <v>11294.481</v>
      </c>
      <c r="P276" s="105">
        <v>6494.0169999999998</v>
      </c>
      <c r="Q276" s="106">
        <v>432.38600000000002</v>
      </c>
      <c r="R276" s="107"/>
      <c r="S276" s="108">
        <v>98.527368421052628</v>
      </c>
      <c r="T276" s="109">
        <v>87</v>
      </c>
      <c r="U276" s="110">
        <v>2088000</v>
      </c>
      <c r="V276" s="110">
        <v>39672000</v>
      </c>
      <c r="W276" s="110">
        <v>1</v>
      </c>
      <c r="X276" s="110">
        <v>39672000</v>
      </c>
      <c r="Y276" s="111">
        <v>60</v>
      </c>
      <c r="Z276" s="111">
        <v>29.7</v>
      </c>
      <c r="AA276" s="181"/>
      <c r="AB276" s="181"/>
      <c r="AC276" s="182"/>
      <c r="AD276" s="182"/>
      <c r="AE276" s="110">
        <v>2566296</v>
      </c>
    </row>
    <row r="277" spans="1:31" hidden="1" x14ac:dyDescent="0.25">
      <c r="A277" s="99">
        <v>42389</v>
      </c>
      <c r="B277" s="100">
        <f t="shared" si="4"/>
        <v>2016</v>
      </c>
      <c r="C277" s="101">
        <v>225280.00000000003</v>
      </c>
      <c r="D277" s="101"/>
      <c r="E277" s="101"/>
      <c r="F277" s="101"/>
      <c r="G277" s="102"/>
      <c r="H277" s="102"/>
      <c r="I277" s="102"/>
      <c r="J277" s="103">
        <v>98.57</v>
      </c>
      <c r="K277" s="104">
        <v>148.35599999999999</v>
      </c>
      <c r="L277" s="104">
        <v>85.100999999999999</v>
      </c>
      <c r="M277" s="105">
        <v>11442.837</v>
      </c>
      <c r="N277" s="105">
        <v>6579.1179999999995</v>
      </c>
      <c r="O277" s="105">
        <v>11442.837</v>
      </c>
      <c r="P277" s="105">
        <v>6579.1179999999995</v>
      </c>
      <c r="Q277" s="106">
        <v>225.28000000000003</v>
      </c>
      <c r="R277" s="107"/>
      <c r="S277" s="108">
        <v>98.529499999999999</v>
      </c>
      <c r="T277" s="109">
        <v>87</v>
      </c>
      <c r="U277" s="110">
        <v>2088000</v>
      </c>
      <c r="V277" s="110">
        <v>41760000</v>
      </c>
      <c r="W277" s="110">
        <v>1</v>
      </c>
      <c r="X277" s="110">
        <v>41760000</v>
      </c>
      <c r="Y277" s="111">
        <v>60</v>
      </c>
      <c r="Z277" s="111">
        <v>29.7</v>
      </c>
      <c r="AA277" s="181"/>
      <c r="AB277" s="181"/>
      <c r="AC277" s="182"/>
      <c r="AD277" s="182"/>
      <c r="AE277" s="110">
        <v>2568384</v>
      </c>
    </row>
    <row r="278" spans="1:31" hidden="1" x14ac:dyDescent="0.25">
      <c r="A278" s="99">
        <v>42390</v>
      </c>
      <c r="B278" s="100">
        <f t="shared" si="4"/>
        <v>2016</v>
      </c>
      <c r="C278" s="101">
        <v>37813</v>
      </c>
      <c r="D278" s="101"/>
      <c r="E278" s="101"/>
      <c r="F278" s="101"/>
      <c r="G278" s="102"/>
      <c r="H278" s="102"/>
      <c r="I278" s="102"/>
      <c r="J278" s="103">
        <v>99.93</v>
      </c>
      <c r="K278" s="104">
        <v>28.811</v>
      </c>
      <c r="L278" s="104">
        <v>15.746</v>
      </c>
      <c r="M278" s="105">
        <v>11471.647999999999</v>
      </c>
      <c r="N278" s="105">
        <v>6594.8639999999996</v>
      </c>
      <c r="O278" s="105">
        <v>11471.647999999999</v>
      </c>
      <c r="P278" s="105">
        <v>6594.8639999999996</v>
      </c>
      <c r="Q278" s="106">
        <v>37.813000000000002</v>
      </c>
      <c r="R278" s="107"/>
      <c r="S278" s="108">
        <v>98.596190476190472</v>
      </c>
      <c r="T278" s="109">
        <v>87</v>
      </c>
      <c r="U278" s="110">
        <v>2088000</v>
      </c>
      <c r="V278" s="110">
        <v>43848000</v>
      </c>
      <c r="W278" s="110">
        <v>1</v>
      </c>
      <c r="X278" s="110">
        <v>43848000</v>
      </c>
      <c r="Y278" s="111">
        <v>60</v>
      </c>
      <c r="Z278" s="111">
        <v>29.7</v>
      </c>
      <c r="AA278" s="181"/>
      <c r="AB278" s="181"/>
      <c r="AC278" s="182"/>
      <c r="AD278" s="182"/>
      <c r="AE278" s="110">
        <v>2570472</v>
      </c>
    </row>
    <row r="279" spans="1:31" hidden="1" x14ac:dyDescent="0.25">
      <c r="A279" s="99">
        <v>42391</v>
      </c>
      <c r="B279" s="100">
        <f t="shared" si="4"/>
        <v>2016</v>
      </c>
      <c r="C279" s="101">
        <v>1434282</v>
      </c>
      <c r="D279" s="101"/>
      <c r="E279" s="101"/>
      <c r="F279" s="101"/>
      <c r="G279" s="102"/>
      <c r="H279" s="102"/>
      <c r="I279" s="102"/>
      <c r="J279" s="103">
        <v>99.56</v>
      </c>
      <c r="K279" s="104">
        <v>967.65499999999997</v>
      </c>
      <c r="L279" s="104">
        <v>484.71199999999999</v>
      </c>
      <c r="M279" s="105">
        <v>12439.303</v>
      </c>
      <c r="N279" s="105">
        <v>7079.5759999999991</v>
      </c>
      <c r="O279" s="105">
        <v>12439.303</v>
      </c>
      <c r="P279" s="105">
        <v>7079.5759999999991</v>
      </c>
      <c r="Q279" s="106">
        <v>1434.2819999999999</v>
      </c>
      <c r="R279" s="107"/>
      <c r="S279" s="108">
        <v>98.64</v>
      </c>
      <c r="T279" s="109">
        <v>87</v>
      </c>
      <c r="U279" s="110">
        <v>2088000</v>
      </c>
      <c r="V279" s="110">
        <v>45936000</v>
      </c>
      <c r="W279" s="110">
        <v>1</v>
      </c>
      <c r="X279" s="110">
        <v>45936000</v>
      </c>
      <c r="Y279" s="111">
        <v>60</v>
      </c>
      <c r="Z279" s="111">
        <v>29.7</v>
      </c>
      <c r="AA279" s="181"/>
      <c r="AB279" s="181"/>
      <c r="AC279" s="182"/>
      <c r="AD279" s="182"/>
      <c r="AE279" s="110">
        <v>2572560</v>
      </c>
    </row>
    <row r="280" spans="1:31" hidden="1" x14ac:dyDescent="0.25">
      <c r="A280" s="99">
        <v>42392</v>
      </c>
      <c r="B280" s="100">
        <f t="shared" si="4"/>
        <v>2016</v>
      </c>
      <c r="C280" s="101">
        <v>1794047.9999999995</v>
      </c>
      <c r="D280" s="101"/>
      <c r="E280" s="101"/>
      <c r="F280" s="101"/>
      <c r="G280" s="102"/>
      <c r="H280" s="102"/>
      <c r="I280" s="102"/>
      <c r="J280" s="103">
        <v>96.66</v>
      </c>
      <c r="K280" s="104">
        <v>1239.712</v>
      </c>
      <c r="L280" s="104">
        <v>579.29100000000005</v>
      </c>
      <c r="M280" s="105">
        <v>13679.014999999999</v>
      </c>
      <c r="N280" s="105">
        <v>7658.8669999999993</v>
      </c>
      <c r="O280" s="105">
        <v>13679.014999999999</v>
      </c>
      <c r="P280" s="105">
        <v>7658.8669999999993</v>
      </c>
      <c r="Q280" s="106">
        <v>1794.0479999999995</v>
      </c>
      <c r="R280" s="107"/>
      <c r="S280" s="108">
        <v>98.553913043478246</v>
      </c>
      <c r="T280" s="109">
        <v>87</v>
      </c>
      <c r="U280" s="110">
        <v>2088000</v>
      </c>
      <c r="V280" s="110">
        <v>48024000</v>
      </c>
      <c r="W280" s="110">
        <v>1</v>
      </c>
      <c r="X280" s="110">
        <v>48024000</v>
      </c>
      <c r="Y280" s="111">
        <v>60</v>
      </c>
      <c r="Z280" s="111">
        <v>29.7</v>
      </c>
      <c r="AA280" s="181"/>
      <c r="AB280" s="181"/>
      <c r="AC280" s="182"/>
      <c r="AD280" s="182"/>
      <c r="AE280" s="110">
        <v>2574648</v>
      </c>
    </row>
    <row r="281" spans="1:31" hidden="1" x14ac:dyDescent="0.25">
      <c r="A281" s="99">
        <v>42393</v>
      </c>
      <c r="B281" s="100">
        <f t="shared" si="4"/>
        <v>2016</v>
      </c>
      <c r="C281" s="101">
        <v>991960</v>
      </c>
      <c r="D281" s="101"/>
      <c r="E281" s="101"/>
      <c r="F281" s="101"/>
      <c r="G281" s="102"/>
      <c r="H281" s="102"/>
      <c r="I281" s="102"/>
      <c r="J281" s="103">
        <v>100</v>
      </c>
      <c r="K281" s="104">
        <v>669.14</v>
      </c>
      <c r="L281" s="104">
        <v>335.93200000000002</v>
      </c>
      <c r="M281" s="105">
        <v>14348.154999999999</v>
      </c>
      <c r="N281" s="105">
        <v>7994.7989999999991</v>
      </c>
      <c r="O281" s="105">
        <v>14348.154999999999</v>
      </c>
      <c r="P281" s="105">
        <v>7994.7989999999991</v>
      </c>
      <c r="Q281" s="106">
        <v>991.96</v>
      </c>
      <c r="R281" s="107"/>
      <c r="S281" s="108">
        <v>98.614166666666662</v>
      </c>
      <c r="T281" s="109">
        <v>87</v>
      </c>
      <c r="U281" s="110">
        <v>2088000</v>
      </c>
      <c r="V281" s="110">
        <v>50112000</v>
      </c>
      <c r="W281" s="110">
        <v>1</v>
      </c>
      <c r="X281" s="110">
        <v>50112000</v>
      </c>
      <c r="Y281" s="111">
        <v>60</v>
      </c>
      <c r="Z281" s="111">
        <v>29.7</v>
      </c>
      <c r="AA281" s="181"/>
      <c r="AB281" s="181"/>
      <c r="AC281" s="182"/>
      <c r="AD281" s="182"/>
      <c r="AE281" s="110">
        <v>2576736</v>
      </c>
    </row>
    <row r="282" spans="1:31" hidden="1" x14ac:dyDescent="0.25">
      <c r="A282" s="99">
        <v>42394</v>
      </c>
      <c r="B282" s="100">
        <f t="shared" si="4"/>
        <v>2016</v>
      </c>
      <c r="C282" s="101">
        <v>260245</v>
      </c>
      <c r="D282" s="101"/>
      <c r="E282" s="101"/>
      <c r="F282" s="101"/>
      <c r="G282" s="102"/>
      <c r="H282" s="102"/>
      <c r="I282" s="102"/>
      <c r="J282" s="103">
        <v>98.08</v>
      </c>
      <c r="K282" s="104">
        <v>179.57499999999999</v>
      </c>
      <c r="L282" s="104">
        <v>87.581999999999994</v>
      </c>
      <c r="M282" s="105">
        <v>14527.73</v>
      </c>
      <c r="N282" s="105">
        <v>8082.3809999999994</v>
      </c>
      <c r="O282" s="105">
        <v>14527.73</v>
      </c>
      <c r="P282" s="105">
        <v>8082.3809999999994</v>
      </c>
      <c r="Q282" s="106">
        <v>260.245</v>
      </c>
      <c r="R282" s="107"/>
      <c r="S282" s="108">
        <v>98.592799999999983</v>
      </c>
      <c r="T282" s="109">
        <v>87</v>
      </c>
      <c r="U282" s="110">
        <v>2088000</v>
      </c>
      <c r="V282" s="110">
        <v>52200000</v>
      </c>
      <c r="W282" s="110">
        <v>1</v>
      </c>
      <c r="X282" s="110">
        <v>52200000</v>
      </c>
      <c r="Y282" s="111">
        <v>60</v>
      </c>
      <c r="Z282" s="111">
        <v>29.7</v>
      </c>
      <c r="AA282" s="181"/>
      <c r="AB282" s="181"/>
      <c r="AC282" s="182"/>
      <c r="AD282" s="182"/>
      <c r="AE282" s="110">
        <v>2578824</v>
      </c>
    </row>
    <row r="283" spans="1:31" hidden="1" x14ac:dyDescent="0.25">
      <c r="A283" s="99">
        <v>42395</v>
      </c>
      <c r="B283" s="100">
        <f t="shared" si="4"/>
        <v>2016</v>
      </c>
      <c r="C283" s="101">
        <v>480557</v>
      </c>
      <c r="D283" s="101"/>
      <c r="E283" s="101"/>
      <c r="F283" s="101"/>
      <c r="G283" s="102"/>
      <c r="H283" s="102"/>
      <c r="I283" s="102"/>
      <c r="J283" s="103">
        <v>99.72</v>
      </c>
      <c r="K283" s="104">
        <v>276.91300000000001</v>
      </c>
      <c r="L283" s="104">
        <v>214.04599999999999</v>
      </c>
      <c r="M283" s="105">
        <v>14804.643</v>
      </c>
      <c r="N283" s="105">
        <v>8296.4269999999997</v>
      </c>
      <c r="O283" s="105">
        <v>14804.643</v>
      </c>
      <c r="P283" s="105">
        <v>8296.4269999999997</v>
      </c>
      <c r="Q283" s="106">
        <v>480.55700000000002</v>
      </c>
      <c r="R283" s="107"/>
      <c r="S283" s="108">
        <v>98.636153846153832</v>
      </c>
      <c r="T283" s="109">
        <v>87</v>
      </c>
      <c r="U283" s="110">
        <v>2088000</v>
      </c>
      <c r="V283" s="110">
        <v>54288000</v>
      </c>
      <c r="W283" s="110">
        <v>1</v>
      </c>
      <c r="X283" s="110">
        <v>54288000</v>
      </c>
      <c r="Y283" s="111">
        <v>60</v>
      </c>
      <c r="Z283" s="111">
        <v>29.7</v>
      </c>
      <c r="AA283" s="181"/>
      <c r="AB283" s="181"/>
      <c r="AC283" s="182"/>
      <c r="AD283" s="182"/>
      <c r="AE283" s="110">
        <v>2580912</v>
      </c>
    </row>
    <row r="284" spans="1:31" hidden="1" x14ac:dyDescent="0.25">
      <c r="A284" s="99">
        <v>42396</v>
      </c>
      <c r="B284" s="100">
        <f t="shared" si="4"/>
        <v>2016</v>
      </c>
      <c r="C284" s="101">
        <v>353106</v>
      </c>
      <c r="D284" s="101"/>
      <c r="E284" s="101"/>
      <c r="F284" s="101"/>
      <c r="G284" s="102"/>
      <c r="H284" s="102"/>
      <c r="I284" s="102"/>
      <c r="J284" s="103">
        <v>98.05</v>
      </c>
      <c r="K284" s="104">
        <v>209.39699999999999</v>
      </c>
      <c r="L284" s="104">
        <v>151.27000000000001</v>
      </c>
      <c r="M284" s="105">
        <v>15014.04</v>
      </c>
      <c r="N284" s="105">
        <v>8447.6970000000001</v>
      </c>
      <c r="O284" s="105">
        <v>15014.04</v>
      </c>
      <c r="P284" s="105">
        <v>8447.6970000000001</v>
      </c>
      <c r="Q284" s="106">
        <v>353.10599999999999</v>
      </c>
      <c r="R284" s="107"/>
      <c r="S284" s="108">
        <v>98.61444444444443</v>
      </c>
      <c r="T284" s="109">
        <v>87</v>
      </c>
      <c r="U284" s="110">
        <v>2088000</v>
      </c>
      <c r="V284" s="110">
        <v>56376000</v>
      </c>
      <c r="W284" s="110">
        <v>1</v>
      </c>
      <c r="X284" s="110">
        <v>56376000</v>
      </c>
      <c r="Y284" s="111">
        <v>60</v>
      </c>
      <c r="Z284" s="111">
        <v>29.7</v>
      </c>
      <c r="AA284" s="181"/>
      <c r="AB284" s="181"/>
      <c r="AC284" s="182"/>
      <c r="AD284" s="182"/>
      <c r="AE284" s="110">
        <v>2583000</v>
      </c>
    </row>
    <row r="285" spans="1:31" hidden="1" x14ac:dyDescent="0.25">
      <c r="A285" s="99">
        <v>42397</v>
      </c>
      <c r="B285" s="100">
        <f t="shared" si="4"/>
        <v>2016</v>
      </c>
      <c r="C285" s="101">
        <v>1136782.0000000002</v>
      </c>
      <c r="D285" s="101"/>
      <c r="E285" s="101"/>
      <c r="F285" s="101"/>
      <c r="G285" s="102"/>
      <c r="H285" s="102"/>
      <c r="I285" s="102"/>
      <c r="J285" s="103">
        <v>100</v>
      </c>
      <c r="K285" s="104">
        <v>690.02700000000004</v>
      </c>
      <c r="L285" s="104">
        <v>461.44499999999999</v>
      </c>
      <c r="M285" s="105">
        <v>15704.067000000001</v>
      </c>
      <c r="N285" s="105">
        <v>8909.1419999999998</v>
      </c>
      <c r="O285" s="105">
        <v>15704.067000000001</v>
      </c>
      <c r="P285" s="105">
        <v>8909.1419999999998</v>
      </c>
      <c r="Q285" s="106">
        <v>1136.7820000000002</v>
      </c>
      <c r="R285" s="107"/>
      <c r="S285" s="108">
        <v>98.663928571428556</v>
      </c>
      <c r="T285" s="109">
        <v>87</v>
      </c>
      <c r="U285" s="110">
        <v>2088000</v>
      </c>
      <c r="V285" s="110">
        <v>58464000</v>
      </c>
      <c r="W285" s="110">
        <v>1</v>
      </c>
      <c r="X285" s="110">
        <v>58464000</v>
      </c>
      <c r="Y285" s="111">
        <v>60</v>
      </c>
      <c r="Z285" s="111">
        <v>29.7</v>
      </c>
      <c r="AA285" s="181"/>
      <c r="AB285" s="181"/>
      <c r="AC285" s="182"/>
      <c r="AD285" s="182"/>
      <c r="AE285" s="110">
        <v>2585088</v>
      </c>
    </row>
    <row r="286" spans="1:31" hidden="1" x14ac:dyDescent="0.25">
      <c r="A286" s="99">
        <v>42398</v>
      </c>
      <c r="B286" s="100">
        <f t="shared" si="4"/>
        <v>2016</v>
      </c>
      <c r="C286" s="101">
        <v>156731.99999999997</v>
      </c>
      <c r="D286" s="101"/>
      <c r="E286" s="101"/>
      <c r="F286" s="101"/>
      <c r="G286" s="102"/>
      <c r="H286" s="102"/>
      <c r="I286" s="102"/>
      <c r="J286" s="103">
        <v>99.95</v>
      </c>
      <c r="K286" s="104">
        <v>90.281000000000006</v>
      </c>
      <c r="L286" s="104">
        <v>71.962999999999994</v>
      </c>
      <c r="M286" s="105">
        <v>15794.348000000002</v>
      </c>
      <c r="N286" s="105">
        <v>8981.1049999999996</v>
      </c>
      <c r="O286" s="105">
        <v>15794.348000000002</v>
      </c>
      <c r="P286" s="105">
        <v>8981.1049999999996</v>
      </c>
      <c r="Q286" s="106">
        <v>156.73199999999997</v>
      </c>
      <c r="R286" s="107"/>
      <c r="S286" s="108">
        <v>98.708275862068945</v>
      </c>
      <c r="T286" s="109">
        <v>87</v>
      </c>
      <c r="U286" s="110">
        <v>2088000</v>
      </c>
      <c r="V286" s="110">
        <v>60552000</v>
      </c>
      <c r="W286" s="110">
        <v>1</v>
      </c>
      <c r="X286" s="110">
        <v>60552000</v>
      </c>
      <c r="Y286" s="111">
        <v>60</v>
      </c>
      <c r="Z286" s="111">
        <v>29.7</v>
      </c>
      <c r="AA286" s="181"/>
      <c r="AB286" s="181"/>
      <c r="AC286" s="182"/>
      <c r="AD286" s="182"/>
      <c r="AE286" s="110">
        <v>2587176</v>
      </c>
    </row>
    <row r="287" spans="1:31" hidden="1" x14ac:dyDescent="0.25">
      <c r="A287" s="99">
        <v>42399</v>
      </c>
      <c r="B287" s="100">
        <f t="shared" si="4"/>
        <v>2016</v>
      </c>
      <c r="C287" s="101">
        <v>55769.999999999993</v>
      </c>
      <c r="D287" s="101"/>
      <c r="E287" s="101"/>
      <c r="F287" s="101"/>
      <c r="G287" s="102"/>
      <c r="H287" s="102"/>
      <c r="I287" s="102"/>
      <c r="J287" s="103">
        <v>98.97</v>
      </c>
      <c r="K287" s="104">
        <v>40.572000000000003</v>
      </c>
      <c r="L287" s="104">
        <v>20.446999999999999</v>
      </c>
      <c r="M287" s="105">
        <v>15834.920000000002</v>
      </c>
      <c r="N287" s="105">
        <v>9001.5519999999997</v>
      </c>
      <c r="O287" s="105">
        <v>15834.920000000002</v>
      </c>
      <c r="P287" s="105">
        <v>9001.5519999999997</v>
      </c>
      <c r="Q287" s="106">
        <v>55.769999999999996</v>
      </c>
      <c r="R287" s="107"/>
      <c r="S287" s="108">
        <v>98.71699999999997</v>
      </c>
      <c r="T287" s="109">
        <v>87</v>
      </c>
      <c r="U287" s="110">
        <v>2088000</v>
      </c>
      <c r="V287" s="110">
        <v>62640000</v>
      </c>
      <c r="W287" s="110">
        <v>1</v>
      </c>
      <c r="X287" s="110">
        <v>62640000</v>
      </c>
      <c r="Y287" s="111">
        <v>60</v>
      </c>
      <c r="Z287" s="111">
        <v>29.7</v>
      </c>
      <c r="AA287" s="181"/>
      <c r="AB287" s="181"/>
      <c r="AC287" s="182"/>
      <c r="AD287" s="182"/>
      <c r="AE287" s="110">
        <v>2589264</v>
      </c>
    </row>
    <row r="288" spans="1:31" hidden="1" x14ac:dyDescent="0.25">
      <c r="A288" s="99">
        <v>42400</v>
      </c>
      <c r="B288" s="100">
        <f t="shared" si="4"/>
        <v>2016</v>
      </c>
      <c r="C288" s="101">
        <v>1235825.0000000002</v>
      </c>
      <c r="D288" s="101"/>
      <c r="E288" s="101"/>
      <c r="F288" s="101"/>
      <c r="G288" s="102"/>
      <c r="H288" s="102"/>
      <c r="I288" s="102"/>
      <c r="J288" s="103">
        <v>99.87</v>
      </c>
      <c r="K288" s="104">
        <v>805.88800000000003</v>
      </c>
      <c r="L288" s="104">
        <v>445.46800000000002</v>
      </c>
      <c r="M288" s="105">
        <v>16640.808000000001</v>
      </c>
      <c r="N288" s="105">
        <v>9447.02</v>
      </c>
      <c r="O288" s="105">
        <v>16640.808000000001</v>
      </c>
      <c r="P288" s="105">
        <v>9447.02</v>
      </c>
      <c r="Q288" s="106">
        <v>1235.8250000000003</v>
      </c>
      <c r="R288" s="107"/>
      <c r="S288" s="108">
        <v>98.754193548387065</v>
      </c>
      <c r="T288" s="109">
        <v>87</v>
      </c>
      <c r="U288" s="110">
        <v>2088000</v>
      </c>
      <c r="V288" s="110">
        <v>64728000</v>
      </c>
      <c r="W288" s="110">
        <v>1</v>
      </c>
      <c r="X288" s="110">
        <v>64728000</v>
      </c>
      <c r="Y288" s="111">
        <v>60</v>
      </c>
      <c r="Z288" s="111">
        <v>29.7</v>
      </c>
      <c r="AA288" s="181"/>
      <c r="AB288" s="181"/>
      <c r="AC288" s="182"/>
      <c r="AD288" s="182"/>
      <c r="AE288" s="110">
        <v>2591352</v>
      </c>
    </row>
    <row r="289" spans="1:31" hidden="1" x14ac:dyDescent="0.25">
      <c r="A289" s="99">
        <v>42401</v>
      </c>
      <c r="B289" s="100">
        <f t="shared" si="4"/>
        <v>2016</v>
      </c>
      <c r="C289" s="101">
        <v>813415.99999999988</v>
      </c>
      <c r="D289" s="101"/>
      <c r="E289" s="101"/>
      <c r="F289" s="101"/>
      <c r="G289" s="102"/>
      <c r="H289" s="102"/>
      <c r="I289" s="102"/>
      <c r="J289" s="103">
        <v>99.89</v>
      </c>
      <c r="K289" s="104">
        <v>524.22199999999998</v>
      </c>
      <c r="L289" s="104">
        <v>301.05900000000003</v>
      </c>
      <c r="M289" s="105">
        <v>524.22199999999998</v>
      </c>
      <c r="N289" s="105">
        <v>301.05900000000003</v>
      </c>
      <c r="O289" s="105">
        <v>17165.030000000002</v>
      </c>
      <c r="P289" s="105">
        <v>9748.0789999999997</v>
      </c>
      <c r="Q289" s="106">
        <v>813.41599999999994</v>
      </c>
      <c r="R289" s="107"/>
      <c r="S289" s="108">
        <v>98.789687499999971</v>
      </c>
      <c r="T289" s="109">
        <v>87</v>
      </c>
      <c r="U289" s="110">
        <v>2088000</v>
      </c>
      <c r="V289" s="110">
        <v>2088000</v>
      </c>
      <c r="W289" s="110">
        <v>2</v>
      </c>
      <c r="X289" s="110">
        <v>66816000</v>
      </c>
      <c r="Y289" s="111">
        <v>60</v>
      </c>
      <c r="Z289" s="111">
        <v>29.7</v>
      </c>
      <c r="AA289" s="181"/>
      <c r="AB289" s="181"/>
      <c r="AC289" s="182"/>
      <c r="AD289" s="182"/>
      <c r="AE289" s="110">
        <v>2593440</v>
      </c>
    </row>
    <row r="290" spans="1:31" hidden="1" x14ac:dyDescent="0.25">
      <c r="A290" s="99">
        <v>42402</v>
      </c>
      <c r="B290" s="100">
        <f t="shared" si="4"/>
        <v>2016</v>
      </c>
      <c r="C290" s="101">
        <v>274772.99999999994</v>
      </c>
      <c r="D290" s="101"/>
      <c r="E290" s="101"/>
      <c r="F290" s="101"/>
      <c r="G290" s="102"/>
      <c r="H290" s="102"/>
      <c r="I290" s="102"/>
      <c r="J290" s="103">
        <v>98.26</v>
      </c>
      <c r="K290" s="104">
        <v>182.946</v>
      </c>
      <c r="L290" s="104">
        <v>99.367999999999995</v>
      </c>
      <c r="M290" s="105">
        <v>707.16800000000001</v>
      </c>
      <c r="N290" s="105">
        <v>400.42700000000002</v>
      </c>
      <c r="O290" s="105">
        <v>17347.976000000002</v>
      </c>
      <c r="P290" s="105">
        <v>9847.4470000000001</v>
      </c>
      <c r="Q290" s="106">
        <v>274.77299999999997</v>
      </c>
      <c r="R290" s="107"/>
      <c r="S290" s="108">
        <v>98.773636363636342</v>
      </c>
      <c r="T290" s="109">
        <v>87</v>
      </c>
      <c r="U290" s="110">
        <v>2088000</v>
      </c>
      <c r="V290" s="110">
        <v>4176000</v>
      </c>
      <c r="W290" s="110">
        <v>2</v>
      </c>
      <c r="X290" s="110">
        <v>68904000</v>
      </c>
      <c r="Y290" s="111">
        <v>60</v>
      </c>
      <c r="Z290" s="111">
        <v>29.7</v>
      </c>
      <c r="AA290" s="181"/>
      <c r="AB290" s="181"/>
      <c r="AC290" s="182"/>
      <c r="AD290" s="182"/>
      <c r="AE290" s="110">
        <v>2595528</v>
      </c>
    </row>
    <row r="291" spans="1:31" hidden="1" x14ac:dyDescent="0.25">
      <c r="A291" s="99">
        <v>42403</v>
      </c>
      <c r="B291" s="100">
        <f t="shared" si="4"/>
        <v>2016</v>
      </c>
      <c r="C291" s="101">
        <v>1763062</v>
      </c>
      <c r="D291" s="101"/>
      <c r="E291" s="101"/>
      <c r="F291" s="101"/>
      <c r="G291" s="102"/>
      <c r="H291" s="102"/>
      <c r="I291" s="102"/>
      <c r="J291" s="103">
        <v>100</v>
      </c>
      <c r="K291" s="104">
        <v>1163.2809999999999</v>
      </c>
      <c r="L291" s="104">
        <v>622.29</v>
      </c>
      <c r="M291" s="105">
        <v>1870.4490000000001</v>
      </c>
      <c r="N291" s="105">
        <v>1022.717</v>
      </c>
      <c r="O291" s="105">
        <v>18511.257000000001</v>
      </c>
      <c r="P291" s="105">
        <v>10469.737000000001</v>
      </c>
      <c r="Q291" s="106">
        <v>1763.0619999999999</v>
      </c>
      <c r="R291" s="107"/>
      <c r="S291" s="108">
        <v>98.809705882352915</v>
      </c>
      <c r="T291" s="109">
        <v>87</v>
      </c>
      <c r="U291" s="110">
        <v>2088000</v>
      </c>
      <c r="V291" s="110">
        <v>6264000</v>
      </c>
      <c r="W291" s="110">
        <v>2</v>
      </c>
      <c r="X291" s="110">
        <v>70992000</v>
      </c>
      <c r="Y291" s="111">
        <v>60</v>
      </c>
      <c r="Z291" s="111">
        <v>29.7</v>
      </c>
      <c r="AA291" s="181"/>
      <c r="AB291" s="181"/>
      <c r="AC291" s="182"/>
      <c r="AD291" s="182"/>
      <c r="AE291" s="110">
        <v>2597616</v>
      </c>
    </row>
    <row r="292" spans="1:31" hidden="1" x14ac:dyDescent="0.25">
      <c r="A292" s="99">
        <v>42404</v>
      </c>
      <c r="B292" s="100">
        <f t="shared" si="4"/>
        <v>2016</v>
      </c>
      <c r="C292" s="101">
        <v>2042296</v>
      </c>
      <c r="D292" s="101"/>
      <c r="E292" s="101"/>
      <c r="F292" s="101"/>
      <c r="G292" s="102"/>
      <c r="H292" s="102"/>
      <c r="I292" s="102"/>
      <c r="J292" s="103">
        <v>100</v>
      </c>
      <c r="K292" s="104">
        <v>1360.857</v>
      </c>
      <c r="L292" s="104">
        <v>711.17200000000003</v>
      </c>
      <c r="M292" s="105">
        <v>3231.306</v>
      </c>
      <c r="N292" s="105">
        <v>1733.8890000000001</v>
      </c>
      <c r="O292" s="105">
        <v>19872.114000000001</v>
      </c>
      <c r="P292" s="105">
        <v>11180.909000000001</v>
      </c>
      <c r="Q292" s="106">
        <v>2042.296</v>
      </c>
      <c r="R292" s="107"/>
      <c r="S292" s="108">
        <v>98.84371428571427</v>
      </c>
      <c r="T292" s="109">
        <v>87</v>
      </c>
      <c r="U292" s="110">
        <v>2088000</v>
      </c>
      <c r="V292" s="110">
        <v>8352000</v>
      </c>
      <c r="W292" s="110">
        <v>2</v>
      </c>
      <c r="X292" s="110">
        <v>73080000</v>
      </c>
      <c r="Y292" s="111">
        <v>60</v>
      </c>
      <c r="Z292" s="111">
        <v>29.7</v>
      </c>
      <c r="AA292" s="181"/>
      <c r="AB292" s="181"/>
      <c r="AC292" s="182"/>
      <c r="AD292" s="182"/>
      <c r="AE292" s="110">
        <v>2599704</v>
      </c>
    </row>
    <row r="293" spans="1:31" hidden="1" x14ac:dyDescent="0.25">
      <c r="A293" s="99">
        <v>42405</v>
      </c>
      <c r="B293" s="100">
        <f t="shared" si="4"/>
        <v>2016</v>
      </c>
      <c r="C293" s="101">
        <v>1290649</v>
      </c>
      <c r="D293" s="101"/>
      <c r="E293" s="101"/>
      <c r="F293" s="101"/>
      <c r="G293" s="102"/>
      <c r="H293" s="102"/>
      <c r="I293" s="102"/>
      <c r="J293" s="103">
        <v>98.91</v>
      </c>
      <c r="K293" s="104">
        <v>828.36199999999997</v>
      </c>
      <c r="L293" s="104">
        <v>485.43</v>
      </c>
      <c r="M293" s="105">
        <v>4059.6680000000001</v>
      </c>
      <c r="N293" s="105">
        <v>2219.319</v>
      </c>
      <c r="O293" s="105">
        <v>20700.476000000002</v>
      </c>
      <c r="P293" s="105">
        <v>11666.339000000002</v>
      </c>
      <c r="Q293" s="106">
        <v>1290.6489999999999</v>
      </c>
      <c r="R293" s="107"/>
      <c r="S293" s="108">
        <v>98.845555555555535</v>
      </c>
      <c r="T293" s="109">
        <v>87</v>
      </c>
      <c r="U293" s="110">
        <v>2088000</v>
      </c>
      <c r="V293" s="110">
        <v>10440000</v>
      </c>
      <c r="W293" s="110">
        <v>2</v>
      </c>
      <c r="X293" s="110">
        <v>75168000</v>
      </c>
      <c r="Y293" s="111">
        <v>60</v>
      </c>
      <c r="Z293" s="111">
        <v>29.7</v>
      </c>
      <c r="AA293" s="181"/>
      <c r="AB293" s="181"/>
      <c r="AC293" s="182"/>
      <c r="AD293" s="182"/>
      <c r="AE293" s="110">
        <v>2601792</v>
      </c>
    </row>
    <row r="294" spans="1:31" hidden="1" x14ac:dyDescent="0.25">
      <c r="A294" s="99">
        <v>42406</v>
      </c>
      <c r="B294" s="100">
        <f t="shared" si="4"/>
        <v>2016</v>
      </c>
      <c r="C294" s="101">
        <v>1570726</v>
      </c>
      <c r="D294" s="101"/>
      <c r="E294" s="101"/>
      <c r="F294" s="101"/>
      <c r="G294" s="102"/>
      <c r="H294" s="102"/>
      <c r="I294" s="102"/>
      <c r="J294" s="103">
        <v>97.22</v>
      </c>
      <c r="K294" s="104">
        <v>1031.3130000000001</v>
      </c>
      <c r="L294" s="104">
        <v>564.99699999999996</v>
      </c>
      <c r="M294" s="105">
        <v>5090.9809999999998</v>
      </c>
      <c r="N294" s="105">
        <v>2784.3159999999998</v>
      </c>
      <c r="O294" s="105">
        <v>21731.789000000004</v>
      </c>
      <c r="P294" s="105">
        <v>12231.336000000001</v>
      </c>
      <c r="Q294" s="106">
        <v>1570.7260000000001</v>
      </c>
      <c r="R294" s="107"/>
      <c r="S294" s="108">
        <v>98.801621621621592</v>
      </c>
      <c r="T294" s="109">
        <v>87</v>
      </c>
      <c r="U294" s="110">
        <v>2088000</v>
      </c>
      <c r="V294" s="110">
        <v>12528000</v>
      </c>
      <c r="W294" s="110">
        <v>2</v>
      </c>
      <c r="X294" s="110">
        <v>77256000</v>
      </c>
      <c r="Y294" s="111">
        <v>60</v>
      </c>
      <c r="Z294" s="111">
        <v>29.7</v>
      </c>
      <c r="AA294" s="181"/>
      <c r="AB294" s="181"/>
      <c r="AC294" s="182"/>
      <c r="AD294" s="182"/>
      <c r="AE294" s="110">
        <v>2603880</v>
      </c>
    </row>
    <row r="295" spans="1:31" hidden="1" x14ac:dyDescent="0.25">
      <c r="A295" s="99">
        <v>42407</v>
      </c>
      <c r="B295" s="100">
        <f t="shared" si="4"/>
        <v>2016</v>
      </c>
      <c r="C295" s="101">
        <v>831323.00000000012</v>
      </c>
      <c r="D295" s="101"/>
      <c r="E295" s="101"/>
      <c r="F295" s="101"/>
      <c r="G295" s="102"/>
      <c r="H295" s="102"/>
      <c r="I295" s="102"/>
      <c r="J295" s="103">
        <v>99.81</v>
      </c>
      <c r="K295" s="104">
        <v>554.10500000000002</v>
      </c>
      <c r="L295" s="104">
        <v>289.30700000000002</v>
      </c>
      <c r="M295" s="105">
        <v>5645.0859999999993</v>
      </c>
      <c r="N295" s="105">
        <v>3073.6229999999996</v>
      </c>
      <c r="O295" s="105">
        <v>22285.894000000004</v>
      </c>
      <c r="P295" s="105">
        <v>12520.643000000002</v>
      </c>
      <c r="Q295" s="106">
        <v>831.32300000000009</v>
      </c>
      <c r="R295" s="107"/>
      <c r="S295" s="108">
        <v>98.828157894736819</v>
      </c>
      <c r="T295" s="109">
        <v>87</v>
      </c>
      <c r="U295" s="110">
        <v>2088000</v>
      </c>
      <c r="V295" s="110">
        <v>14616000</v>
      </c>
      <c r="W295" s="110">
        <v>2</v>
      </c>
      <c r="X295" s="110">
        <v>79344000</v>
      </c>
      <c r="Y295" s="111">
        <v>60</v>
      </c>
      <c r="Z295" s="111">
        <v>29.7</v>
      </c>
      <c r="AA295" s="181"/>
      <c r="AB295" s="181"/>
      <c r="AC295" s="182"/>
      <c r="AD295" s="182"/>
      <c r="AE295" s="110">
        <v>2605968</v>
      </c>
    </row>
    <row r="296" spans="1:31" hidden="1" x14ac:dyDescent="0.25">
      <c r="A296" s="99">
        <v>42408</v>
      </c>
      <c r="B296" s="100">
        <f t="shared" si="4"/>
        <v>2016</v>
      </c>
      <c r="C296" s="101">
        <v>28221.999999999996</v>
      </c>
      <c r="D296" s="101"/>
      <c r="E296" s="101"/>
      <c r="F296" s="101"/>
      <c r="G296" s="102"/>
      <c r="H296" s="102"/>
      <c r="I296" s="102"/>
      <c r="J296" s="103">
        <v>95.47</v>
      </c>
      <c r="K296" s="104">
        <v>25.597999999999999</v>
      </c>
      <c r="L296" s="104">
        <v>8.6150000000000002</v>
      </c>
      <c r="M296" s="105">
        <v>5670.6839999999993</v>
      </c>
      <c r="N296" s="105">
        <v>3082.2379999999994</v>
      </c>
      <c r="O296" s="105">
        <v>22311.492000000006</v>
      </c>
      <c r="P296" s="105">
        <v>12529.258000000002</v>
      </c>
      <c r="Q296" s="106">
        <v>28.221999999999998</v>
      </c>
      <c r="R296" s="107"/>
      <c r="S296" s="108">
        <v>98.74205128205125</v>
      </c>
      <c r="T296" s="109">
        <v>87</v>
      </c>
      <c r="U296" s="110">
        <v>2088000</v>
      </c>
      <c r="V296" s="110">
        <v>16704000</v>
      </c>
      <c r="W296" s="110">
        <v>2</v>
      </c>
      <c r="X296" s="110">
        <v>81432000</v>
      </c>
      <c r="Y296" s="111">
        <v>60</v>
      </c>
      <c r="Z296" s="111">
        <v>29.7</v>
      </c>
      <c r="AA296" s="181"/>
      <c r="AB296" s="181"/>
      <c r="AC296" s="182"/>
      <c r="AD296" s="182"/>
      <c r="AE296" s="110">
        <v>2608056</v>
      </c>
    </row>
    <row r="297" spans="1:31" hidden="1" x14ac:dyDescent="0.25">
      <c r="A297" s="99">
        <v>42409</v>
      </c>
      <c r="B297" s="100">
        <f t="shared" si="4"/>
        <v>2016</v>
      </c>
      <c r="C297" s="101">
        <v>645088.00000000023</v>
      </c>
      <c r="D297" s="101"/>
      <c r="E297" s="101"/>
      <c r="F297" s="101"/>
      <c r="G297" s="102"/>
      <c r="H297" s="102"/>
      <c r="I297" s="102"/>
      <c r="J297" s="103">
        <v>99.46</v>
      </c>
      <c r="K297" s="104">
        <v>433.23399999999998</v>
      </c>
      <c r="L297" s="104">
        <v>220.30500000000001</v>
      </c>
      <c r="M297" s="105">
        <v>6103.9179999999997</v>
      </c>
      <c r="N297" s="105">
        <v>3302.5429999999992</v>
      </c>
      <c r="O297" s="105">
        <v>22744.726000000006</v>
      </c>
      <c r="P297" s="105">
        <v>12749.563000000002</v>
      </c>
      <c r="Q297" s="106">
        <v>645.08800000000019</v>
      </c>
      <c r="R297" s="107"/>
      <c r="S297" s="108">
        <v>98.759999999999962</v>
      </c>
      <c r="T297" s="109">
        <v>87</v>
      </c>
      <c r="U297" s="110">
        <v>2088000</v>
      </c>
      <c r="V297" s="110">
        <v>18792000</v>
      </c>
      <c r="W297" s="110">
        <v>2</v>
      </c>
      <c r="X297" s="110">
        <v>83520000</v>
      </c>
      <c r="Y297" s="111">
        <v>60</v>
      </c>
      <c r="Z297" s="111">
        <v>29.7</v>
      </c>
      <c r="AA297" s="181"/>
      <c r="AB297" s="181"/>
      <c r="AC297" s="182"/>
      <c r="AD297" s="182"/>
      <c r="AE297" s="110">
        <v>2610144</v>
      </c>
    </row>
    <row r="298" spans="1:31" hidden="1" x14ac:dyDescent="0.25">
      <c r="A298" s="99">
        <v>42410</v>
      </c>
      <c r="B298" s="100">
        <f t="shared" si="4"/>
        <v>2016</v>
      </c>
      <c r="C298" s="101">
        <v>1986424.0000000005</v>
      </c>
      <c r="D298" s="101"/>
      <c r="E298" s="101"/>
      <c r="F298" s="101"/>
      <c r="G298" s="102"/>
      <c r="H298" s="102"/>
      <c r="I298" s="102"/>
      <c r="J298" s="103">
        <v>100</v>
      </c>
      <c r="K298" s="104">
        <v>1313.1890000000001</v>
      </c>
      <c r="L298" s="104">
        <v>701.43399999999997</v>
      </c>
      <c r="M298" s="105">
        <v>7417.107</v>
      </c>
      <c r="N298" s="105">
        <v>4003.976999999999</v>
      </c>
      <c r="O298" s="105">
        <v>24057.915000000005</v>
      </c>
      <c r="P298" s="105">
        <v>13450.997000000001</v>
      </c>
      <c r="Q298" s="106">
        <v>1986.4240000000004</v>
      </c>
      <c r="R298" s="107"/>
      <c r="S298" s="108">
        <v>98.790243902438988</v>
      </c>
      <c r="T298" s="109">
        <v>87</v>
      </c>
      <c r="U298" s="110">
        <v>2088000</v>
      </c>
      <c r="V298" s="110">
        <v>20880000</v>
      </c>
      <c r="W298" s="110">
        <v>2</v>
      </c>
      <c r="X298" s="110">
        <v>85608000</v>
      </c>
      <c r="Y298" s="111">
        <v>60</v>
      </c>
      <c r="Z298" s="111">
        <v>29.7</v>
      </c>
      <c r="AA298" s="181"/>
      <c r="AB298" s="181"/>
      <c r="AC298" s="182"/>
      <c r="AD298" s="182"/>
      <c r="AE298" s="110">
        <v>2612232</v>
      </c>
    </row>
    <row r="299" spans="1:31" hidden="1" x14ac:dyDescent="0.25">
      <c r="A299" s="99">
        <v>42411</v>
      </c>
      <c r="B299" s="100">
        <f t="shared" si="4"/>
        <v>2016</v>
      </c>
      <c r="C299" s="101">
        <v>983619.99999999988</v>
      </c>
      <c r="D299" s="101"/>
      <c r="E299" s="101"/>
      <c r="F299" s="101"/>
      <c r="G299" s="102"/>
      <c r="H299" s="102"/>
      <c r="I299" s="102"/>
      <c r="J299" s="103">
        <v>97.9</v>
      </c>
      <c r="K299" s="104">
        <v>648.21699999999998</v>
      </c>
      <c r="L299" s="104">
        <v>352.48500000000001</v>
      </c>
      <c r="M299" s="105">
        <v>8065.3239999999996</v>
      </c>
      <c r="N299" s="105">
        <v>4356.4619999999986</v>
      </c>
      <c r="O299" s="105">
        <v>24706.132000000005</v>
      </c>
      <c r="P299" s="105">
        <v>13803.482000000002</v>
      </c>
      <c r="Q299" s="106">
        <v>983.61999999999989</v>
      </c>
      <c r="R299" s="107"/>
      <c r="S299" s="108">
        <v>98.769047619047583</v>
      </c>
      <c r="T299" s="109">
        <v>87</v>
      </c>
      <c r="U299" s="110">
        <v>2088000</v>
      </c>
      <c r="V299" s="110">
        <v>22968000</v>
      </c>
      <c r="W299" s="110">
        <v>2</v>
      </c>
      <c r="X299" s="110">
        <v>87696000</v>
      </c>
      <c r="Y299" s="111">
        <v>60</v>
      </c>
      <c r="Z299" s="111">
        <v>29.7</v>
      </c>
      <c r="AA299" s="181"/>
      <c r="AB299" s="181"/>
      <c r="AC299" s="182"/>
      <c r="AD299" s="182"/>
      <c r="AE299" s="110">
        <v>2614320</v>
      </c>
    </row>
    <row r="300" spans="1:31" hidden="1" x14ac:dyDescent="0.25">
      <c r="A300" s="99">
        <v>42412</v>
      </c>
      <c r="B300" s="100">
        <f t="shared" si="4"/>
        <v>2016</v>
      </c>
      <c r="C300" s="101">
        <v>1972774</v>
      </c>
      <c r="D300" s="101"/>
      <c r="E300" s="101"/>
      <c r="F300" s="101"/>
      <c r="G300" s="102"/>
      <c r="H300" s="102"/>
      <c r="I300" s="102"/>
      <c r="J300" s="103">
        <v>99.94</v>
      </c>
      <c r="K300" s="104">
        <v>1326.7</v>
      </c>
      <c r="L300" s="104">
        <v>673.29399999999998</v>
      </c>
      <c r="M300" s="105">
        <v>9392.0239999999994</v>
      </c>
      <c r="N300" s="105">
        <v>5029.7559999999985</v>
      </c>
      <c r="O300" s="105">
        <v>26032.832000000006</v>
      </c>
      <c r="P300" s="105">
        <v>14476.776000000002</v>
      </c>
      <c r="Q300" s="106">
        <v>1972.7739999999999</v>
      </c>
      <c r="R300" s="107"/>
      <c r="S300" s="108">
        <v>98.796279069767394</v>
      </c>
      <c r="T300" s="109">
        <v>87</v>
      </c>
      <c r="U300" s="110">
        <v>2088000</v>
      </c>
      <c r="V300" s="110">
        <v>25056000</v>
      </c>
      <c r="W300" s="110">
        <v>2</v>
      </c>
      <c r="X300" s="110">
        <v>89784000</v>
      </c>
      <c r="Y300" s="111">
        <v>60</v>
      </c>
      <c r="Z300" s="111">
        <v>29.7</v>
      </c>
      <c r="AA300" s="181"/>
      <c r="AB300" s="181"/>
      <c r="AC300" s="182"/>
      <c r="AD300" s="182"/>
      <c r="AE300" s="110">
        <v>2616408</v>
      </c>
    </row>
    <row r="301" spans="1:31" hidden="1" x14ac:dyDescent="0.25">
      <c r="A301" s="99">
        <v>42413</v>
      </c>
      <c r="B301" s="100">
        <f t="shared" si="4"/>
        <v>2016</v>
      </c>
      <c r="C301" s="101">
        <v>2028885</v>
      </c>
      <c r="D301" s="101"/>
      <c r="E301" s="101"/>
      <c r="F301" s="101"/>
      <c r="G301" s="102"/>
      <c r="H301" s="102"/>
      <c r="I301" s="102"/>
      <c r="J301" s="103">
        <v>100</v>
      </c>
      <c r="K301" s="104">
        <v>1346.3119999999999</v>
      </c>
      <c r="L301" s="104">
        <v>712.69500000000005</v>
      </c>
      <c r="M301" s="105">
        <v>10738.335999999999</v>
      </c>
      <c r="N301" s="105">
        <v>5742.4509999999982</v>
      </c>
      <c r="O301" s="105">
        <v>27379.144000000008</v>
      </c>
      <c r="P301" s="105">
        <v>15189.471000000001</v>
      </c>
      <c r="Q301" s="106">
        <v>2028.885</v>
      </c>
      <c r="R301" s="107"/>
      <c r="S301" s="108">
        <v>98.823636363636311</v>
      </c>
      <c r="T301" s="109">
        <v>87</v>
      </c>
      <c r="U301" s="110">
        <v>2088000</v>
      </c>
      <c r="V301" s="110">
        <v>27144000</v>
      </c>
      <c r="W301" s="110">
        <v>2</v>
      </c>
      <c r="X301" s="110">
        <v>91872000</v>
      </c>
      <c r="Y301" s="111">
        <v>60</v>
      </c>
      <c r="Z301" s="111">
        <v>29.7</v>
      </c>
      <c r="AA301" s="181"/>
      <c r="AB301" s="181"/>
      <c r="AC301" s="182"/>
      <c r="AD301" s="182"/>
      <c r="AE301" s="110">
        <v>2618496</v>
      </c>
    </row>
    <row r="302" spans="1:31" hidden="1" x14ac:dyDescent="0.25">
      <c r="A302" s="99">
        <v>42414</v>
      </c>
      <c r="B302" s="100">
        <f t="shared" si="4"/>
        <v>2016</v>
      </c>
      <c r="C302" s="101">
        <v>2054433.9999999998</v>
      </c>
      <c r="D302" s="101"/>
      <c r="E302" s="101"/>
      <c r="F302" s="101"/>
      <c r="G302" s="102"/>
      <c r="H302" s="102"/>
      <c r="I302" s="102"/>
      <c r="J302" s="103">
        <v>99.82</v>
      </c>
      <c r="K302" s="104">
        <v>1386.9880000000001</v>
      </c>
      <c r="L302" s="104">
        <v>696.51</v>
      </c>
      <c r="M302" s="105">
        <v>12125.323999999999</v>
      </c>
      <c r="N302" s="105">
        <v>6438.9609999999984</v>
      </c>
      <c r="O302" s="105">
        <v>28766.132000000009</v>
      </c>
      <c r="P302" s="105">
        <v>15885.981000000002</v>
      </c>
      <c r="Q302" s="106">
        <v>2054.4339999999997</v>
      </c>
      <c r="R302" s="107"/>
      <c r="S302" s="108">
        <v>98.845777777777727</v>
      </c>
      <c r="T302" s="109">
        <v>87</v>
      </c>
      <c r="U302" s="110">
        <v>2088000</v>
      </c>
      <c r="V302" s="110">
        <v>29232000</v>
      </c>
      <c r="W302" s="110">
        <v>2</v>
      </c>
      <c r="X302" s="110">
        <v>93960000</v>
      </c>
      <c r="Y302" s="111">
        <v>60</v>
      </c>
      <c r="Z302" s="111">
        <v>29.7</v>
      </c>
      <c r="AA302" s="181"/>
      <c r="AB302" s="181"/>
      <c r="AC302" s="182"/>
      <c r="AD302" s="182"/>
      <c r="AE302" s="110">
        <v>2620584</v>
      </c>
    </row>
    <row r="303" spans="1:31" hidden="1" x14ac:dyDescent="0.25">
      <c r="A303" s="99">
        <v>42415</v>
      </c>
      <c r="B303" s="100">
        <f t="shared" si="4"/>
        <v>2016</v>
      </c>
      <c r="C303" s="101">
        <v>2032495.0000000002</v>
      </c>
      <c r="D303" s="101"/>
      <c r="E303" s="101"/>
      <c r="F303" s="101"/>
      <c r="G303" s="102"/>
      <c r="H303" s="102"/>
      <c r="I303" s="102"/>
      <c r="J303" s="103">
        <v>98.87</v>
      </c>
      <c r="K303" s="104">
        <v>1382.598</v>
      </c>
      <c r="L303" s="104">
        <v>679.24800000000005</v>
      </c>
      <c r="M303" s="105">
        <v>13507.921999999999</v>
      </c>
      <c r="N303" s="105">
        <v>7118.2089999999989</v>
      </c>
      <c r="O303" s="105">
        <v>30148.73000000001</v>
      </c>
      <c r="P303" s="105">
        <v>16565.229000000003</v>
      </c>
      <c r="Q303" s="106">
        <v>2032.4950000000003</v>
      </c>
      <c r="R303" s="107"/>
      <c r="S303" s="108">
        <v>98.846304347826035</v>
      </c>
      <c r="T303" s="109">
        <v>87</v>
      </c>
      <c r="U303" s="110">
        <v>2088000</v>
      </c>
      <c r="V303" s="110">
        <v>31320000</v>
      </c>
      <c r="W303" s="110">
        <v>2</v>
      </c>
      <c r="X303" s="110">
        <v>96048000</v>
      </c>
      <c r="Y303" s="111">
        <v>60</v>
      </c>
      <c r="Z303" s="111">
        <v>29.7</v>
      </c>
      <c r="AA303" s="181"/>
      <c r="AB303" s="181"/>
      <c r="AC303" s="182"/>
      <c r="AD303" s="182"/>
      <c r="AE303" s="110">
        <v>2622672</v>
      </c>
    </row>
    <row r="304" spans="1:31" hidden="1" x14ac:dyDescent="0.25">
      <c r="A304" s="99">
        <v>42416</v>
      </c>
      <c r="B304" s="100">
        <f t="shared" si="4"/>
        <v>2016</v>
      </c>
      <c r="C304" s="101">
        <v>848238.00000000012</v>
      </c>
      <c r="D304" s="101"/>
      <c r="E304" s="101"/>
      <c r="F304" s="101"/>
      <c r="G304" s="102"/>
      <c r="H304" s="102"/>
      <c r="I304" s="102"/>
      <c r="J304" s="103">
        <v>98.07</v>
      </c>
      <c r="K304" s="104">
        <v>562.16200000000003</v>
      </c>
      <c r="L304" s="104">
        <v>300.56400000000002</v>
      </c>
      <c r="M304" s="105">
        <v>14070.083999999999</v>
      </c>
      <c r="N304" s="105">
        <v>7418.7729999999992</v>
      </c>
      <c r="O304" s="105">
        <v>30710.892000000011</v>
      </c>
      <c r="P304" s="105">
        <v>16865.793000000001</v>
      </c>
      <c r="Q304" s="106">
        <v>848.23800000000017</v>
      </c>
      <c r="R304" s="107"/>
      <c r="S304" s="108">
        <v>98.829787234042499</v>
      </c>
      <c r="T304" s="109">
        <v>87</v>
      </c>
      <c r="U304" s="110">
        <v>2088000</v>
      </c>
      <c r="V304" s="110">
        <v>33408000</v>
      </c>
      <c r="W304" s="110">
        <v>2</v>
      </c>
      <c r="X304" s="110">
        <v>98136000</v>
      </c>
      <c r="Y304" s="111">
        <v>60</v>
      </c>
      <c r="Z304" s="111">
        <v>29.7</v>
      </c>
      <c r="AA304" s="181"/>
      <c r="AB304" s="181"/>
      <c r="AC304" s="182"/>
      <c r="AD304" s="182"/>
      <c r="AE304" s="110">
        <v>2624760</v>
      </c>
    </row>
    <row r="305" spans="1:31" hidden="1" x14ac:dyDescent="0.25">
      <c r="A305" s="99">
        <v>42417</v>
      </c>
      <c r="B305" s="100">
        <f t="shared" si="4"/>
        <v>2016</v>
      </c>
      <c r="C305" s="101">
        <v>127454.00000000001</v>
      </c>
      <c r="D305" s="101"/>
      <c r="E305" s="101"/>
      <c r="F305" s="101"/>
      <c r="G305" s="102"/>
      <c r="H305" s="102"/>
      <c r="I305" s="102"/>
      <c r="J305" s="103">
        <v>97.79</v>
      </c>
      <c r="K305" s="104">
        <v>81.227999999999994</v>
      </c>
      <c r="L305" s="104">
        <v>53.402999999999999</v>
      </c>
      <c r="M305" s="105">
        <v>14151.311999999998</v>
      </c>
      <c r="N305" s="105">
        <v>7472.1759999999995</v>
      </c>
      <c r="O305" s="105">
        <v>30792.12000000001</v>
      </c>
      <c r="P305" s="105">
        <v>16919.196</v>
      </c>
      <c r="Q305" s="106">
        <v>127.45400000000001</v>
      </c>
      <c r="R305" s="107"/>
      <c r="S305" s="108">
        <v>98.808124999999947</v>
      </c>
      <c r="T305" s="109">
        <v>87</v>
      </c>
      <c r="U305" s="110">
        <v>2088000</v>
      </c>
      <c r="V305" s="110">
        <v>35496000</v>
      </c>
      <c r="W305" s="110">
        <v>2</v>
      </c>
      <c r="X305" s="110">
        <v>100224000</v>
      </c>
      <c r="Y305" s="111">
        <v>60</v>
      </c>
      <c r="Z305" s="111">
        <v>29.7</v>
      </c>
      <c r="AA305" s="181"/>
      <c r="AB305" s="181"/>
      <c r="AC305" s="182"/>
      <c r="AD305" s="182"/>
      <c r="AE305" s="110">
        <v>2626848</v>
      </c>
    </row>
    <row r="306" spans="1:31" hidden="1" x14ac:dyDescent="0.25">
      <c r="A306" s="99">
        <v>42418</v>
      </c>
      <c r="B306" s="100">
        <f t="shared" si="4"/>
        <v>2016</v>
      </c>
      <c r="C306" s="101">
        <v>196661</v>
      </c>
      <c r="D306" s="101"/>
      <c r="E306" s="101"/>
      <c r="F306" s="101"/>
      <c r="G306" s="102"/>
      <c r="H306" s="102"/>
      <c r="I306" s="102"/>
      <c r="J306" s="103">
        <v>99.18</v>
      </c>
      <c r="K306" s="104">
        <v>147.93600000000001</v>
      </c>
      <c r="L306" s="104">
        <v>58.136000000000003</v>
      </c>
      <c r="M306" s="105">
        <v>14299.247999999998</v>
      </c>
      <c r="N306" s="105">
        <v>7530.3119999999999</v>
      </c>
      <c r="O306" s="105">
        <v>30940.056000000011</v>
      </c>
      <c r="P306" s="105">
        <v>16977.331999999999</v>
      </c>
      <c r="Q306" s="106">
        <v>196.661</v>
      </c>
      <c r="R306" s="107"/>
      <c r="S306" s="108">
        <v>98.815714285714236</v>
      </c>
      <c r="T306" s="109">
        <v>87</v>
      </c>
      <c r="U306" s="110">
        <v>2088000</v>
      </c>
      <c r="V306" s="110">
        <v>37584000</v>
      </c>
      <c r="W306" s="110">
        <v>2</v>
      </c>
      <c r="X306" s="110">
        <v>102312000</v>
      </c>
      <c r="Y306" s="111">
        <v>60</v>
      </c>
      <c r="Z306" s="111">
        <v>29.7</v>
      </c>
      <c r="AA306" s="181"/>
      <c r="AB306" s="181"/>
      <c r="AC306" s="182"/>
      <c r="AD306" s="182"/>
      <c r="AE306" s="110">
        <v>2628936</v>
      </c>
    </row>
    <row r="307" spans="1:31" hidden="1" x14ac:dyDescent="0.25">
      <c r="A307" s="99">
        <v>42419</v>
      </c>
      <c r="B307" s="100">
        <f t="shared" si="4"/>
        <v>2016</v>
      </c>
      <c r="C307" s="101">
        <v>98777.999999999985</v>
      </c>
      <c r="D307" s="101"/>
      <c r="E307" s="101"/>
      <c r="F307" s="101"/>
      <c r="G307" s="102"/>
      <c r="H307" s="102"/>
      <c r="I307" s="102"/>
      <c r="J307" s="103">
        <v>98.28</v>
      </c>
      <c r="K307" s="104">
        <v>70.634</v>
      </c>
      <c r="L307" s="104">
        <v>34.905000000000001</v>
      </c>
      <c r="M307" s="105">
        <v>14369.881999999998</v>
      </c>
      <c r="N307" s="105">
        <v>7565.2169999999996</v>
      </c>
      <c r="O307" s="105">
        <v>31010.69000000001</v>
      </c>
      <c r="P307" s="105">
        <v>17012.236999999997</v>
      </c>
      <c r="Q307" s="106">
        <v>98.777999999999992</v>
      </c>
      <c r="R307" s="107"/>
      <c r="S307" s="108">
        <v>98.80499999999995</v>
      </c>
      <c r="T307" s="109">
        <v>87</v>
      </c>
      <c r="U307" s="110">
        <v>2088000</v>
      </c>
      <c r="V307" s="110">
        <v>39672000</v>
      </c>
      <c r="W307" s="110">
        <v>2</v>
      </c>
      <c r="X307" s="110">
        <v>104400000</v>
      </c>
      <c r="Y307" s="111">
        <v>60</v>
      </c>
      <c r="Z307" s="111">
        <v>29.7</v>
      </c>
      <c r="AA307" s="181"/>
      <c r="AB307" s="181"/>
      <c r="AC307" s="182"/>
      <c r="AD307" s="182"/>
      <c r="AE307" s="110">
        <v>2631024</v>
      </c>
    </row>
    <row r="308" spans="1:31" hidden="1" x14ac:dyDescent="0.25">
      <c r="A308" s="99">
        <v>42420</v>
      </c>
      <c r="B308" s="100">
        <f t="shared" si="4"/>
        <v>2016</v>
      </c>
      <c r="C308" s="101">
        <v>305173</v>
      </c>
      <c r="D308" s="101"/>
      <c r="E308" s="101"/>
      <c r="F308" s="101"/>
      <c r="G308" s="102"/>
      <c r="H308" s="102"/>
      <c r="I308" s="102"/>
      <c r="J308" s="103">
        <v>98.34</v>
      </c>
      <c r="K308" s="104">
        <v>204.85499999999999</v>
      </c>
      <c r="L308" s="104">
        <v>106.982</v>
      </c>
      <c r="M308" s="105">
        <v>14574.736999999997</v>
      </c>
      <c r="N308" s="105">
        <v>7672.1989999999996</v>
      </c>
      <c r="O308" s="105">
        <v>31215.545000000009</v>
      </c>
      <c r="P308" s="105">
        <v>17119.218999999997</v>
      </c>
      <c r="Q308" s="106">
        <v>305.173</v>
      </c>
      <c r="R308" s="107"/>
      <c r="S308" s="108">
        <v>98.795882352941121</v>
      </c>
      <c r="T308" s="109">
        <v>87</v>
      </c>
      <c r="U308" s="110">
        <v>2088000</v>
      </c>
      <c r="V308" s="110">
        <v>41760000</v>
      </c>
      <c r="W308" s="110">
        <v>2</v>
      </c>
      <c r="X308" s="110">
        <v>106488000</v>
      </c>
      <c r="Y308" s="111">
        <v>60</v>
      </c>
      <c r="Z308" s="111">
        <v>29.7</v>
      </c>
      <c r="AA308" s="181"/>
      <c r="AB308" s="181"/>
      <c r="AC308" s="182"/>
      <c r="AD308" s="182"/>
      <c r="AE308" s="110">
        <v>2633112</v>
      </c>
    </row>
    <row r="309" spans="1:31" hidden="1" x14ac:dyDescent="0.25">
      <c r="A309" s="99">
        <v>42421</v>
      </c>
      <c r="B309" s="100">
        <f t="shared" si="4"/>
        <v>2016</v>
      </c>
      <c r="C309" s="101">
        <v>1105347.0000000002</v>
      </c>
      <c r="D309" s="101"/>
      <c r="E309" s="101"/>
      <c r="F309" s="101"/>
      <c r="G309" s="102"/>
      <c r="H309" s="102"/>
      <c r="I309" s="102"/>
      <c r="J309" s="103">
        <v>100</v>
      </c>
      <c r="K309" s="104">
        <v>771.25199999999995</v>
      </c>
      <c r="L309" s="104">
        <v>353.48099999999999</v>
      </c>
      <c r="M309" s="105">
        <v>15345.988999999998</v>
      </c>
      <c r="N309" s="105">
        <v>8025.6799999999994</v>
      </c>
      <c r="O309" s="105">
        <v>31986.79700000001</v>
      </c>
      <c r="P309" s="105">
        <v>17472.699999999997</v>
      </c>
      <c r="Q309" s="106">
        <v>1105.3470000000002</v>
      </c>
      <c r="R309" s="107"/>
      <c r="S309" s="108">
        <v>98.819038461538412</v>
      </c>
      <c r="T309" s="109">
        <v>87</v>
      </c>
      <c r="U309" s="110">
        <v>2088000</v>
      </c>
      <c r="V309" s="110">
        <v>43848000</v>
      </c>
      <c r="W309" s="110">
        <v>2</v>
      </c>
      <c r="X309" s="110">
        <v>108576000</v>
      </c>
      <c r="Y309" s="111">
        <v>60</v>
      </c>
      <c r="Z309" s="111">
        <v>29.7</v>
      </c>
      <c r="AA309" s="181"/>
      <c r="AB309" s="181"/>
      <c r="AC309" s="182"/>
      <c r="AD309" s="182"/>
      <c r="AE309" s="110">
        <v>2635200</v>
      </c>
    </row>
    <row r="310" spans="1:31" hidden="1" x14ac:dyDescent="0.25">
      <c r="A310" s="99">
        <v>42422</v>
      </c>
      <c r="B310" s="100">
        <f t="shared" si="4"/>
        <v>2016</v>
      </c>
      <c r="C310" s="101">
        <v>58847</v>
      </c>
      <c r="D310" s="101"/>
      <c r="E310" s="101"/>
      <c r="F310" s="101"/>
      <c r="G310" s="102"/>
      <c r="H310" s="102"/>
      <c r="I310" s="102"/>
      <c r="J310" s="103">
        <v>98.07</v>
      </c>
      <c r="K310" s="104">
        <v>32.225000000000001</v>
      </c>
      <c r="L310" s="104">
        <v>32.67</v>
      </c>
      <c r="M310" s="105">
        <v>15378.213999999998</v>
      </c>
      <c r="N310" s="105">
        <v>8058.3499999999995</v>
      </c>
      <c r="O310" s="105">
        <v>32019.022000000008</v>
      </c>
      <c r="P310" s="105">
        <v>17505.369999999995</v>
      </c>
      <c r="Q310" s="106">
        <v>58.847000000000001</v>
      </c>
      <c r="R310" s="107"/>
      <c r="S310" s="108">
        <v>98.804905660377301</v>
      </c>
      <c r="T310" s="109">
        <v>87</v>
      </c>
      <c r="U310" s="110">
        <v>2088000</v>
      </c>
      <c r="V310" s="110">
        <v>45936000</v>
      </c>
      <c r="W310" s="110">
        <v>2</v>
      </c>
      <c r="X310" s="110">
        <v>110664000</v>
      </c>
      <c r="Y310" s="111">
        <v>60</v>
      </c>
      <c r="Z310" s="111">
        <v>29.7</v>
      </c>
      <c r="AA310" s="181"/>
      <c r="AB310" s="181"/>
      <c r="AC310" s="182"/>
      <c r="AD310" s="182"/>
      <c r="AE310" s="110">
        <v>2637288</v>
      </c>
    </row>
    <row r="311" spans="1:31" hidden="1" x14ac:dyDescent="0.25">
      <c r="A311" s="99">
        <v>42423</v>
      </c>
      <c r="B311" s="100">
        <f t="shared" si="4"/>
        <v>2016</v>
      </c>
      <c r="C311" s="101">
        <v>428465</v>
      </c>
      <c r="D311" s="101"/>
      <c r="E311" s="101"/>
      <c r="F311" s="101"/>
      <c r="G311" s="102"/>
      <c r="H311" s="102"/>
      <c r="I311" s="102"/>
      <c r="J311" s="103">
        <v>99.53</v>
      </c>
      <c r="K311" s="104">
        <v>262.57400000000001</v>
      </c>
      <c r="L311" s="104">
        <v>173.50200000000001</v>
      </c>
      <c r="M311" s="105">
        <v>15640.787999999999</v>
      </c>
      <c r="N311" s="105">
        <v>8231.851999999999</v>
      </c>
      <c r="O311" s="105">
        <v>32281.596000000009</v>
      </c>
      <c r="P311" s="105">
        <v>17678.871999999996</v>
      </c>
      <c r="Q311" s="106">
        <v>428.46499999999997</v>
      </c>
      <c r="R311" s="107"/>
      <c r="S311" s="108">
        <v>98.818333333333271</v>
      </c>
      <c r="T311" s="109">
        <v>87</v>
      </c>
      <c r="U311" s="110">
        <v>2088000</v>
      </c>
      <c r="V311" s="110">
        <v>48024000</v>
      </c>
      <c r="W311" s="110">
        <v>2</v>
      </c>
      <c r="X311" s="110">
        <v>112752000</v>
      </c>
      <c r="Y311" s="111">
        <v>60</v>
      </c>
      <c r="Z311" s="111">
        <v>29.7</v>
      </c>
      <c r="AA311" s="181"/>
      <c r="AB311" s="181"/>
      <c r="AC311" s="182"/>
      <c r="AD311" s="182"/>
      <c r="AE311" s="110">
        <v>2639376</v>
      </c>
    </row>
    <row r="312" spans="1:31" hidden="1" x14ac:dyDescent="0.25">
      <c r="A312" s="99">
        <v>42424</v>
      </c>
      <c r="B312" s="100">
        <f t="shared" si="4"/>
        <v>2016</v>
      </c>
      <c r="C312" s="101">
        <v>1694733</v>
      </c>
      <c r="D312" s="101"/>
      <c r="E312" s="101"/>
      <c r="F312" s="101"/>
      <c r="G312" s="102"/>
      <c r="H312" s="102"/>
      <c r="I312" s="102"/>
      <c r="J312" s="103">
        <v>98.16</v>
      </c>
      <c r="K312" s="104">
        <v>1097.8630000000001</v>
      </c>
      <c r="L312" s="104">
        <v>622.61300000000006</v>
      </c>
      <c r="M312" s="105">
        <v>16738.650999999998</v>
      </c>
      <c r="N312" s="105">
        <v>8854.4649999999983</v>
      </c>
      <c r="O312" s="105">
        <v>33379.45900000001</v>
      </c>
      <c r="P312" s="105">
        <v>18301.484999999997</v>
      </c>
      <c r="Q312" s="106">
        <v>1694.7329999999999</v>
      </c>
      <c r="R312" s="107"/>
      <c r="S312" s="108">
        <v>98.806363636363571</v>
      </c>
      <c r="T312" s="109">
        <v>87</v>
      </c>
      <c r="U312" s="110">
        <v>2088000</v>
      </c>
      <c r="V312" s="110">
        <v>50112000</v>
      </c>
      <c r="W312" s="110">
        <v>2</v>
      </c>
      <c r="X312" s="110">
        <v>114840000</v>
      </c>
      <c r="Y312" s="111">
        <v>60</v>
      </c>
      <c r="Z312" s="111">
        <v>29.7</v>
      </c>
      <c r="AA312" s="181"/>
      <c r="AB312" s="181"/>
      <c r="AC312" s="182"/>
      <c r="AD312" s="182"/>
      <c r="AE312" s="110">
        <v>2641464</v>
      </c>
    </row>
    <row r="313" spans="1:31" hidden="1" x14ac:dyDescent="0.25">
      <c r="A313" s="99">
        <v>42425</v>
      </c>
      <c r="B313" s="100">
        <f t="shared" si="4"/>
        <v>2016</v>
      </c>
      <c r="C313" s="101">
        <v>380186.00000000012</v>
      </c>
      <c r="D313" s="101"/>
      <c r="E313" s="101"/>
      <c r="F313" s="101"/>
      <c r="G313" s="102"/>
      <c r="H313" s="102"/>
      <c r="I313" s="102"/>
      <c r="J313" s="103">
        <v>98.34</v>
      </c>
      <c r="K313" s="104">
        <v>243.739</v>
      </c>
      <c r="L313" s="104">
        <v>146.72</v>
      </c>
      <c r="M313" s="105">
        <v>16982.39</v>
      </c>
      <c r="N313" s="105">
        <v>9001.1849999999977</v>
      </c>
      <c r="O313" s="105">
        <v>33623.198000000011</v>
      </c>
      <c r="P313" s="105">
        <v>18448.204999999998</v>
      </c>
      <c r="Q313" s="106">
        <v>380.18600000000009</v>
      </c>
      <c r="R313" s="107"/>
      <c r="S313" s="108">
        <v>98.79803571428566</v>
      </c>
      <c r="T313" s="109">
        <v>87</v>
      </c>
      <c r="U313" s="110">
        <v>2088000</v>
      </c>
      <c r="V313" s="110">
        <v>52200000</v>
      </c>
      <c r="W313" s="110">
        <v>2</v>
      </c>
      <c r="X313" s="110">
        <v>116928000</v>
      </c>
      <c r="Y313" s="111">
        <v>60</v>
      </c>
      <c r="Z313" s="111">
        <v>29.7</v>
      </c>
      <c r="AA313" s="181"/>
      <c r="AB313" s="181"/>
      <c r="AC313" s="182"/>
      <c r="AD313" s="182"/>
      <c r="AE313" s="110">
        <v>2643552</v>
      </c>
    </row>
    <row r="314" spans="1:31" hidden="1" x14ac:dyDescent="0.25">
      <c r="A314" s="99">
        <v>42426</v>
      </c>
      <c r="B314" s="100">
        <f t="shared" si="4"/>
        <v>2016</v>
      </c>
      <c r="C314" s="101">
        <v>547185.99999999988</v>
      </c>
      <c r="D314" s="101"/>
      <c r="E314" s="101"/>
      <c r="F314" s="101"/>
      <c r="G314" s="102"/>
      <c r="H314" s="102"/>
      <c r="I314" s="102"/>
      <c r="J314" s="103">
        <v>98.34</v>
      </c>
      <c r="K314" s="104">
        <v>387.291</v>
      </c>
      <c r="L314" s="104">
        <v>168.58</v>
      </c>
      <c r="M314" s="105">
        <v>17369.681</v>
      </c>
      <c r="N314" s="105">
        <v>9169.7649999999976</v>
      </c>
      <c r="O314" s="105">
        <v>34010.489000000009</v>
      </c>
      <c r="P314" s="105">
        <v>18616.785</v>
      </c>
      <c r="Q314" s="106">
        <v>547.18599999999992</v>
      </c>
      <c r="R314" s="107"/>
      <c r="S314" s="108">
        <v>98.789999999999949</v>
      </c>
      <c r="T314" s="109">
        <v>87</v>
      </c>
      <c r="U314" s="110">
        <v>2088000</v>
      </c>
      <c r="V314" s="110">
        <v>54288000</v>
      </c>
      <c r="W314" s="110">
        <v>2</v>
      </c>
      <c r="X314" s="110">
        <v>119016000</v>
      </c>
      <c r="Y314" s="111">
        <v>60</v>
      </c>
      <c r="Z314" s="111">
        <v>29.7</v>
      </c>
      <c r="AA314" s="181"/>
      <c r="AB314" s="181"/>
      <c r="AC314" s="182"/>
      <c r="AD314" s="182"/>
      <c r="AE314" s="110">
        <v>2645640</v>
      </c>
    </row>
    <row r="315" spans="1:31" hidden="1" x14ac:dyDescent="0.25">
      <c r="A315" s="99">
        <v>42427</v>
      </c>
      <c r="B315" s="100">
        <f t="shared" si="4"/>
        <v>2016</v>
      </c>
      <c r="C315" s="101">
        <v>120395.00000000001</v>
      </c>
      <c r="D315" s="101"/>
      <c r="E315" s="101"/>
      <c r="F315" s="101"/>
      <c r="G315" s="102"/>
      <c r="H315" s="102"/>
      <c r="I315" s="102"/>
      <c r="J315" s="103">
        <v>99.98</v>
      </c>
      <c r="K315" s="104">
        <v>79.412999999999997</v>
      </c>
      <c r="L315" s="104">
        <v>47.642000000000003</v>
      </c>
      <c r="M315" s="105">
        <v>17449.094000000001</v>
      </c>
      <c r="N315" s="105">
        <v>9217.4069999999974</v>
      </c>
      <c r="O315" s="105">
        <v>34089.902000000009</v>
      </c>
      <c r="P315" s="105">
        <v>18664.427</v>
      </c>
      <c r="Q315" s="106">
        <v>120.39500000000001</v>
      </c>
      <c r="R315" s="107"/>
      <c r="S315" s="108">
        <v>98.810517241379245</v>
      </c>
      <c r="T315" s="109">
        <v>87</v>
      </c>
      <c r="U315" s="110">
        <v>2088000</v>
      </c>
      <c r="V315" s="110">
        <v>56376000</v>
      </c>
      <c r="W315" s="110">
        <v>2</v>
      </c>
      <c r="X315" s="110">
        <v>121104000</v>
      </c>
      <c r="Y315" s="111">
        <v>60</v>
      </c>
      <c r="Z315" s="111">
        <v>29.7</v>
      </c>
      <c r="AA315" s="181"/>
      <c r="AB315" s="181"/>
      <c r="AC315" s="182"/>
      <c r="AD315" s="182"/>
      <c r="AE315" s="110">
        <v>2647728</v>
      </c>
    </row>
    <row r="316" spans="1:31" hidden="1" x14ac:dyDescent="0.25">
      <c r="A316" s="99">
        <v>42428</v>
      </c>
      <c r="B316" s="100">
        <f t="shared" si="4"/>
        <v>2016</v>
      </c>
      <c r="C316" s="101">
        <v>3659</v>
      </c>
      <c r="D316" s="101"/>
      <c r="E316" s="101"/>
      <c r="F316" s="101"/>
      <c r="G316" s="102"/>
      <c r="H316" s="102"/>
      <c r="I316" s="102"/>
      <c r="J316" s="103">
        <v>99.95</v>
      </c>
      <c r="K316" s="104">
        <v>6.5330000000000004</v>
      </c>
      <c r="L316" s="104">
        <v>2.5219999999999998</v>
      </c>
      <c r="M316" s="105">
        <v>17455.627</v>
      </c>
      <c r="N316" s="105">
        <v>9219.9289999999983</v>
      </c>
      <c r="O316" s="105">
        <v>34096.435000000012</v>
      </c>
      <c r="P316" s="105">
        <v>18666.949000000001</v>
      </c>
      <c r="Q316" s="106">
        <v>3.6589999999999998</v>
      </c>
      <c r="R316" s="107"/>
      <c r="S316" s="108">
        <v>98.829830508474515</v>
      </c>
      <c r="T316" s="109">
        <v>87</v>
      </c>
      <c r="U316" s="110">
        <v>2088000</v>
      </c>
      <c r="V316" s="110">
        <v>58464000</v>
      </c>
      <c r="W316" s="110">
        <v>2</v>
      </c>
      <c r="X316" s="110">
        <v>123192000</v>
      </c>
      <c r="Y316" s="111">
        <v>60</v>
      </c>
      <c r="Z316" s="111">
        <v>29.7</v>
      </c>
      <c r="AA316" s="181"/>
      <c r="AB316" s="181"/>
      <c r="AC316" s="182"/>
      <c r="AD316" s="182"/>
      <c r="AE316" s="110">
        <v>2649816</v>
      </c>
    </row>
    <row r="317" spans="1:31" hidden="1" x14ac:dyDescent="0.25">
      <c r="A317" s="99">
        <v>42429</v>
      </c>
      <c r="B317" s="100">
        <f t="shared" si="4"/>
        <v>2016</v>
      </c>
      <c r="C317" s="101">
        <v>172350</v>
      </c>
      <c r="D317" s="101"/>
      <c r="E317" s="101"/>
      <c r="F317" s="101"/>
      <c r="G317" s="102"/>
      <c r="H317" s="102"/>
      <c r="I317" s="102"/>
      <c r="J317" s="103">
        <v>99.78</v>
      </c>
      <c r="K317" s="104">
        <v>127.33199999999999</v>
      </c>
      <c r="L317" s="104">
        <v>51.704000000000001</v>
      </c>
      <c r="M317" s="105">
        <v>17582.958999999999</v>
      </c>
      <c r="N317" s="105">
        <v>9271.632999999998</v>
      </c>
      <c r="O317" s="105">
        <v>34223.767000000014</v>
      </c>
      <c r="P317" s="105">
        <v>18718.653000000002</v>
      </c>
      <c r="Q317" s="106">
        <v>172.35</v>
      </c>
      <c r="R317" s="107"/>
      <c r="S317" s="108">
        <v>98.845666666666602</v>
      </c>
      <c r="T317" s="109">
        <v>87</v>
      </c>
      <c r="U317" s="110">
        <v>2088000</v>
      </c>
      <c r="V317" s="110">
        <v>60552000</v>
      </c>
      <c r="W317" s="110">
        <v>2</v>
      </c>
      <c r="X317" s="110">
        <v>125280000</v>
      </c>
      <c r="Y317" s="111">
        <v>60</v>
      </c>
      <c r="Z317" s="111">
        <v>29.7</v>
      </c>
      <c r="AA317" s="181"/>
      <c r="AB317" s="181"/>
      <c r="AC317" s="182"/>
      <c r="AD317" s="182"/>
      <c r="AE317" s="110">
        <v>2651904</v>
      </c>
    </row>
    <row r="318" spans="1:31" hidden="1" x14ac:dyDescent="0.25">
      <c r="A318" s="99">
        <v>42430</v>
      </c>
      <c r="B318" s="100">
        <f t="shared" si="4"/>
        <v>2016</v>
      </c>
      <c r="C318" s="101">
        <v>601067.99999999988</v>
      </c>
      <c r="D318" s="101"/>
      <c r="E318" s="101"/>
      <c r="F318" s="101"/>
      <c r="G318" s="102"/>
      <c r="H318" s="102"/>
      <c r="I318" s="102"/>
      <c r="J318" s="103">
        <v>98.63</v>
      </c>
      <c r="K318" s="104">
        <v>428.62</v>
      </c>
      <c r="L318" s="104">
        <v>182.08799999999999</v>
      </c>
      <c r="M318" s="105">
        <v>428.62</v>
      </c>
      <c r="N318" s="105">
        <v>182.08799999999999</v>
      </c>
      <c r="O318" s="105">
        <v>34652.387000000017</v>
      </c>
      <c r="P318" s="105">
        <v>18900.741000000002</v>
      </c>
      <c r="Q318" s="106">
        <v>601.06799999999987</v>
      </c>
      <c r="R318" s="107"/>
      <c r="S318" s="108">
        <v>98.842131147540925</v>
      </c>
      <c r="T318" s="109">
        <v>87</v>
      </c>
      <c r="U318" s="110">
        <v>2088000</v>
      </c>
      <c r="V318" s="110">
        <v>2088000</v>
      </c>
      <c r="W318" s="110">
        <v>3</v>
      </c>
      <c r="X318" s="110">
        <v>127368000</v>
      </c>
      <c r="Y318" s="111">
        <v>60</v>
      </c>
      <c r="Z318" s="111">
        <v>29.7</v>
      </c>
      <c r="AA318" s="181"/>
      <c r="AB318" s="181"/>
      <c r="AC318" s="182"/>
      <c r="AD318" s="182"/>
      <c r="AE318" s="110">
        <v>2653992</v>
      </c>
    </row>
    <row r="319" spans="1:31" hidden="1" x14ac:dyDescent="0.25">
      <c r="A319" s="99">
        <v>42431</v>
      </c>
      <c r="B319" s="100">
        <f t="shared" si="4"/>
        <v>2016</v>
      </c>
      <c r="C319" s="101">
        <v>160487.00000000003</v>
      </c>
      <c r="D319" s="101"/>
      <c r="E319" s="101"/>
      <c r="F319" s="101"/>
      <c r="G319" s="102"/>
      <c r="H319" s="102"/>
      <c r="I319" s="102"/>
      <c r="J319" s="103">
        <v>97.76</v>
      </c>
      <c r="K319" s="104">
        <v>112.30800000000001</v>
      </c>
      <c r="L319" s="104">
        <v>55.384</v>
      </c>
      <c r="M319" s="105">
        <v>540.928</v>
      </c>
      <c r="N319" s="105">
        <v>237.47199999999998</v>
      </c>
      <c r="O319" s="105">
        <v>34764.695000000014</v>
      </c>
      <c r="P319" s="105">
        <v>18956.125</v>
      </c>
      <c r="Q319" s="106">
        <v>160.48700000000002</v>
      </c>
      <c r="R319" s="107"/>
      <c r="S319" s="108">
        <v>98.824677419354785</v>
      </c>
      <c r="T319" s="109">
        <v>87</v>
      </c>
      <c r="U319" s="110">
        <v>2088000</v>
      </c>
      <c r="V319" s="110">
        <v>4176000</v>
      </c>
      <c r="W319" s="110">
        <v>3</v>
      </c>
      <c r="X319" s="110">
        <v>129456000</v>
      </c>
      <c r="Y319" s="111">
        <v>60</v>
      </c>
      <c r="Z319" s="111">
        <v>29.7</v>
      </c>
      <c r="AA319" s="181"/>
      <c r="AB319" s="181"/>
      <c r="AC319" s="182"/>
      <c r="AD319" s="182"/>
      <c r="AE319" s="110">
        <v>2656080</v>
      </c>
    </row>
    <row r="320" spans="1:31" hidden="1" x14ac:dyDescent="0.25">
      <c r="A320" s="99">
        <v>42432</v>
      </c>
      <c r="B320" s="100">
        <f t="shared" si="4"/>
        <v>2016</v>
      </c>
      <c r="C320" s="101">
        <v>342379</v>
      </c>
      <c r="D320" s="101"/>
      <c r="E320" s="101"/>
      <c r="F320" s="101"/>
      <c r="G320" s="102"/>
      <c r="H320" s="102"/>
      <c r="I320" s="102"/>
      <c r="J320" s="103">
        <v>97.71</v>
      </c>
      <c r="K320" s="104">
        <v>232.631</v>
      </c>
      <c r="L320" s="104">
        <v>117.179</v>
      </c>
      <c r="M320" s="105">
        <v>773.55899999999997</v>
      </c>
      <c r="N320" s="105">
        <v>354.65099999999995</v>
      </c>
      <c r="O320" s="105">
        <v>34997.326000000015</v>
      </c>
      <c r="P320" s="105">
        <v>19073.304</v>
      </c>
      <c r="Q320" s="106">
        <v>342.37900000000002</v>
      </c>
      <c r="R320" s="107"/>
      <c r="S320" s="108">
        <v>98.806984126984077</v>
      </c>
      <c r="T320" s="109">
        <v>87</v>
      </c>
      <c r="U320" s="110">
        <v>2088000</v>
      </c>
      <c r="V320" s="110">
        <v>6264000</v>
      </c>
      <c r="W320" s="110">
        <v>3</v>
      </c>
      <c r="X320" s="110">
        <v>131544000</v>
      </c>
      <c r="Y320" s="111">
        <v>60</v>
      </c>
      <c r="Z320" s="111">
        <v>29.7</v>
      </c>
      <c r="AA320" s="181"/>
      <c r="AB320" s="181"/>
      <c r="AC320" s="182"/>
      <c r="AD320" s="182"/>
      <c r="AE320" s="110">
        <v>2658168</v>
      </c>
    </row>
    <row r="321" spans="1:31" hidden="1" x14ac:dyDescent="0.25">
      <c r="A321" s="99">
        <v>42433</v>
      </c>
      <c r="B321" s="100">
        <f t="shared" si="4"/>
        <v>2016</v>
      </c>
      <c r="C321" s="101">
        <v>1877899.9999999998</v>
      </c>
      <c r="D321" s="101"/>
      <c r="E321" s="101"/>
      <c r="F321" s="101"/>
      <c r="G321" s="102"/>
      <c r="H321" s="102"/>
      <c r="I321" s="102"/>
      <c r="J321" s="103">
        <v>99.39</v>
      </c>
      <c r="K321" s="104">
        <v>1246.8520000000001</v>
      </c>
      <c r="L321" s="104">
        <v>660.09500000000003</v>
      </c>
      <c r="M321" s="105">
        <v>2020.4110000000001</v>
      </c>
      <c r="N321" s="105">
        <v>1014.746</v>
      </c>
      <c r="O321" s="105">
        <v>36244.178000000014</v>
      </c>
      <c r="P321" s="105">
        <v>19733.399000000001</v>
      </c>
      <c r="Q321" s="106">
        <v>1877.8999999999999</v>
      </c>
      <c r="R321" s="107"/>
      <c r="S321" s="108">
        <v>98.816093749999951</v>
      </c>
      <c r="T321" s="109">
        <v>87</v>
      </c>
      <c r="U321" s="110">
        <v>2088000</v>
      </c>
      <c r="V321" s="110">
        <v>8352000</v>
      </c>
      <c r="W321" s="110">
        <v>3</v>
      </c>
      <c r="X321" s="110">
        <v>133632000</v>
      </c>
      <c r="Y321" s="111">
        <v>60</v>
      </c>
      <c r="Z321" s="111">
        <v>29.7</v>
      </c>
      <c r="AA321" s="181"/>
      <c r="AB321" s="181"/>
      <c r="AC321" s="182"/>
      <c r="AD321" s="182"/>
      <c r="AE321" s="110">
        <v>2660256</v>
      </c>
    </row>
    <row r="322" spans="1:31" hidden="1" x14ac:dyDescent="0.25">
      <c r="A322" s="99">
        <v>42434</v>
      </c>
      <c r="B322" s="100">
        <f t="shared" si="4"/>
        <v>2016</v>
      </c>
      <c r="C322" s="101">
        <v>186577.99999999994</v>
      </c>
      <c r="D322" s="101"/>
      <c r="E322" s="101"/>
      <c r="F322" s="101"/>
      <c r="G322" s="102"/>
      <c r="H322" s="102"/>
      <c r="I322" s="102"/>
      <c r="J322" s="103">
        <v>98.72</v>
      </c>
      <c r="K322" s="104">
        <v>126.916</v>
      </c>
      <c r="L322" s="104">
        <v>67.06</v>
      </c>
      <c r="M322" s="105">
        <v>2147.3270000000002</v>
      </c>
      <c r="N322" s="105">
        <v>1081.806</v>
      </c>
      <c r="O322" s="105">
        <v>36371.094000000012</v>
      </c>
      <c r="P322" s="105">
        <v>19800.459000000003</v>
      </c>
      <c r="Q322" s="106">
        <v>186.57799999999995</v>
      </c>
      <c r="R322" s="107"/>
      <c r="S322" s="108">
        <v>98.814615384615337</v>
      </c>
      <c r="T322" s="109">
        <v>87</v>
      </c>
      <c r="U322" s="110">
        <v>2088000</v>
      </c>
      <c r="V322" s="110">
        <v>10440000</v>
      </c>
      <c r="W322" s="110">
        <v>3</v>
      </c>
      <c r="X322" s="110">
        <v>135720000</v>
      </c>
      <c r="Y322" s="111">
        <v>60</v>
      </c>
      <c r="Z322" s="111">
        <v>29.7</v>
      </c>
      <c r="AA322" s="181"/>
      <c r="AB322" s="181"/>
      <c r="AC322" s="182"/>
      <c r="AD322" s="182"/>
      <c r="AE322" s="110">
        <v>2662344</v>
      </c>
    </row>
    <row r="323" spans="1:31" hidden="1" x14ac:dyDescent="0.25">
      <c r="A323" s="99">
        <v>42435</v>
      </c>
      <c r="B323" s="100">
        <f t="shared" si="4"/>
        <v>2016</v>
      </c>
      <c r="C323" s="101">
        <v>1617844.0000000002</v>
      </c>
      <c r="D323" s="101"/>
      <c r="E323" s="101"/>
      <c r="F323" s="101"/>
      <c r="G323" s="102"/>
      <c r="H323" s="102"/>
      <c r="I323" s="102"/>
      <c r="J323" s="103">
        <v>99.07</v>
      </c>
      <c r="K323" s="104">
        <v>1059.2170000000001</v>
      </c>
      <c r="L323" s="104">
        <v>579.51</v>
      </c>
      <c r="M323" s="105">
        <v>3206.5440000000003</v>
      </c>
      <c r="N323" s="105">
        <v>1661.316</v>
      </c>
      <c r="O323" s="105">
        <v>37430.311000000009</v>
      </c>
      <c r="P323" s="105">
        <v>20379.969000000001</v>
      </c>
      <c r="Q323" s="106">
        <v>1617.8440000000003</v>
      </c>
      <c r="R323" s="107"/>
      <c r="S323" s="108">
        <v>98.8184848484848</v>
      </c>
      <c r="T323" s="109">
        <v>87</v>
      </c>
      <c r="U323" s="110">
        <v>2088000</v>
      </c>
      <c r="V323" s="110">
        <v>12528000</v>
      </c>
      <c r="W323" s="110">
        <v>3</v>
      </c>
      <c r="X323" s="110">
        <v>137808000</v>
      </c>
      <c r="Y323" s="111">
        <v>60</v>
      </c>
      <c r="Z323" s="111">
        <v>29.7</v>
      </c>
      <c r="AA323" s="181"/>
      <c r="AB323" s="181"/>
      <c r="AC323" s="182"/>
      <c r="AD323" s="182"/>
      <c r="AE323" s="110">
        <v>2664432</v>
      </c>
    </row>
    <row r="324" spans="1:31" hidden="1" x14ac:dyDescent="0.25">
      <c r="A324" s="99">
        <v>42436</v>
      </c>
      <c r="B324" s="100">
        <f t="shared" si="4"/>
        <v>2016</v>
      </c>
      <c r="C324" s="101">
        <v>1439520.9999999998</v>
      </c>
      <c r="D324" s="101"/>
      <c r="E324" s="101"/>
      <c r="F324" s="101"/>
      <c r="G324" s="102"/>
      <c r="H324" s="102"/>
      <c r="I324" s="102"/>
      <c r="J324" s="103">
        <v>99.88</v>
      </c>
      <c r="K324" s="104">
        <v>950.49400000000003</v>
      </c>
      <c r="L324" s="104">
        <v>507.57100000000003</v>
      </c>
      <c r="M324" s="105">
        <v>4157.0380000000005</v>
      </c>
      <c r="N324" s="105">
        <v>2168.8870000000002</v>
      </c>
      <c r="O324" s="105">
        <v>38380.805000000008</v>
      </c>
      <c r="P324" s="105">
        <v>20887.54</v>
      </c>
      <c r="Q324" s="106">
        <v>1439.5209999999997</v>
      </c>
      <c r="R324" s="107"/>
      <c r="S324" s="108">
        <v>98.834328358208907</v>
      </c>
      <c r="T324" s="109">
        <v>87</v>
      </c>
      <c r="U324" s="110">
        <v>2088000</v>
      </c>
      <c r="V324" s="110">
        <v>14616000</v>
      </c>
      <c r="W324" s="110">
        <v>3</v>
      </c>
      <c r="X324" s="110">
        <v>139896000</v>
      </c>
      <c r="Y324" s="111">
        <v>60</v>
      </c>
      <c r="Z324" s="111">
        <v>29.7</v>
      </c>
      <c r="AA324" s="181"/>
      <c r="AB324" s="181"/>
      <c r="AC324" s="182"/>
      <c r="AD324" s="182"/>
      <c r="AE324" s="110">
        <v>2666520</v>
      </c>
    </row>
    <row r="325" spans="1:31" hidden="1" x14ac:dyDescent="0.25">
      <c r="A325" s="99">
        <v>42437</v>
      </c>
      <c r="B325" s="100">
        <f t="shared" si="4"/>
        <v>2016</v>
      </c>
      <c r="C325" s="101">
        <v>689310</v>
      </c>
      <c r="D325" s="101"/>
      <c r="E325" s="101"/>
      <c r="F325" s="101"/>
      <c r="G325" s="102"/>
      <c r="H325" s="102"/>
      <c r="I325" s="102"/>
      <c r="J325" s="103">
        <v>98.55</v>
      </c>
      <c r="K325" s="104">
        <v>454.87200000000001</v>
      </c>
      <c r="L325" s="104">
        <v>247.167</v>
      </c>
      <c r="M325" s="105">
        <v>4611.9100000000008</v>
      </c>
      <c r="N325" s="105">
        <v>2416.0540000000001</v>
      </c>
      <c r="O325" s="105">
        <v>38835.677000000011</v>
      </c>
      <c r="P325" s="105">
        <v>21134.707000000002</v>
      </c>
      <c r="Q325" s="106">
        <v>689.31</v>
      </c>
      <c r="R325" s="107"/>
      <c r="S325" s="108">
        <v>98.830147058823485</v>
      </c>
      <c r="T325" s="109">
        <v>87</v>
      </c>
      <c r="U325" s="110">
        <v>2088000</v>
      </c>
      <c r="V325" s="110">
        <v>16704000</v>
      </c>
      <c r="W325" s="110">
        <v>3</v>
      </c>
      <c r="X325" s="110">
        <v>141984000</v>
      </c>
      <c r="Y325" s="111">
        <v>60</v>
      </c>
      <c r="Z325" s="111">
        <v>29.7</v>
      </c>
      <c r="AA325" s="181"/>
      <c r="AB325" s="181"/>
      <c r="AC325" s="182"/>
      <c r="AD325" s="182"/>
      <c r="AE325" s="110">
        <v>2668608</v>
      </c>
    </row>
    <row r="326" spans="1:31" hidden="1" x14ac:dyDescent="0.25">
      <c r="A326" s="99">
        <v>42438</v>
      </c>
      <c r="B326" s="100">
        <f t="shared" si="4"/>
        <v>2016</v>
      </c>
      <c r="C326" s="101">
        <v>442441.99999999994</v>
      </c>
      <c r="D326" s="101"/>
      <c r="E326" s="101"/>
      <c r="F326" s="101"/>
      <c r="G326" s="102"/>
      <c r="H326" s="102"/>
      <c r="I326" s="102"/>
      <c r="J326" s="103">
        <v>97.77</v>
      </c>
      <c r="K326" s="104">
        <v>310.24599999999998</v>
      </c>
      <c r="L326" s="104">
        <v>141.863</v>
      </c>
      <c r="M326" s="105">
        <v>4922.1560000000009</v>
      </c>
      <c r="N326" s="105">
        <v>2557.9169999999999</v>
      </c>
      <c r="O326" s="105">
        <v>39145.92300000001</v>
      </c>
      <c r="P326" s="105">
        <v>21276.570000000003</v>
      </c>
      <c r="Q326" s="106">
        <v>442.44199999999995</v>
      </c>
      <c r="R326" s="107"/>
      <c r="S326" s="108">
        <v>98.814782608695623</v>
      </c>
      <c r="T326" s="109">
        <v>87</v>
      </c>
      <c r="U326" s="110">
        <v>2088000</v>
      </c>
      <c r="V326" s="110">
        <v>18792000</v>
      </c>
      <c r="W326" s="110">
        <v>3</v>
      </c>
      <c r="X326" s="110">
        <v>144072000</v>
      </c>
      <c r="Y326" s="111">
        <v>60</v>
      </c>
      <c r="Z326" s="111">
        <v>29.7</v>
      </c>
      <c r="AA326" s="181"/>
      <c r="AB326" s="181"/>
      <c r="AC326" s="182"/>
      <c r="AD326" s="182"/>
      <c r="AE326" s="110">
        <v>2670696</v>
      </c>
    </row>
    <row r="327" spans="1:31" hidden="1" x14ac:dyDescent="0.25">
      <c r="A327" s="99">
        <v>42439</v>
      </c>
      <c r="B327" s="100">
        <f t="shared" si="4"/>
        <v>2016</v>
      </c>
      <c r="C327" s="101">
        <v>1375835.9999999998</v>
      </c>
      <c r="D327" s="101"/>
      <c r="E327" s="101"/>
      <c r="F327" s="101"/>
      <c r="G327" s="102"/>
      <c r="H327" s="102"/>
      <c r="I327" s="102"/>
      <c r="J327" s="103">
        <v>99.84</v>
      </c>
      <c r="K327" s="104">
        <v>912.226</v>
      </c>
      <c r="L327" s="104">
        <v>481.75599999999997</v>
      </c>
      <c r="M327" s="105">
        <v>5834.3820000000005</v>
      </c>
      <c r="N327" s="105">
        <v>3039.6729999999998</v>
      </c>
      <c r="O327" s="105">
        <v>40058.149000000012</v>
      </c>
      <c r="P327" s="105">
        <v>21758.326000000005</v>
      </c>
      <c r="Q327" s="106">
        <v>1375.8359999999998</v>
      </c>
      <c r="R327" s="107"/>
      <c r="S327" s="108">
        <v>98.829428571428537</v>
      </c>
      <c r="T327" s="109">
        <v>87</v>
      </c>
      <c r="U327" s="110">
        <v>2088000</v>
      </c>
      <c r="V327" s="110">
        <v>20880000</v>
      </c>
      <c r="W327" s="110">
        <v>3</v>
      </c>
      <c r="X327" s="110">
        <v>146160000</v>
      </c>
      <c r="Y327" s="111">
        <v>60</v>
      </c>
      <c r="Z327" s="111">
        <v>29.7</v>
      </c>
      <c r="AA327" s="181"/>
      <c r="AB327" s="181"/>
      <c r="AC327" s="182"/>
      <c r="AD327" s="182"/>
      <c r="AE327" s="110">
        <v>2672784</v>
      </c>
    </row>
    <row r="328" spans="1:31" hidden="1" x14ac:dyDescent="0.25">
      <c r="A328" s="99">
        <v>42440</v>
      </c>
      <c r="B328" s="100">
        <f t="shared" si="4"/>
        <v>2016</v>
      </c>
      <c r="C328" s="101">
        <v>1090562.9999999998</v>
      </c>
      <c r="D328" s="101"/>
      <c r="E328" s="101"/>
      <c r="F328" s="101"/>
      <c r="G328" s="102"/>
      <c r="H328" s="102"/>
      <c r="I328" s="102"/>
      <c r="J328" s="103">
        <v>100</v>
      </c>
      <c r="K328" s="104">
        <v>719.34100000000001</v>
      </c>
      <c r="L328" s="104">
        <v>387.14299999999997</v>
      </c>
      <c r="M328" s="105">
        <v>6553.7230000000009</v>
      </c>
      <c r="N328" s="105">
        <v>3426.8159999999998</v>
      </c>
      <c r="O328" s="105">
        <v>40777.490000000013</v>
      </c>
      <c r="P328" s="105">
        <v>22145.469000000005</v>
      </c>
      <c r="Q328" s="106">
        <v>1090.5629999999999</v>
      </c>
      <c r="R328" s="107"/>
      <c r="S328" s="108">
        <v>98.845915492957715</v>
      </c>
      <c r="T328" s="109">
        <v>87</v>
      </c>
      <c r="U328" s="110">
        <v>2088000</v>
      </c>
      <c r="V328" s="110">
        <v>22968000</v>
      </c>
      <c r="W328" s="110">
        <v>3</v>
      </c>
      <c r="X328" s="110">
        <v>148248000</v>
      </c>
      <c r="Y328" s="111">
        <v>60</v>
      </c>
      <c r="Z328" s="111">
        <v>29.7</v>
      </c>
      <c r="AA328" s="181"/>
      <c r="AB328" s="181"/>
      <c r="AC328" s="182"/>
      <c r="AD328" s="182"/>
      <c r="AE328" s="110">
        <v>2674872</v>
      </c>
    </row>
    <row r="329" spans="1:31" hidden="1" x14ac:dyDescent="0.25">
      <c r="A329" s="99">
        <v>42441</v>
      </c>
      <c r="B329" s="100">
        <f t="shared" si="4"/>
        <v>2016</v>
      </c>
      <c r="C329" s="101">
        <v>316001.99999999994</v>
      </c>
      <c r="D329" s="101"/>
      <c r="E329" s="101"/>
      <c r="F329" s="101"/>
      <c r="G329" s="102"/>
      <c r="H329" s="102"/>
      <c r="I329" s="102"/>
      <c r="J329" s="103">
        <v>98.71</v>
      </c>
      <c r="K329" s="104">
        <v>209.399</v>
      </c>
      <c r="L329" s="104">
        <v>113.398</v>
      </c>
      <c r="M329" s="105">
        <v>6763.1220000000012</v>
      </c>
      <c r="N329" s="105">
        <v>3540.2139999999999</v>
      </c>
      <c r="O329" s="105">
        <v>40986.88900000001</v>
      </c>
      <c r="P329" s="105">
        <v>22258.867000000006</v>
      </c>
      <c r="Q329" s="106">
        <v>316.00199999999995</v>
      </c>
      <c r="R329" s="107"/>
      <c r="S329" s="108">
        <v>98.84402777777774</v>
      </c>
      <c r="T329" s="109">
        <v>87</v>
      </c>
      <c r="U329" s="110">
        <v>2088000</v>
      </c>
      <c r="V329" s="110">
        <v>25056000</v>
      </c>
      <c r="W329" s="110">
        <v>3</v>
      </c>
      <c r="X329" s="110">
        <v>150336000</v>
      </c>
      <c r="Y329" s="111">
        <v>60</v>
      </c>
      <c r="Z329" s="111">
        <v>29.7</v>
      </c>
      <c r="AA329" s="181"/>
      <c r="AB329" s="181"/>
      <c r="AC329" s="182"/>
      <c r="AD329" s="182"/>
      <c r="AE329" s="110">
        <v>2676960</v>
      </c>
    </row>
    <row r="330" spans="1:31" hidden="1" x14ac:dyDescent="0.25">
      <c r="A330" s="99">
        <v>42442</v>
      </c>
      <c r="B330" s="100">
        <f t="shared" si="4"/>
        <v>2016</v>
      </c>
      <c r="C330" s="101">
        <v>1405711.9999999995</v>
      </c>
      <c r="D330" s="101"/>
      <c r="E330" s="101"/>
      <c r="F330" s="101"/>
      <c r="G330" s="102"/>
      <c r="H330" s="102"/>
      <c r="I330" s="102"/>
      <c r="J330" s="103">
        <v>99.77</v>
      </c>
      <c r="K330" s="104">
        <v>962.87400000000002</v>
      </c>
      <c r="L330" s="104">
        <v>461.58</v>
      </c>
      <c r="M330" s="105">
        <v>7725.996000000001</v>
      </c>
      <c r="N330" s="105">
        <v>4001.7939999999999</v>
      </c>
      <c r="O330" s="105">
        <v>41949.763000000014</v>
      </c>
      <c r="P330" s="105">
        <v>22720.447000000007</v>
      </c>
      <c r="Q330" s="106">
        <v>1405.7119999999995</v>
      </c>
      <c r="R330" s="107"/>
      <c r="S330" s="108">
        <v>98.856712328767102</v>
      </c>
      <c r="T330" s="109">
        <v>87</v>
      </c>
      <c r="U330" s="110">
        <v>2088000</v>
      </c>
      <c r="V330" s="110">
        <v>27144000</v>
      </c>
      <c r="W330" s="110">
        <v>3</v>
      </c>
      <c r="X330" s="110">
        <v>152424000</v>
      </c>
      <c r="Y330" s="111">
        <v>60</v>
      </c>
      <c r="Z330" s="111">
        <v>29.7</v>
      </c>
      <c r="AA330" s="181"/>
      <c r="AB330" s="181"/>
      <c r="AC330" s="182"/>
      <c r="AD330" s="182"/>
      <c r="AE330" s="110">
        <v>2679048</v>
      </c>
    </row>
    <row r="331" spans="1:31" hidden="1" x14ac:dyDescent="0.25">
      <c r="A331" s="99">
        <v>42443</v>
      </c>
      <c r="B331" s="100">
        <f t="shared" si="4"/>
        <v>2016</v>
      </c>
      <c r="C331" s="101">
        <v>937072</v>
      </c>
      <c r="D331" s="101"/>
      <c r="E331" s="101"/>
      <c r="F331" s="101"/>
      <c r="G331" s="102"/>
      <c r="H331" s="102"/>
      <c r="I331" s="102"/>
      <c r="J331" s="103">
        <v>99.69</v>
      </c>
      <c r="K331" s="104">
        <v>539.26099999999997</v>
      </c>
      <c r="L331" s="104">
        <v>419.15100000000001</v>
      </c>
      <c r="M331" s="105">
        <v>8265.2570000000014</v>
      </c>
      <c r="N331" s="105">
        <v>4420.9449999999997</v>
      </c>
      <c r="O331" s="105">
        <v>42489.024000000012</v>
      </c>
      <c r="P331" s="105">
        <v>23139.598000000009</v>
      </c>
      <c r="Q331" s="106">
        <v>937.072</v>
      </c>
      <c r="R331" s="107"/>
      <c r="S331" s="108">
        <v>98.867972972972936</v>
      </c>
      <c r="T331" s="109">
        <v>87</v>
      </c>
      <c r="U331" s="110">
        <v>2088000</v>
      </c>
      <c r="V331" s="110">
        <v>29232000</v>
      </c>
      <c r="W331" s="110">
        <v>3</v>
      </c>
      <c r="X331" s="110">
        <v>154512000</v>
      </c>
      <c r="Y331" s="111">
        <v>60</v>
      </c>
      <c r="Z331" s="111">
        <v>29.7</v>
      </c>
      <c r="AA331" s="181"/>
      <c r="AB331" s="181"/>
      <c r="AC331" s="182"/>
      <c r="AD331" s="182"/>
      <c r="AE331" s="110">
        <v>2681136</v>
      </c>
    </row>
    <row r="332" spans="1:31" hidden="1" x14ac:dyDescent="0.25">
      <c r="A332" s="99">
        <v>42444</v>
      </c>
      <c r="B332" s="100">
        <f t="shared" ref="B332:B395" si="5">YEAR(A332)</f>
        <v>2016</v>
      </c>
      <c r="C332" s="101">
        <v>1276798</v>
      </c>
      <c r="D332" s="101"/>
      <c r="E332" s="101"/>
      <c r="F332" s="101"/>
      <c r="G332" s="102"/>
      <c r="H332" s="102"/>
      <c r="I332" s="102"/>
      <c r="J332" s="103">
        <v>98.08</v>
      </c>
      <c r="K332" s="104">
        <v>849.66800000000001</v>
      </c>
      <c r="L332" s="104">
        <v>444.61500000000001</v>
      </c>
      <c r="M332" s="105">
        <v>9114.9250000000011</v>
      </c>
      <c r="N332" s="105">
        <v>4865.5599999999995</v>
      </c>
      <c r="O332" s="105">
        <v>43338.69200000001</v>
      </c>
      <c r="P332" s="105">
        <v>23584.213000000011</v>
      </c>
      <c r="Q332" s="106">
        <v>1276.798</v>
      </c>
      <c r="R332" s="107"/>
      <c r="S332" s="108">
        <v>98.857466666666639</v>
      </c>
      <c r="T332" s="109">
        <v>87</v>
      </c>
      <c r="U332" s="110">
        <v>2088000</v>
      </c>
      <c r="V332" s="110">
        <v>31320000</v>
      </c>
      <c r="W332" s="110">
        <v>3</v>
      </c>
      <c r="X332" s="110">
        <v>156600000</v>
      </c>
      <c r="Y332" s="111">
        <v>60</v>
      </c>
      <c r="Z332" s="111">
        <v>29.7</v>
      </c>
      <c r="AA332" s="181"/>
      <c r="AB332" s="181"/>
      <c r="AC332" s="182"/>
      <c r="AD332" s="182"/>
      <c r="AE332" s="110">
        <v>2683224</v>
      </c>
    </row>
    <row r="333" spans="1:31" hidden="1" x14ac:dyDescent="0.25">
      <c r="A333" s="99">
        <v>42445</v>
      </c>
      <c r="B333" s="100">
        <f t="shared" si="5"/>
        <v>2016</v>
      </c>
      <c r="C333" s="101">
        <v>1275893</v>
      </c>
      <c r="D333" s="101"/>
      <c r="E333" s="101"/>
      <c r="F333" s="101"/>
      <c r="G333" s="102"/>
      <c r="H333" s="102"/>
      <c r="I333" s="102"/>
      <c r="J333" s="103">
        <v>99.57</v>
      </c>
      <c r="K333" s="104">
        <v>843.84199999999998</v>
      </c>
      <c r="L333" s="104">
        <v>448.08800000000002</v>
      </c>
      <c r="M333" s="105">
        <v>9958.7670000000016</v>
      </c>
      <c r="N333" s="105">
        <v>5313.6479999999992</v>
      </c>
      <c r="O333" s="105">
        <v>44182.534000000007</v>
      </c>
      <c r="P333" s="105">
        <v>24032.30100000001</v>
      </c>
      <c r="Q333" s="106">
        <v>1275.893</v>
      </c>
      <c r="R333" s="107"/>
      <c r="S333" s="108">
        <v>98.866842105263117</v>
      </c>
      <c r="T333" s="109">
        <v>87</v>
      </c>
      <c r="U333" s="110">
        <v>2088000</v>
      </c>
      <c r="V333" s="110">
        <v>33408000</v>
      </c>
      <c r="W333" s="110">
        <v>3</v>
      </c>
      <c r="X333" s="110">
        <v>158688000</v>
      </c>
      <c r="Y333" s="111">
        <v>60</v>
      </c>
      <c r="Z333" s="111">
        <v>29.7</v>
      </c>
      <c r="AA333" s="181"/>
      <c r="AB333" s="181"/>
      <c r="AC333" s="182"/>
      <c r="AD333" s="182"/>
      <c r="AE333" s="110">
        <v>2685312</v>
      </c>
    </row>
    <row r="334" spans="1:31" hidden="1" x14ac:dyDescent="0.25">
      <c r="A334" s="99">
        <v>42446</v>
      </c>
      <c r="B334" s="100">
        <f t="shared" si="5"/>
        <v>2016</v>
      </c>
      <c r="C334" s="101">
        <v>478832.00000000006</v>
      </c>
      <c r="D334" s="101"/>
      <c r="E334" s="101"/>
      <c r="F334" s="101"/>
      <c r="G334" s="102"/>
      <c r="H334" s="102"/>
      <c r="I334" s="102"/>
      <c r="J334" s="103">
        <v>99.9</v>
      </c>
      <c r="K334" s="104">
        <v>314.11799999999999</v>
      </c>
      <c r="L334" s="104">
        <v>174.13200000000001</v>
      </c>
      <c r="M334" s="105">
        <v>10272.885000000002</v>
      </c>
      <c r="N334" s="105">
        <v>5487.7799999999988</v>
      </c>
      <c r="O334" s="105">
        <v>44496.652000000009</v>
      </c>
      <c r="P334" s="105">
        <v>24206.433000000012</v>
      </c>
      <c r="Q334" s="106">
        <v>478.83200000000005</v>
      </c>
      <c r="R334" s="107"/>
      <c r="S334" s="108">
        <v>98.880259740259703</v>
      </c>
      <c r="T334" s="109">
        <v>87</v>
      </c>
      <c r="U334" s="110">
        <v>2088000</v>
      </c>
      <c r="V334" s="110">
        <v>35496000</v>
      </c>
      <c r="W334" s="110">
        <v>3</v>
      </c>
      <c r="X334" s="110">
        <v>160776000</v>
      </c>
      <c r="Y334" s="111">
        <v>60</v>
      </c>
      <c r="Z334" s="111">
        <v>29.7</v>
      </c>
      <c r="AA334" s="181"/>
      <c r="AB334" s="181"/>
      <c r="AC334" s="182"/>
      <c r="AD334" s="182"/>
      <c r="AE334" s="110">
        <v>2687400</v>
      </c>
    </row>
    <row r="335" spans="1:31" hidden="1" x14ac:dyDescent="0.25">
      <c r="A335" s="99">
        <v>42447</v>
      </c>
      <c r="B335" s="100">
        <f t="shared" si="5"/>
        <v>2016</v>
      </c>
      <c r="C335" s="101">
        <v>248778.00000000003</v>
      </c>
      <c r="D335" s="101"/>
      <c r="E335" s="101"/>
      <c r="F335" s="101"/>
      <c r="G335" s="102"/>
      <c r="H335" s="102"/>
      <c r="I335" s="102"/>
      <c r="J335" s="103">
        <v>99.93</v>
      </c>
      <c r="K335" s="104">
        <v>160.953</v>
      </c>
      <c r="L335" s="104">
        <v>93.555999999999997</v>
      </c>
      <c r="M335" s="105">
        <v>10433.838000000002</v>
      </c>
      <c r="N335" s="105">
        <v>5581.3359999999984</v>
      </c>
      <c r="O335" s="105">
        <v>44657.60500000001</v>
      </c>
      <c r="P335" s="105">
        <v>24299.989000000012</v>
      </c>
      <c r="Q335" s="106">
        <v>248.77800000000002</v>
      </c>
      <c r="R335" s="107"/>
      <c r="S335" s="108">
        <v>98.893717948717921</v>
      </c>
      <c r="T335" s="109">
        <v>87</v>
      </c>
      <c r="U335" s="110">
        <v>2088000</v>
      </c>
      <c r="V335" s="110">
        <v>37584000</v>
      </c>
      <c r="W335" s="110">
        <v>3</v>
      </c>
      <c r="X335" s="110">
        <v>162864000</v>
      </c>
      <c r="Y335" s="111">
        <v>60</v>
      </c>
      <c r="Z335" s="111">
        <v>29.7</v>
      </c>
      <c r="AA335" s="181"/>
      <c r="AB335" s="181"/>
      <c r="AC335" s="182"/>
      <c r="AD335" s="182"/>
      <c r="AE335" s="110">
        <v>2689488</v>
      </c>
    </row>
    <row r="336" spans="1:31" hidden="1" x14ac:dyDescent="0.25">
      <c r="A336" s="99">
        <v>42448</v>
      </c>
      <c r="B336" s="100">
        <f t="shared" si="5"/>
        <v>2016</v>
      </c>
      <c r="C336" s="101">
        <v>447888.00000000006</v>
      </c>
      <c r="D336" s="101"/>
      <c r="E336" s="101"/>
      <c r="F336" s="101"/>
      <c r="G336" s="102"/>
      <c r="H336" s="102"/>
      <c r="I336" s="102"/>
      <c r="J336" s="103">
        <v>97.51</v>
      </c>
      <c r="K336" s="104">
        <v>296.62799999999999</v>
      </c>
      <c r="L336" s="104">
        <v>160.697</v>
      </c>
      <c r="M336" s="105">
        <v>10730.466000000002</v>
      </c>
      <c r="N336" s="105">
        <v>5742.0329999999985</v>
      </c>
      <c r="O336" s="105">
        <v>44954.233000000007</v>
      </c>
      <c r="P336" s="105">
        <v>24460.686000000012</v>
      </c>
      <c r="Q336" s="106">
        <v>447.88800000000003</v>
      </c>
      <c r="R336" s="107"/>
      <c r="S336" s="108">
        <v>98.876202531645532</v>
      </c>
      <c r="T336" s="109">
        <v>87</v>
      </c>
      <c r="U336" s="110">
        <v>2088000</v>
      </c>
      <c r="V336" s="110">
        <v>39672000</v>
      </c>
      <c r="W336" s="110">
        <v>3</v>
      </c>
      <c r="X336" s="110">
        <v>164952000</v>
      </c>
      <c r="Y336" s="111">
        <v>60</v>
      </c>
      <c r="Z336" s="111">
        <v>29.7</v>
      </c>
      <c r="AA336" s="181"/>
      <c r="AB336" s="181"/>
      <c r="AC336" s="182"/>
      <c r="AD336" s="182"/>
      <c r="AE336" s="110">
        <v>2691576</v>
      </c>
    </row>
    <row r="337" spans="1:31" hidden="1" x14ac:dyDescent="0.25">
      <c r="A337" s="99">
        <v>42449</v>
      </c>
      <c r="B337" s="100">
        <f t="shared" si="5"/>
        <v>2016</v>
      </c>
      <c r="C337" s="101">
        <v>120742.00000000004</v>
      </c>
      <c r="D337" s="101"/>
      <c r="E337" s="101"/>
      <c r="F337" s="101"/>
      <c r="G337" s="102"/>
      <c r="H337" s="102"/>
      <c r="I337" s="102"/>
      <c r="J337" s="103">
        <v>99.26</v>
      </c>
      <c r="K337" s="104">
        <v>80.831999999999994</v>
      </c>
      <c r="L337" s="104">
        <v>46.83</v>
      </c>
      <c r="M337" s="105">
        <v>10811.298000000003</v>
      </c>
      <c r="N337" s="105">
        <v>5788.8629999999985</v>
      </c>
      <c r="O337" s="105">
        <v>45035.06500000001</v>
      </c>
      <c r="P337" s="105">
        <v>24507.516000000014</v>
      </c>
      <c r="Q337" s="106">
        <v>120.74200000000005</v>
      </c>
      <c r="R337" s="107"/>
      <c r="S337" s="108">
        <v>98.880999999999972</v>
      </c>
      <c r="T337" s="109">
        <v>87</v>
      </c>
      <c r="U337" s="110">
        <v>2088000</v>
      </c>
      <c r="V337" s="110">
        <v>41760000</v>
      </c>
      <c r="W337" s="110">
        <v>3</v>
      </c>
      <c r="X337" s="110">
        <v>167040000</v>
      </c>
      <c r="Y337" s="111">
        <v>60</v>
      </c>
      <c r="Z337" s="111">
        <v>29.7</v>
      </c>
      <c r="AA337" s="181"/>
      <c r="AB337" s="181"/>
      <c r="AC337" s="182"/>
      <c r="AD337" s="182"/>
      <c r="AE337" s="110">
        <v>2693664</v>
      </c>
    </row>
    <row r="338" spans="1:31" hidden="1" x14ac:dyDescent="0.25">
      <c r="A338" s="99">
        <v>42450</v>
      </c>
      <c r="B338" s="100">
        <f t="shared" si="5"/>
        <v>2016</v>
      </c>
      <c r="C338" s="101">
        <v>410905.99999999994</v>
      </c>
      <c r="D338" s="101"/>
      <c r="E338" s="101"/>
      <c r="F338" s="101"/>
      <c r="G338" s="102"/>
      <c r="H338" s="102"/>
      <c r="I338" s="102"/>
      <c r="J338" s="103">
        <v>97.71</v>
      </c>
      <c r="K338" s="104">
        <v>249.23599999999999</v>
      </c>
      <c r="L338" s="104">
        <v>169.696</v>
      </c>
      <c r="M338" s="105">
        <v>11060.534000000003</v>
      </c>
      <c r="N338" s="105">
        <v>5958.5589999999984</v>
      </c>
      <c r="O338" s="105">
        <v>45284.301000000007</v>
      </c>
      <c r="P338" s="105">
        <v>24677.212000000014</v>
      </c>
      <c r="Q338" s="106">
        <v>410.90599999999995</v>
      </c>
      <c r="R338" s="107"/>
      <c r="S338" s="108">
        <v>98.866543209876511</v>
      </c>
      <c r="T338" s="109">
        <v>87</v>
      </c>
      <c r="U338" s="110">
        <v>2088000</v>
      </c>
      <c r="V338" s="110">
        <v>43848000</v>
      </c>
      <c r="W338" s="110">
        <v>3</v>
      </c>
      <c r="X338" s="110">
        <v>169128000</v>
      </c>
      <c r="Y338" s="111">
        <v>60</v>
      </c>
      <c r="Z338" s="111">
        <v>29.7</v>
      </c>
      <c r="AA338" s="181"/>
      <c r="AB338" s="181"/>
      <c r="AC338" s="182"/>
      <c r="AD338" s="182"/>
      <c r="AE338" s="110">
        <v>2695752</v>
      </c>
    </row>
    <row r="339" spans="1:31" hidden="1" x14ac:dyDescent="0.25">
      <c r="A339" s="99">
        <v>42451</v>
      </c>
      <c r="B339" s="100">
        <f t="shared" si="5"/>
        <v>2016</v>
      </c>
      <c r="C339" s="101">
        <v>1619322</v>
      </c>
      <c r="D339" s="101"/>
      <c r="E339" s="101"/>
      <c r="F339" s="101"/>
      <c r="G339" s="102"/>
      <c r="H339" s="102"/>
      <c r="I339" s="102"/>
      <c r="J339" s="103">
        <v>99.78</v>
      </c>
      <c r="K339" s="104">
        <v>1071.1949999999999</v>
      </c>
      <c r="L339" s="104">
        <v>571.10199999999998</v>
      </c>
      <c r="M339" s="105">
        <v>12131.729000000003</v>
      </c>
      <c r="N339" s="105">
        <v>6529.6609999999982</v>
      </c>
      <c r="O339" s="105">
        <v>46355.496000000006</v>
      </c>
      <c r="P339" s="105">
        <v>25248.314000000013</v>
      </c>
      <c r="Q339" s="106">
        <v>1619.3219999999999</v>
      </c>
      <c r="R339" s="107"/>
      <c r="S339" s="108">
        <v>98.877682926829237</v>
      </c>
      <c r="T339" s="109">
        <v>87</v>
      </c>
      <c r="U339" s="110">
        <v>2088000</v>
      </c>
      <c r="V339" s="110">
        <v>45936000</v>
      </c>
      <c r="W339" s="110">
        <v>3</v>
      </c>
      <c r="X339" s="110">
        <v>171216000</v>
      </c>
      <c r="Y339" s="111">
        <v>60</v>
      </c>
      <c r="Z339" s="111">
        <v>29.7</v>
      </c>
      <c r="AA339" s="181"/>
      <c r="AB339" s="181"/>
      <c r="AC339" s="182"/>
      <c r="AD339" s="182"/>
      <c r="AE339" s="110">
        <v>2697840</v>
      </c>
    </row>
    <row r="340" spans="1:31" hidden="1" x14ac:dyDescent="0.25">
      <c r="A340" s="99">
        <v>42452</v>
      </c>
      <c r="B340" s="100">
        <f t="shared" si="5"/>
        <v>2016</v>
      </c>
      <c r="C340" s="101">
        <v>1648675.0000000002</v>
      </c>
      <c r="D340" s="101"/>
      <c r="E340" s="101"/>
      <c r="F340" s="101"/>
      <c r="G340" s="102"/>
      <c r="H340" s="102"/>
      <c r="I340" s="102"/>
      <c r="J340" s="103">
        <v>98.67</v>
      </c>
      <c r="K340" s="104">
        <v>1046.7729999999999</v>
      </c>
      <c r="L340" s="104">
        <v>627.35699999999997</v>
      </c>
      <c r="M340" s="105">
        <v>13178.502000000002</v>
      </c>
      <c r="N340" s="105">
        <v>7157.0179999999982</v>
      </c>
      <c r="O340" s="105">
        <v>47402.269000000008</v>
      </c>
      <c r="P340" s="105">
        <v>25875.671000000013</v>
      </c>
      <c r="Q340" s="106">
        <v>1648.6750000000002</v>
      </c>
      <c r="R340" s="107"/>
      <c r="S340" s="108">
        <v>98.875180722891542</v>
      </c>
      <c r="T340" s="109">
        <v>87</v>
      </c>
      <c r="U340" s="110">
        <v>2088000</v>
      </c>
      <c r="V340" s="110">
        <v>48024000</v>
      </c>
      <c r="W340" s="110">
        <v>3</v>
      </c>
      <c r="X340" s="110">
        <v>173304000</v>
      </c>
      <c r="Y340" s="111">
        <v>60</v>
      </c>
      <c r="Z340" s="111">
        <v>29.7</v>
      </c>
      <c r="AA340" s="181"/>
      <c r="AB340" s="181"/>
      <c r="AC340" s="182"/>
      <c r="AD340" s="182"/>
      <c r="AE340" s="110">
        <v>2699928</v>
      </c>
    </row>
    <row r="341" spans="1:31" hidden="1" x14ac:dyDescent="0.25">
      <c r="A341" s="99">
        <v>42453</v>
      </c>
      <c r="B341" s="100">
        <f t="shared" si="5"/>
        <v>2016</v>
      </c>
      <c r="C341" s="101">
        <v>1627863</v>
      </c>
      <c r="D341" s="101"/>
      <c r="E341" s="101"/>
      <c r="F341" s="101"/>
      <c r="G341" s="102"/>
      <c r="H341" s="102"/>
      <c r="I341" s="102"/>
      <c r="J341" s="103">
        <v>100</v>
      </c>
      <c r="K341" s="104">
        <v>1029.3240000000001</v>
      </c>
      <c r="L341" s="104">
        <v>624.40200000000004</v>
      </c>
      <c r="M341" s="105">
        <v>14207.826000000003</v>
      </c>
      <c r="N341" s="105">
        <v>7781.4199999999983</v>
      </c>
      <c r="O341" s="105">
        <v>48431.593000000008</v>
      </c>
      <c r="P341" s="105">
        <v>26500.073000000011</v>
      </c>
      <c r="Q341" s="106">
        <v>1627.8630000000001</v>
      </c>
      <c r="R341" s="107"/>
      <c r="S341" s="108">
        <v>98.888571428571396</v>
      </c>
      <c r="T341" s="109">
        <v>87</v>
      </c>
      <c r="U341" s="110">
        <v>2088000</v>
      </c>
      <c r="V341" s="110">
        <v>50112000</v>
      </c>
      <c r="W341" s="110">
        <v>3</v>
      </c>
      <c r="X341" s="110">
        <v>175392000</v>
      </c>
      <c r="Y341" s="111">
        <v>60</v>
      </c>
      <c r="Z341" s="111">
        <v>29.7</v>
      </c>
      <c r="AA341" s="181"/>
      <c r="AB341" s="181"/>
      <c r="AC341" s="182"/>
      <c r="AD341" s="182"/>
      <c r="AE341" s="110">
        <v>2702016</v>
      </c>
    </row>
    <row r="342" spans="1:31" hidden="1" x14ac:dyDescent="0.25">
      <c r="A342" s="99">
        <v>42454</v>
      </c>
      <c r="B342" s="100">
        <f t="shared" si="5"/>
        <v>2016</v>
      </c>
      <c r="C342" s="101">
        <v>741208.00000000012</v>
      </c>
      <c r="D342" s="101"/>
      <c r="E342" s="101"/>
      <c r="F342" s="101"/>
      <c r="G342" s="102"/>
      <c r="H342" s="102"/>
      <c r="I342" s="102"/>
      <c r="J342" s="103">
        <v>98.99</v>
      </c>
      <c r="K342" s="104">
        <v>488.101</v>
      </c>
      <c r="L342" s="104">
        <v>263.41199999999998</v>
      </c>
      <c r="M342" s="105">
        <v>14695.927000000003</v>
      </c>
      <c r="N342" s="105">
        <v>8044.8319999999985</v>
      </c>
      <c r="O342" s="105">
        <v>48919.69400000001</v>
      </c>
      <c r="P342" s="105">
        <v>26763.485000000011</v>
      </c>
      <c r="Q342" s="106">
        <v>741.20800000000008</v>
      </c>
      <c r="R342" s="107"/>
      <c r="S342" s="108">
        <v>98.889764705882328</v>
      </c>
      <c r="T342" s="109">
        <v>87</v>
      </c>
      <c r="U342" s="110">
        <v>2088000</v>
      </c>
      <c r="V342" s="110">
        <v>52200000</v>
      </c>
      <c r="W342" s="110">
        <v>3</v>
      </c>
      <c r="X342" s="110">
        <v>177480000</v>
      </c>
      <c r="Y342" s="111">
        <v>60</v>
      </c>
      <c r="Z342" s="111">
        <v>29.7</v>
      </c>
      <c r="AA342" s="181"/>
      <c r="AB342" s="181"/>
      <c r="AC342" s="182"/>
      <c r="AD342" s="182"/>
      <c r="AE342" s="110">
        <v>2704104</v>
      </c>
    </row>
    <row r="343" spans="1:31" hidden="1" x14ac:dyDescent="0.25">
      <c r="A343" s="99">
        <v>42455</v>
      </c>
      <c r="B343" s="100">
        <f t="shared" si="5"/>
        <v>2016</v>
      </c>
      <c r="C343" s="101">
        <v>1315425.0000000005</v>
      </c>
      <c r="D343" s="101"/>
      <c r="E343" s="101"/>
      <c r="F343" s="101"/>
      <c r="G343" s="102"/>
      <c r="H343" s="102"/>
      <c r="I343" s="102"/>
      <c r="J343" s="103">
        <v>99.53</v>
      </c>
      <c r="K343" s="104">
        <v>888.673</v>
      </c>
      <c r="L343" s="104">
        <v>447.67599999999999</v>
      </c>
      <c r="M343" s="105">
        <v>15584.600000000004</v>
      </c>
      <c r="N343" s="105">
        <v>8492.507999999998</v>
      </c>
      <c r="O343" s="105">
        <v>49808.367000000013</v>
      </c>
      <c r="P343" s="105">
        <v>27211.161000000011</v>
      </c>
      <c r="Q343" s="106">
        <v>1315.4250000000004</v>
      </c>
      <c r="R343" s="107"/>
      <c r="S343" s="108">
        <v>98.897209302325564</v>
      </c>
      <c r="T343" s="109">
        <v>87</v>
      </c>
      <c r="U343" s="110">
        <v>2088000</v>
      </c>
      <c r="V343" s="110">
        <v>54288000</v>
      </c>
      <c r="W343" s="110">
        <v>3</v>
      </c>
      <c r="X343" s="110">
        <v>179568000</v>
      </c>
      <c r="Y343" s="111">
        <v>60</v>
      </c>
      <c r="Z343" s="111">
        <v>29.7</v>
      </c>
      <c r="AA343" s="181"/>
      <c r="AB343" s="181"/>
      <c r="AC343" s="182"/>
      <c r="AD343" s="182"/>
      <c r="AE343" s="110">
        <v>2706192</v>
      </c>
    </row>
    <row r="344" spans="1:31" hidden="1" x14ac:dyDescent="0.25">
      <c r="A344" s="99">
        <v>42456</v>
      </c>
      <c r="B344" s="100">
        <f t="shared" si="5"/>
        <v>2016</v>
      </c>
      <c r="C344" s="101">
        <v>1165395.0000000002</v>
      </c>
      <c r="D344" s="101"/>
      <c r="E344" s="101"/>
      <c r="F344" s="101"/>
      <c r="G344" s="102"/>
      <c r="H344" s="102"/>
      <c r="I344" s="102"/>
      <c r="J344" s="103">
        <v>99.89</v>
      </c>
      <c r="K344" s="104">
        <v>776.03300000000002</v>
      </c>
      <c r="L344" s="104">
        <v>403.62400000000002</v>
      </c>
      <c r="M344" s="105">
        <v>16360.633000000003</v>
      </c>
      <c r="N344" s="105">
        <v>8896.1319999999978</v>
      </c>
      <c r="O344" s="105">
        <v>50584.400000000016</v>
      </c>
      <c r="P344" s="105">
        <v>27614.785000000011</v>
      </c>
      <c r="Q344" s="106">
        <v>1165.3950000000002</v>
      </c>
      <c r="R344" s="107"/>
      <c r="S344" s="108">
        <v>98.908620689655137</v>
      </c>
      <c r="T344" s="109">
        <v>87</v>
      </c>
      <c r="U344" s="110">
        <v>2088000</v>
      </c>
      <c r="V344" s="110">
        <v>56376000</v>
      </c>
      <c r="W344" s="110">
        <v>3</v>
      </c>
      <c r="X344" s="110">
        <v>181656000</v>
      </c>
      <c r="Y344" s="111">
        <v>60</v>
      </c>
      <c r="Z344" s="111">
        <v>29.7</v>
      </c>
      <c r="AA344" s="181"/>
      <c r="AB344" s="181"/>
      <c r="AC344" s="182"/>
      <c r="AD344" s="182"/>
      <c r="AE344" s="110">
        <v>2708280</v>
      </c>
    </row>
    <row r="345" spans="1:31" hidden="1" x14ac:dyDescent="0.25">
      <c r="A345" s="99">
        <v>42457</v>
      </c>
      <c r="B345" s="100">
        <f t="shared" si="5"/>
        <v>2016</v>
      </c>
      <c r="C345" s="101">
        <v>416486.99999999994</v>
      </c>
      <c r="D345" s="101"/>
      <c r="E345" s="101"/>
      <c r="F345" s="101"/>
      <c r="G345" s="102"/>
      <c r="H345" s="102"/>
      <c r="I345" s="102"/>
      <c r="J345" s="103">
        <v>98.42</v>
      </c>
      <c r="K345" s="104">
        <v>283.87</v>
      </c>
      <c r="L345" s="104">
        <v>142.24</v>
      </c>
      <c r="M345" s="105">
        <v>16644.503000000004</v>
      </c>
      <c r="N345" s="105">
        <v>9038.3719999999976</v>
      </c>
      <c r="O345" s="105">
        <v>50868.270000000019</v>
      </c>
      <c r="P345" s="105">
        <v>27757.025000000012</v>
      </c>
      <c r="Q345" s="106">
        <v>416.48699999999997</v>
      </c>
      <c r="R345" s="107"/>
      <c r="S345" s="108">
        <v>98.903068181818156</v>
      </c>
      <c r="T345" s="109">
        <v>87</v>
      </c>
      <c r="U345" s="110">
        <v>2088000</v>
      </c>
      <c r="V345" s="110">
        <v>58464000</v>
      </c>
      <c r="W345" s="110">
        <v>3</v>
      </c>
      <c r="X345" s="110">
        <v>183744000</v>
      </c>
      <c r="Y345" s="111">
        <v>60</v>
      </c>
      <c r="Z345" s="111">
        <v>29.7</v>
      </c>
      <c r="AA345" s="181"/>
      <c r="AB345" s="181"/>
      <c r="AC345" s="182"/>
      <c r="AD345" s="182"/>
      <c r="AE345" s="110">
        <v>2710368</v>
      </c>
    </row>
    <row r="346" spans="1:31" hidden="1" x14ac:dyDescent="0.25">
      <c r="A346" s="99">
        <v>42458</v>
      </c>
      <c r="B346" s="100">
        <f t="shared" si="5"/>
        <v>2016</v>
      </c>
      <c r="C346" s="101">
        <v>182690</v>
      </c>
      <c r="D346" s="101"/>
      <c r="E346" s="101"/>
      <c r="F346" s="101"/>
      <c r="G346" s="102"/>
      <c r="H346" s="102"/>
      <c r="I346" s="102"/>
      <c r="J346" s="103">
        <v>97.51</v>
      </c>
      <c r="K346" s="104">
        <v>108.631</v>
      </c>
      <c r="L346" s="104">
        <v>78.929000000000002</v>
      </c>
      <c r="M346" s="105">
        <v>16753.134000000005</v>
      </c>
      <c r="N346" s="105">
        <v>9117.3009999999977</v>
      </c>
      <c r="O346" s="105">
        <v>50976.90100000002</v>
      </c>
      <c r="P346" s="105">
        <v>27835.954000000012</v>
      </c>
      <c r="Q346" s="106">
        <v>182.69</v>
      </c>
      <c r="R346" s="107"/>
      <c r="S346" s="108">
        <v>98.887415730337054</v>
      </c>
      <c r="T346" s="109">
        <v>87</v>
      </c>
      <c r="U346" s="110">
        <v>2088000</v>
      </c>
      <c r="V346" s="110">
        <v>60552000</v>
      </c>
      <c r="W346" s="110">
        <v>3</v>
      </c>
      <c r="X346" s="110">
        <v>185832000</v>
      </c>
      <c r="Y346" s="111">
        <v>60</v>
      </c>
      <c r="Z346" s="111">
        <v>29.7</v>
      </c>
      <c r="AA346" s="181"/>
      <c r="AB346" s="181"/>
      <c r="AC346" s="182"/>
      <c r="AD346" s="182"/>
      <c r="AE346" s="110">
        <v>2712456</v>
      </c>
    </row>
    <row r="347" spans="1:31" hidden="1" x14ac:dyDescent="0.25">
      <c r="A347" s="99">
        <v>42459</v>
      </c>
      <c r="B347" s="100">
        <f t="shared" si="5"/>
        <v>2016</v>
      </c>
      <c r="C347" s="101">
        <v>105093.00000000001</v>
      </c>
      <c r="D347" s="101"/>
      <c r="E347" s="101"/>
      <c r="F347" s="101"/>
      <c r="G347" s="102"/>
      <c r="H347" s="102"/>
      <c r="I347" s="102"/>
      <c r="J347" s="103">
        <v>98.34</v>
      </c>
      <c r="K347" s="104">
        <v>67.445999999999998</v>
      </c>
      <c r="L347" s="104">
        <v>44.298000000000002</v>
      </c>
      <c r="M347" s="105">
        <v>16820.580000000005</v>
      </c>
      <c r="N347" s="105">
        <v>9161.5989999999983</v>
      </c>
      <c r="O347" s="105">
        <v>51044.347000000023</v>
      </c>
      <c r="P347" s="105">
        <v>27880.252000000011</v>
      </c>
      <c r="Q347" s="106">
        <v>105.09300000000002</v>
      </c>
      <c r="R347" s="107"/>
      <c r="S347" s="108">
        <v>98.881333333333316</v>
      </c>
      <c r="T347" s="109">
        <v>87</v>
      </c>
      <c r="U347" s="110">
        <v>2088000</v>
      </c>
      <c r="V347" s="110">
        <v>62640000</v>
      </c>
      <c r="W347" s="110">
        <v>3</v>
      </c>
      <c r="X347" s="110">
        <v>187920000</v>
      </c>
      <c r="Y347" s="111">
        <v>60</v>
      </c>
      <c r="Z347" s="111">
        <v>29.7</v>
      </c>
      <c r="AA347" s="181"/>
      <c r="AB347" s="181"/>
      <c r="AC347" s="182"/>
      <c r="AD347" s="182"/>
      <c r="AE347" s="110">
        <v>2714544</v>
      </c>
    </row>
    <row r="348" spans="1:31" hidden="1" x14ac:dyDescent="0.25">
      <c r="A348" s="99">
        <v>42460</v>
      </c>
      <c r="B348" s="100">
        <f t="shared" si="5"/>
        <v>2016</v>
      </c>
      <c r="C348" s="101">
        <v>89249.000000000029</v>
      </c>
      <c r="D348" s="101"/>
      <c r="E348" s="101"/>
      <c r="F348" s="101"/>
      <c r="G348" s="102"/>
      <c r="H348" s="102"/>
      <c r="I348" s="102"/>
      <c r="J348" s="103">
        <v>97.2</v>
      </c>
      <c r="K348" s="104">
        <v>61.188000000000002</v>
      </c>
      <c r="L348" s="104">
        <v>34.311999999999998</v>
      </c>
      <c r="M348" s="105">
        <v>16881.768000000004</v>
      </c>
      <c r="N348" s="105">
        <v>9195.9109999999982</v>
      </c>
      <c r="O348" s="105">
        <v>51105.535000000025</v>
      </c>
      <c r="P348" s="105">
        <v>27914.564000000013</v>
      </c>
      <c r="Q348" s="106">
        <v>89.249000000000024</v>
      </c>
      <c r="R348" s="107"/>
      <c r="S348" s="108">
        <v>98.862857142857123</v>
      </c>
      <c r="T348" s="109">
        <v>87</v>
      </c>
      <c r="U348" s="110">
        <v>2088000</v>
      </c>
      <c r="V348" s="110">
        <v>64728000</v>
      </c>
      <c r="W348" s="110">
        <v>3</v>
      </c>
      <c r="X348" s="110">
        <v>190008000</v>
      </c>
      <c r="Y348" s="111">
        <v>60</v>
      </c>
      <c r="Z348" s="111">
        <v>29.7</v>
      </c>
      <c r="AA348" s="181"/>
      <c r="AB348" s="181"/>
      <c r="AC348" s="182"/>
      <c r="AD348" s="182"/>
      <c r="AE348" s="110">
        <v>2716632</v>
      </c>
    </row>
    <row r="349" spans="1:31" hidden="1" x14ac:dyDescent="0.25">
      <c r="A349" s="99">
        <v>42461</v>
      </c>
      <c r="B349" s="100">
        <f t="shared" si="5"/>
        <v>2016</v>
      </c>
      <c r="C349" s="101">
        <v>375005</v>
      </c>
      <c r="D349" s="101"/>
      <c r="E349" s="101"/>
      <c r="F349" s="101"/>
      <c r="G349" s="102"/>
      <c r="H349" s="102"/>
      <c r="I349" s="102"/>
      <c r="J349" s="103">
        <v>99.01</v>
      </c>
      <c r="K349" s="104">
        <v>240.05199999999999</v>
      </c>
      <c r="L349" s="104">
        <v>142.69399999999999</v>
      </c>
      <c r="M349" s="105">
        <v>240.05199999999999</v>
      </c>
      <c r="N349" s="105">
        <v>142.69399999999999</v>
      </c>
      <c r="O349" s="105">
        <v>51345.587000000029</v>
      </c>
      <c r="P349" s="105">
        <v>28057.258000000013</v>
      </c>
      <c r="Q349" s="106">
        <v>375.005</v>
      </c>
      <c r="R349" s="107"/>
      <c r="S349" s="108">
        <v>98.864456521739115</v>
      </c>
      <c r="T349" s="109">
        <v>87</v>
      </c>
      <c r="U349" s="110">
        <v>2088000</v>
      </c>
      <c r="V349" s="110">
        <v>2088000</v>
      </c>
      <c r="W349" s="110">
        <v>4</v>
      </c>
      <c r="X349" s="110">
        <v>192096000</v>
      </c>
      <c r="Y349" s="111">
        <v>60</v>
      </c>
      <c r="Z349" s="111">
        <v>29.7</v>
      </c>
      <c r="AA349" s="181"/>
      <c r="AB349" s="181"/>
      <c r="AC349" s="182"/>
      <c r="AD349" s="182"/>
      <c r="AE349" s="110">
        <v>2718720</v>
      </c>
    </row>
    <row r="350" spans="1:31" hidden="1" x14ac:dyDescent="0.25">
      <c r="A350" s="99">
        <v>42462</v>
      </c>
      <c r="B350" s="100">
        <f t="shared" si="5"/>
        <v>2016</v>
      </c>
      <c r="C350" s="101">
        <v>782194.00000000012</v>
      </c>
      <c r="D350" s="101"/>
      <c r="E350" s="101"/>
      <c r="F350" s="101"/>
      <c r="G350" s="102"/>
      <c r="H350" s="102"/>
      <c r="I350" s="102"/>
      <c r="J350" s="103">
        <v>99.86</v>
      </c>
      <c r="K350" s="104">
        <v>501.34399999999999</v>
      </c>
      <c r="L350" s="104">
        <v>291.28199999999998</v>
      </c>
      <c r="M350" s="105">
        <v>741.39599999999996</v>
      </c>
      <c r="N350" s="105">
        <v>433.976</v>
      </c>
      <c r="O350" s="105">
        <v>51846.931000000026</v>
      </c>
      <c r="P350" s="105">
        <v>28348.540000000012</v>
      </c>
      <c r="Q350" s="106">
        <v>782.19400000000007</v>
      </c>
      <c r="R350" s="107"/>
      <c r="S350" s="108">
        <v>98.87516129032258</v>
      </c>
      <c r="T350" s="109">
        <v>87</v>
      </c>
      <c r="U350" s="110">
        <v>2088000</v>
      </c>
      <c r="V350" s="110">
        <v>4176000</v>
      </c>
      <c r="W350" s="110">
        <v>4</v>
      </c>
      <c r="X350" s="110">
        <v>194184000</v>
      </c>
      <c r="Y350" s="111">
        <v>60</v>
      </c>
      <c r="Z350" s="111">
        <v>29.7</v>
      </c>
      <c r="AA350" s="181"/>
      <c r="AB350" s="181"/>
      <c r="AC350" s="182"/>
      <c r="AD350" s="182"/>
      <c r="AE350" s="110">
        <v>2720808</v>
      </c>
    </row>
    <row r="351" spans="1:31" hidden="1" x14ac:dyDescent="0.25">
      <c r="A351" s="99">
        <v>42463</v>
      </c>
      <c r="B351" s="100">
        <f t="shared" si="5"/>
        <v>2016</v>
      </c>
      <c r="C351" s="101">
        <v>792289.99999999988</v>
      </c>
      <c r="D351" s="101"/>
      <c r="E351" s="101"/>
      <c r="F351" s="101"/>
      <c r="G351" s="102"/>
      <c r="H351" s="102"/>
      <c r="I351" s="102"/>
      <c r="J351" s="103">
        <v>100</v>
      </c>
      <c r="K351" s="104">
        <v>522.58900000000006</v>
      </c>
      <c r="L351" s="104">
        <v>280.62</v>
      </c>
      <c r="M351" s="105">
        <v>1263.9850000000001</v>
      </c>
      <c r="N351" s="105">
        <v>714.596</v>
      </c>
      <c r="O351" s="105">
        <v>52369.520000000026</v>
      </c>
      <c r="P351" s="105">
        <v>28629.160000000011</v>
      </c>
      <c r="Q351" s="106">
        <v>792.28999999999985</v>
      </c>
      <c r="R351" s="107"/>
      <c r="S351" s="108">
        <v>98.88712765957446</v>
      </c>
      <c r="T351" s="109">
        <v>87</v>
      </c>
      <c r="U351" s="110">
        <v>2088000</v>
      </c>
      <c r="V351" s="110">
        <v>6264000</v>
      </c>
      <c r="W351" s="110">
        <v>4</v>
      </c>
      <c r="X351" s="110">
        <v>196272000</v>
      </c>
      <c r="Y351" s="111">
        <v>60</v>
      </c>
      <c r="Z351" s="111">
        <v>29.7</v>
      </c>
      <c r="AA351" s="181"/>
      <c r="AB351" s="181"/>
      <c r="AC351" s="182"/>
      <c r="AD351" s="182"/>
      <c r="AE351" s="110">
        <v>2722896</v>
      </c>
    </row>
    <row r="352" spans="1:31" hidden="1" x14ac:dyDescent="0.25">
      <c r="A352" s="99">
        <v>42464</v>
      </c>
      <c r="B352" s="100">
        <f t="shared" si="5"/>
        <v>2016</v>
      </c>
      <c r="C352" s="101">
        <v>249356.99999999997</v>
      </c>
      <c r="D352" s="101"/>
      <c r="E352" s="101"/>
      <c r="F352" s="101"/>
      <c r="G352" s="102"/>
      <c r="H352" s="102"/>
      <c r="I352" s="102"/>
      <c r="J352" s="103">
        <v>99.73</v>
      </c>
      <c r="K352" s="104">
        <v>172.65</v>
      </c>
      <c r="L352" s="104">
        <v>86.396000000000001</v>
      </c>
      <c r="M352" s="105">
        <v>1436.6350000000002</v>
      </c>
      <c r="N352" s="105">
        <v>800.99199999999996</v>
      </c>
      <c r="O352" s="105">
        <v>52542.170000000027</v>
      </c>
      <c r="P352" s="105">
        <v>28715.556000000011</v>
      </c>
      <c r="Q352" s="106">
        <v>249.35699999999997</v>
      </c>
      <c r="R352" s="107"/>
      <c r="S352" s="108">
        <v>98.895999999999987</v>
      </c>
      <c r="T352" s="109">
        <v>87</v>
      </c>
      <c r="U352" s="110">
        <v>2088000</v>
      </c>
      <c r="V352" s="110">
        <v>8352000</v>
      </c>
      <c r="W352" s="110">
        <v>4</v>
      </c>
      <c r="X352" s="110">
        <v>198360000</v>
      </c>
      <c r="Y352" s="111">
        <v>60</v>
      </c>
      <c r="Z352" s="111">
        <v>29.7</v>
      </c>
      <c r="AA352" s="181"/>
      <c r="AB352" s="181"/>
      <c r="AC352" s="182"/>
      <c r="AD352" s="182"/>
      <c r="AE352" s="110">
        <v>2724984</v>
      </c>
    </row>
    <row r="353" spans="1:31" hidden="1" x14ac:dyDescent="0.25">
      <c r="A353" s="99">
        <v>42465</v>
      </c>
      <c r="B353" s="100">
        <f t="shared" si="5"/>
        <v>2016</v>
      </c>
      <c r="C353" s="101">
        <v>370114.00000000006</v>
      </c>
      <c r="D353" s="101"/>
      <c r="E353" s="101"/>
      <c r="F353" s="101"/>
      <c r="G353" s="102"/>
      <c r="H353" s="102"/>
      <c r="I353" s="102"/>
      <c r="J353" s="103">
        <v>99.1</v>
      </c>
      <c r="K353" s="104">
        <v>267.18400000000003</v>
      </c>
      <c r="L353" s="104">
        <v>110.61499999999999</v>
      </c>
      <c r="M353" s="105">
        <v>1703.8190000000002</v>
      </c>
      <c r="N353" s="105">
        <v>911.60699999999997</v>
      </c>
      <c r="O353" s="105">
        <v>52809.354000000028</v>
      </c>
      <c r="P353" s="105">
        <v>28826.171000000013</v>
      </c>
      <c r="Q353" s="106">
        <v>370.11400000000003</v>
      </c>
      <c r="R353" s="107"/>
      <c r="S353" s="108">
        <v>98.898124999999993</v>
      </c>
      <c r="T353" s="109">
        <v>87</v>
      </c>
      <c r="U353" s="110">
        <v>2088000</v>
      </c>
      <c r="V353" s="110">
        <v>10440000</v>
      </c>
      <c r="W353" s="110">
        <v>4</v>
      </c>
      <c r="X353" s="110">
        <v>200448000</v>
      </c>
      <c r="Y353" s="111">
        <v>60</v>
      </c>
      <c r="Z353" s="111">
        <v>29.7</v>
      </c>
      <c r="AA353" s="181"/>
      <c r="AB353" s="181"/>
      <c r="AC353" s="182"/>
      <c r="AD353" s="182"/>
      <c r="AE353" s="110">
        <v>2727072</v>
      </c>
    </row>
    <row r="354" spans="1:31" hidden="1" x14ac:dyDescent="0.25">
      <c r="A354" s="99">
        <v>42466</v>
      </c>
      <c r="B354" s="100">
        <f t="shared" si="5"/>
        <v>2016</v>
      </c>
      <c r="C354" s="101">
        <v>251932</v>
      </c>
      <c r="D354" s="101"/>
      <c r="E354" s="101"/>
      <c r="F354" s="101"/>
      <c r="G354" s="102"/>
      <c r="H354" s="102"/>
      <c r="I354" s="102"/>
      <c r="J354" s="103">
        <v>98.94</v>
      </c>
      <c r="K354" s="104">
        <v>191.53399999999999</v>
      </c>
      <c r="L354" s="104">
        <v>69.875</v>
      </c>
      <c r="M354" s="105">
        <v>1895.3530000000001</v>
      </c>
      <c r="N354" s="105">
        <v>981.48199999999997</v>
      </c>
      <c r="O354" s="105">
        <v>53000.888000000028</v>
      </c>
      <c r="P354" s="105">
        <v>28896.046000000013</v>
      </c>
      <c r="Q354" s="106">
        <v>251.93199999999999</v>
      </c>
      <c r="R354" s="107"/>
      <c r="S354" s="108">
        <v>98.898556701030927</v>
      </c>
      <c r="T354" s="109">
        <v>87</v>
      </c>
      <c r="U354" s="110">
        <v>2088000</v>
      </c>
      <c r="V354" s="110">
        <v>12528000</v>
      </c>
      <c r="W354" s="110">
        <v>4</v>
      </c>
      <c r="X354" s="110">
        <v>202536000</v>
      </c>
      <c r="Y354" s="111">
        <v>60</v>
      </c>
      <c r="Z354" s="111">
        <v>29.7</v>
      </c>
      <c r="AA354" s="181"/>
      <c r="AB354" s="181"/>
      <c r="AC354" s="182"/>
      <c r="AD354" s="182"/>
      <c r="AE354" s="110">
        <v>2729160</v>
      </c>
    </row>
    <row r="355" spans="1:31" hidden="1" x14ac:dyDescent="0.25">
      <c r="A355" s="99">
        <v>42467</v>
      </c>
      <c r="B355" s="100">
        <f t="shared" si="5"/>
        <v>2016</v>
      </c>
      <c r="C355" s="101">
        <v>60143</v>
      </c>
      <c r="D355" s="101"/>
      <c r="E355" s="101"/>
      <c r="F355" s="101"/>
      <c r="G355" s="102"/>
      <c r="H355" s="102"/>
      <c r="I355" s="102"/>
      <c r="J355" s="103">
        <v>97.01</v>
      </c>
      <c r="K355" s="104">
        <v>50.798999999999999</v>
      </c>
      <c r="L355" s="104">
        <v>19.745999999999999</v>
      </c>
      <c r="M355" s="105">
        <v>1946.152</v>
      </c>
      <c r="N355" s="105">
        <v>1001.228</v>
      </c>
      <c r="O355" s="105">
        <v>53051.687000000027</v>
      </c>
      <c r="P355" s="105">
        <v>28915.792000000012</v>
      </c>
      <c r="Q355" s="106">
        <v>60.143000000000001</v>
      </c>
      <c r="R355" s="107"/>
      <c r="S355" s="108">
        <v>98.879285714285714</v>
      </c>
      <c r="T355" s="109">
        <v>87</v>
      </c>
      <c r="U355" s="110">
        <v>2088000</v>
      </c>
      <c r="V355" s="110">
        <v>14616000</v>
      </c>
      <c r="W355" s="110">
        <v>4</v>
      </c>
      <c r="X355" s="110">
        <v>204624000</v>
      </c>
      <c r="Y355" s="111">
        <v>60</v>
      </c>
      <c r="Z355" s="111">
        <v>29.7</v>
      </c>
      <c r="AA355" s="181"/>
      <c r="AB355" s="181"/>
      <c r="AC355" s="182"/>
      <c r="AD355" s="182"/>
      <c r="AE355" s="110">
        <v>2731248</v>
      </c>
    </row>
    <row r="356" spans="1:31" hidden="1" x14ac:dyDescent="0.25">
      <c r="A356" s="99">
        <v>42468</v>
      </c>
      <c r="B356" s="100">
        <f t="shared" si="5"/>
        <v>2016</v>
      </c>
      <c r="C356" s="101">
        <v>321647</v>
      </c>
      <c r="D356" s="101"/>
      <c r="E356" s="101"/>
      <c r="F356" s="101"/>
      <c r="G356" s="102"/>
      <c r="H356" s="102"/>
      <c r="I356" s="102"/>
      <c r="J356" s="103">
        <v>98.86</v>
      </c>
      <c r="K356" s="104">
        <v>223.15700000000001</v>
      </c>
      <c r="L356" s="104">
        <v>106.191</v>
      </c>
      <c r="M356" s="105">
        <v>2169.3090000000002</v>
      </c>
      <c r="N356" s="105">
        <v>1107.4189999999999</v>
      </c>
      <c r="O356" s="105">
        <v>53274.844000000026</v>
      </c>
      <c r="P356" s="105">
        <v>29021.983000000011</v>
      </c>
      <c r="Q356" s="106">
        <v>321.64699999999999</v>
      </c>
      <c r="R356" s="107"/>
      <c r="S356" s="108">
        <v>98.87909090909092</v>
      </c>
      <c r="T356" s="109">
        <v>87</v>
      </c>
      <c r="U356" s="110">
        <v>2088000</v>
      </c>
      <c r="V356" s="110">
        <v>16704000</v>
      </c>
      <c r="W356" s="110">
        <v>4</v>
      </c>
      <c r="X356" s="110">
        <v>206712000</v>
      </c>
      <c r="Y356" s="111">
        <v>60</v>
      </c>
      <c r="Z356" s="111">
        <v>29.7</v>
      </c>
      <c r="AA356" s="181"/>
      <c r="AB356" s="181"/>
      <c r="AC356" s="182"/>
      <c r="AD356" s="182"/>
      <c r="AE356" s="110">
        <v>2733336</v>
      </c>
    </row>
    <row r="357" spans="1:31" hidden="1" x14ac:dyDescent="0.25">
      <c r="A357" s="99">
        <v>42469</v>
      </c>
      <c r="B357" s="100">
        <f t="shared" si="5"/>
        <v>2016</v>
      </c>
      <c r="C357" s="101">
        <v>336352.00000000006</v>
      </c>
      <c r="D357" s="101"/>
      <c r="E357" s="101"/>
      <c r="F357" s="101"/>
      <c r="G357" s="102"/>
      <c r="H357" s="102"/>
      <c r="I357" s="102"/>
      <c r="J357" s="103">
        <v>99.83</v>
      </c>
      <c r="K357" s="104">
        <v>234.863</v>
      </c>
      <c r="L357" s="104">
        <v>108.629</v>
      </c>
      <c r="M357" s="105">
        <v>2404.172</v>
      </c>
      <c r="N357" s="105">
        <v>1216.0479999999998</v>
      </c>
      <c r="O357" s="105">
        <v>53509.707000000024</v>
      </c>
      <c r="P357" s="105">
        <v>29130.612000000012</v>
      </c>
      <c r="Q357" s="106">
        <v>336.35200000000003</v>
      </c>
      <c r="R357" s="107"/>
      <c r="S357" s="108">
        <v>98.888600000000011</v>
      </c>
      <c r="T357" s="109">
        <v>87</v>
      </c>
      <c r="U357" s="110">
        <v>2088000</v>
      </c>
      <c r="V357" s="110">
        <v>18792000</v>
      </c>
      <c r="W357" s="110">
        <v>4</v>
      </c>
      <c r="X357" s="110">
        <v>208800000</v>
      </c>
      <c r="Y357" s="111">
        <v>60</v>
      </c>
      <c r="Z357" s="111">
        <v>29.7</v>
      </c>
      <c r="AA357" s="181"/>
      <c r="AB357" s="181"/>
      <c r="AC357" s="182"/>
      <c r="AD357" s="182"/>
      <c r="AE357" s="110">
        <v>2735424</v>
      </c>
    </row>
    <row r="358" spans="1:31" hidden="1" x14ac:dyDescent="0.25">
      <c r="A358" s="99">
        <v>42470</v>
      </c>
      <c r="B358" s="100">
        <f t="shared" si="5"/>
        <v>2016</v>
      </c>
      <c r="C358" s="101">
        <v>1027118.0000000001</v>
      </c>
      <c r="D358" s="101"/>
      <c r="E358" s="101"/>
      <c r="F358" s="101"/>
      <c r="G358" s="102"/>
      <c r="H358" s="102"/>
      <c r="I358" s="102"/>
      <c r="J358" s="103">
        <v>99.96</v>
      </c>
      <c r="K358" s="104">
        <v>665.31899999999996</v>
      </c>
      <c r="L358" s="104">
        <v>372.97</v>
      </c>
      <c r="M358" s="105">
        <v>3069.491</v>
      </c>
      <c r="N358" s="105">
        <v>1589.0179999999998</v>
      </c>
      <c r="O358" s="105">
        <v>54175.026000000027</v>
      </c>
      <c r="P358" s="105">
        <v>29503.582000000013</v>
      </c>
      <c r="Q358" s="106">
        <v>1027.1180000000002</v>
      </c>
      <c r="R358" s="107"/>
      <c r="S358" s="108">
        <v>98.89920792079208</v>
      </c>
      <c r="T358" s="109">
        <v>87</v>
      </c>
      <c r="U358" s="110">
        <v>2088000</v>
      </c>
      <c r="V358" s="110">
        <v>20880000</v>
      </c>
      <c r="W358" s="110">
        <v>4</v>
      </c>
      <c r="X358" s="110">
        <v>210888000</v>
      </c>
      <c r="Y358" s="111">
        <v>60</v>
      </c>
      <c r="Z358" s="111">
        <v>29.7</v>
      </c>
      <c r="AA358" s="181"/>
      <c r="AB358" s="181"/>
      <c r="AC358" s="182"/>
      <c r="AD358" s="182"/>
      <c r="AE358" s="110">
        <v>2737512</v>
      </c>
    </row>
    <row r="359" spans="1:31" hidden="1" x14ac:dyDescent="0.25">
      <c r="A359" s="99">
        <v>42471</v>
      </c>
      <c r="B359" s="100">
        <f t="shared" si="5"/>
        <v>2016</v>
      </c>
      <c r="C359" s="101">
        <v>577620</v>
      </c>
      <c r="D359" s="101"/>
      <c r="E359" s="101"/>
      <c r="F359" s="101"/>
      <c r="G359" s="102"/>
      <c r="H359" s="102"/>
      <c r="I359" s="102"/>
      <c r="J359" s="103">
        <v>98.28</v>
      </c>
      <c r="K359" s="104">
        <v>388.76900000000001</v>
      </c>
      <c r="L359" s="104">
        <v>200.95500000000001</v>
      </c>
      <c r="M359" s="105">
        <v>3458.26</v>
      </c>
      <c r="N359" s="105">
        <v>1789.9729999999997</v>
      </c>
      <c r="O359" s="105">
        <v>54563.795000000027</v>
      </c>
      <c r="P359" s="105">
        <v>29704.537000000015</v>
      </c>
      <c r="Q359" s="106">
        <v>577.62</v>
      </c>
      <c r="R359" s="107"/>
      <c r="S359" s="108">
        <v>98.893137254901958</v>
      </c>
      <c r="T359" s="109">
        <v>87</v>
      </c>
      <c r="U359" s="110">
        <v>2088000</v>
      </c>
      <c r="V359" s="110">
        <v>22968000</v>
      </c>
      <c r="W359" s="110">
        <v>4</v>
      </c>
      <c r="X359" s="110">
        <v>212976000</v>
      </c>
      <c r="Y359" s="111">
        <v>60</v>
      </c>
      <c r="Z359" s="111">
        <v>29.7</v>
      </c>
      <c r="AA359" s="181"/>
      <c r="AB359" s="181"/>
      <c r="AC359" s="182"/>
      <c r="AD359" s="182"/>
      <c r="AE359" s="110">
        <v>2739600</v>
      </c>
    </row>
    <row r="360" spans="1:31" hidden="1" x14ac:dyDescent="0.25">
      <c r="A360" s="99">
        <v>42472</v>
      </c>
      <c r="B360" s="100">
        <f t="shared" si="5"/>
        <v>2016</v>
      </c>
      <c r="C360" s="101">
        <v>157376</v>
      </c>
      <c r="D360" s="101"/>
      <c r="E360" s="101"/>
      <c r="F360" s="101"/>
      <c r="G360" s="102"/>
      <c r="H360" s="102"/>
      <c r="I360" s="102"/>
      <c r="J360" s="103">
        <v>99.1</v>
      </c>
      <c r="K360" s="104">
        <v>110.5</v>
      </c>
      <c r="L360" s="104">
        <v>53.872999999999998</v>
      </c>
      <c r="M360" s="105">
        <v>3568.76</v>
      </c>
      <c r="N360" s="105">
        <v>1843.8459999999998</v>
      </c>
      <c r="O360" s="105">
        <v>54674.295000000027</v>
      </c>
      <c r="P360" s="105">
        <v>29758.410000000014</v>
      </c>
      <c r="Q360" s="106">
        <v>157.376</v>
      </c>
      <c r="R360" s="107"/>
      <c r="S360" s="108">
        <v>98.895145631067962</v>
      </c>
      <c r="T360" s="109">
        <v>87</v>
      </c>
      <c r="U360" s="110">
        <v>2088000</v>
      </c>
      <c r="V360" s="110">
        <v>25056000</v>
      </c>
      <c r="W360" s="110">
        <v>4</v>
      </c>
      <c r="X360" s="110">
        <v>215064000</v>
      </c>
      <c r="Y360" s="111">
        <v>60</v>
      </c>
      <c r="Z360" s="111">
        <v>29.7</v>
      </c>
      <c r="AA360" s="181"/>
      <c r="AB360" s="181"/>
      <c r="AC360" s="182"/>
      <c r="AD360" s="182"/>
      <c r="AE360" s="110">
        <v>2741688</v>
      </c>
    </row>
    <row r="361" spans="1:31" hidden="1" x14ac:dyDescent="0.25">
      <c r="A361" s="99">
        <v>42473</v>
      </c>
      <c r="B361" s="100">
        <f t="shared" si="5"/>
        <v>2016</v>
      </c>
      <c r="C361" s="101">
        <v>16823</v>
      </c>
      <c r="D361" s="101"/>
      <c r="E361" s="101"/>
      <c r="F361" s="101"/>
      <c r="G361" s="102"/>
      <c r="H361" s="102"/>
      <c r="I361" s="102"/>
      <c r="J361" s="103">
        <v>98.83</v>
      </c>
      <c r="K361" s="104">
        <v>10.512</v>
      </c>
      <c r="L361" s="104">
        <v>10.62</v>
      </c>
      <c r="M361" s="105">
        <v>3579.2720000000004</v>
      </c>
      <c r="N361" s="105">
        <v>1854.4659999999997</v>
      </c>
      <c r="O361" s="105">
        <v>54684.80700000003</v>
      </c>
      <c r="P361" s="105">
        <v>29769.030000000013</v>
      </c>
      <c r="Q361" s="106">
        <v>16.823</v>
      </c>
      <c r="R361" s="107"/>
      <c r="S361" s="108">
        <v>98.894519230769234</v>
      </c>
      <c r="T361" s="109">
        <v>87</v>
      </c>
      <c r="U361" s="110">
        <v>2088000</v>
      </c>
      <c r="V361" s="110">
        <v>27144000</v>
      </c>
      <c r="W361" s="110">
        <v>4</v>
      </c>
      <c r="X361" s="110">
        <v>217152000</v>
      </c>
      <c r="Y361" s="111">
        <v>60</v>
      </c>
      <c r="Z361" s="111">
        <v>29.7</v>
      </c>
      <c r="AA361" s="181"/>
      <c r="AB361" s="181"/>
      <c r="AC361" s="182"/>
      <c r="AD361" s="182"/>
      <c r="AE361" s="110">
        <v>2743776</v>
      </c>
    </row>
    <row r="362" spans="1:31" hidden="1" x14ac:dyDescent="0.25">
      <c r="A362" s="99">
        <v>42474</v>
      </c>
      <c r="B362" s="100">
        <f t="shared" si="5"/>
        <v>2016</v>
      </c>
      <c r="C362" s="101">
        <v>1122247</v>
      </c>
      <c r="D362" s="101"/>
      <c r="E362" s="101"/>
      <c r="F362" s="101"/>
      <c r="G362" s="102"/>
      <c r="H362" s="102"/>
      <c r="I362" s="102"/>
      <c r="J362" s="103">
        <v>99.95</v>
      </c>
      <c r="K362" s="104">
        <v>710.69799999999998</v>
      </c>
      <c r="L362" s="104">
        <v>425.44900000000001</v>
      </c>
      <c r="M362" s="105">
        <v>4289.97</v>
      </c>
      <c r="N362" s="105">
        <v>2279.9149999999995</v>
      </c>
      <c r="O362" s="105">
        <v>55395.505000000026</v>
      </c>
      <c r="P362" s="105">
        <v>30194.479000000014</v>
      </c>
      <c r="Q362" s="106">
        <v>1122.2470000000001</v>
      </c>
      <c r="R362" s="107"/>
      <c r="S362" s="108">
        <v>98.904571428571444</v>
      </c>
      <c r="T362" s="109">
        <v>87</v>
      </c>
      <c r="U362" s="110">
        <v>2088000</v>
      </c>
      <c r="V362" s="110">
        <v>29232000</v>
      </c>
      <c r="W362" s="110">
        <v>4</v>
      </c>
      <c r="X362" s="110">
        <v>219240000</v>
      </c>
      <c r="Y362" s="111">
        <v>60</v>
      </c>
      <c r="Z362" s="111">
        <v>29.7</v>
      </c>
      <c r="AA362" s="181"/>
      <c r="AB362" s="181"/>
      <c r="AC362" s="182"/>
      <c r="AD362" s="182"/>
      <c r="AE362" s="110">
        <v>2745864</v>
      </c>
    </row>
    <row r="363" spans="1:31" hidden="1" x14ac:dyDescent="0.25">
      <c r="A363" s="99">
        <v>42475</v>
      </c>
      <c r="B363" s="100">
        <f t="shared" si="5"/>
        <v>2016</v>
      </c>
      <c r="C363" s="101">
        <v>498094.99999999994</v>
      </c>
      <c r="D363" s="101"/>
      <c r="E363" s="101"/>
      <c r="F363" s="101"/>
      <c r="G363" s="102"/>
      <c r="H363" s="102"/>
      <c r="I363" s="102"/>
      <c r="J363" s="103">
        <v>99.54</v>
      </c>
      <c r="K363" s="104">
        <v>329.28100000000001</v>
      </c>
      <c r="L363" s="104">
        <v>179.69</v>
      </c>
      <c r="M363" s="105">
        <v>4619.2510000000002</v>
      </c>
      <c r="N363" s="105">
        <v>2459.6049999999996</v>
      </c>
      <c r="O363" s="105">
        <v>55724.786000000029</v>
      </c>
      <c r="P363" s="105">
        <v>30374.169000000013</v>
      </c>
      <c r="Q363" s="106">
        <v>498.09499999999991</v>
      </c>
      <c r="R363" s="107"/>
      <c r="S363" s="108">
        <v>98.910566037735876</v>
      </c>
      <c r="T363" s="109">
        <v>87</v>
      </c>
      <c r="U363" s="110">
        <v>2088000</v>
      </c>
      <c r="V363" s="110">
        <v>31320000</v>
      </c>
      <c r="W363" s="110">
        <v>4</v>
      </c>
      <c r="X363" s="110">
        <v>221328000</v>
      </c>
      <c r="Y363" s="111">
        <v>60</v>
      </c>
      <c r="Z363" s="111">
        <v>29.7</v>
      </c>
      <c r="AA363" s="181"/>
      <c r="AB363" s="181"/>
      <c r="AC363" s="182"/>
      <c r="AD363" s="182"/>
      <c r="AE363" s="110">
        <v>2747952</v>
      </c>
    </row>
    <row r="364" spans="1:31" hidden="1" x14ac:dyDescent="0.25">
      <c r="A364" s="99">
        <v>42476</v>
      </c>
      <c r="B364" s="100">
        <f t="shared" si="5"/>
        <v>2016</v>
      </c>
      <c r="C364" s="101">
        <v>54596</v>
      </c>
      <c r="D364" s="101"/>
      <c r="E364" s="101"/>
      <c r="F364" s="101"/>
      <c r="G364" s="102"/>
      <c r="H364" s="102"/>
      <c r="I364" s="102"/>
      <c r="J364" s="103">
        <v>97.73</v>
      </c>
      <c r="K364" s="104">
        <v>35.627000000000002</v>
      </c>
      <c r="L364" s="104">
        <v>24.300999999999998</v>
      </c>
      <c r="M364" s="105">
        <v>4654.8780000000006</v>
      </c>
      <c r="N364" s="105">
        <v>2483.9059999999995</v>
      </c>
      <c r="O364" s="105">
        <v>55760.41300000003</v>
      </c>
      <c r="P364" s="105">
        <v>30398.470000000012</v>
      </c>
      <c r="Q364" s="106">
        <v>54.595999999999997</v>
      </c>
      <c r="R364" s="186"/>
      <c r="S364" s="108">
        <v>98.899532710280397</v>
      </c>
      <c r="T364" s="109">
        <v>87</v>
      </c>
      <c r="U364" s="110">
        <v>2088000</v>
      </c>
      <c r="V364" s="110">
        <v>33408000</v>
      </c>
      <c r="W364" s="110">
        <v>4</v>
      </c>
      <c r="X364" s="110">
        <v>223416000</v>
      </c>
      <c r="Y364" s="111">
        <v>60</v>
      </c>
      <c r="Z364" s="111">
        <v>29.7</v>
      </c>
      <c r="AA364" s="181"/>
      <c r="AB364" s="181"/>
      <c r="AC364" s="182"/>
      <c r="AD364" s="182"/>
      <c r="AE364" s="110">
        <v>2750040</v>
      </c>
    </row>
    <row r="365" spans="1:31" hidden="1" x14ac:dyDescent="0.25">
      <c r="A365" s="99">
        <v>42477</v>
      </c>
      <c r="B365" s="100">
        <f t="shared" si="5"/>
        <v>2016</v>
      </c>
      <c r="C365" s="101">
        <v>84835.000000000029</v>
      </c>
      <c r="D365" s="101"/>
      <c r="E365" s="101"/>
      <c r="F365" s="101"/>
      <c r="G365" s="102"/>
      <c r="H365" s="102"/>
      <c r="I365" s="102"/>
      <c r="J365" s="103">
        <v>98.79</v>
      </c>
      <c r="K365" s="104">
        <v>53.255000000000003</v>
      </c>
      <c r="L365" s="104">
        <v>39.645000000000003</v>
      </c>
      <c r="M365" s="105">
        <v>4708.1330000000007</v>
      </c>
      <c r="N365" s="105">
        <v>2523.5509999999995</v>
      </c>
      <c r="O365" s="105">
        <v>55813.668000000027</v>
      </c>
      <c r="P365" s="105">
        <v>30438.115000000013</v>
      </c>
      <c r="Q365" s="106">
        <v>84.835000000000022</v>
      </c>
      <c r="R365" s="186">
        <v>0.3669147312759144</v>
      </c>
      <c r="S365" s="108">
        <v>98.898518518518543</v>
      </c>
      <c r="T365" s="109">
        <v>87</v>
      </c>
      <c r="U365" s="110">
        <v>2088000</v>
      </c>
      <c r="V365" s="110">
        <v>35496000</v>
      </c>
      <c r="W365" s="110">
        <v>4</v>
      </c>
      <c r="X365" s="110">
        <v>225504000</v>
      </c>
      <c r="Y365" s="111">
        <v>60</v>
      </c>
      <c r="Z365" s="111">
        <v>29.7</v>
      </c>
      <c r="AA365" s="181"/>
      <c r="AB365" s="181"/>
      <c r="AC365" s="182"/>
      <c r="AD365" s="182"/>
      <c r="AE365" s="110">
        <v>2752128</v>
      </c>
    </row>
    <row r="366" spans="1:31" hidden="1" x14ac:dyDescent="0.25">
      <c r="A366" s="99">
        <v>42478</v>
      </c>
      <c r="B366" s="100">
        <f t="shared" si="5"/>
        <v>2016</v>
      </c>
      <c r="C366" s="101">
        <v>23116.000000000004</v>
      </c>
      <c r="D366" s="101"/>
      <c r="E366" s="101"/>
      <c r="F366" s="101"/>
      <c r="G366" s="102"/>
      <c r="H366" s="102"/>
      <c r="I366" s="102"/>
      <c r="J366" s="103">
        <v>97.91</v>
      </c>
      <c r="K366" s="104">
        <v>12.766999999999999</v>
      </c>
      <c r="L366" s="104">
        <v>17.276</v>
      </c>
      <c r="M366" s="105">
        <v>4720.9000000000005</v>
      </c>
      <c r="N366" s="105">
        <v>2540.8269999999993</v>
      </c>
      <c r="O366" s="105">
        <v>55826.435000000027</v>
      </c>
      <c r="P366" s="105">
        <v>30455.391000000014</v>
      </c>
      <c r="Q366" s="106">
        <v>23.116000000000003</v>
      </c>
      <c r="R366" s="186">
        <v>0.36502463785230649</v>
      </c>
      <c r="S366" s="108">
        <v>98.889449541284421</v>
      </c>
      <c r="T366" s="109">
        <v>87</v>
      </c>
      <c r="U366" s="110">
        <v>2088000</v>
      </c>
      <c r="V366" s="110">
        <v>37584000</v>
      </c>
      <c r="W366" s="110">
        <v>4</v>
      </c>
      <c r="X366" s="110">
        <v>227592000</v>
      </c>
      <c r="Y366" s="111">
        <v>60</v>
      </c>
      <c r="Z366" s="111">
        <v>29.7</v>
      </c>
      <c r="AA366" s="181"/>
      <c r="AB366" s="181"/>
      <c r="AC366" s="182"/>
      <c r="AD366" s="182"/>
      <c r="AE366" s="110">
        <v>2754216</v>
      </c>
    </row>
    <row r="367" spans="1:31" hidden="1" x14ac:dyDescent="0.25">
      <c r="A367" s="99">
        <v>42479</v>
      </c>
      <c r="B367" s="100">
        <f t="shared" si="5"/>
        <v>2016</v>
      </c>
      <c r="C367" s="101">
        <v>153525</v>
      </c>
      <c r="D367" s="101"/>
      <c r="E367" s="101"/>
      <c r="F367" s="101"/>
      <c r="G367" s="102"/>
      <c r="H367" s="102"/>
      <c r="I367" s="102"/>
      <c r="J367" s="103">
        <v>98.01</v>
      </c>
      <c r="K367" s="104">
        <v>96.626999999999995</v>
      </c>
      <c r="L367" s="104">
        <v>63.47</v>
      </c>
      <c r="M367" s="105">
        <v>4817.527000000001</v>
      </c>
      <c r="N367" s="105">
        <v>2604.2969999999991</v>
      </c>
      <c r="O367" s="105">
        <v>55923.062000000027</v>
      </c>
      <c r="P367" s="105">
        <v>30518.861000000015</v>
      </c>
      <c r="Q367" s="106">
        <v>153.52500000000001</v>
      </c>
      <c r="R367" s="186">
        <v>0.36487320238282667</v>
      </c>
      <c r="S367" s="108">
        <v>98.881454545454574</v>
      </c>
      <c r="T367" s="109">
        <v>87</v>
      </c>
      <c r="U367" s="110">
        <v>2088000</v>
      </c>
      <c r="V367" s="110">
        <v>39672000</v>
      </c>
      <c r="W367" s="110">
        <v>4</v>
      </c>
      <c r="X367" s="110">
        <v>229680000</v>
      </c>
      <c r="Y367" s="111">
        <v>60</v>
      </c>
      <c r="Z367" s="111">
        <v>29.7</v>
      </c>
      <c r="AA367" s="181"/>
      <c r="AB367" s="181"/>
      <c r="AC367" s="182"/>
      <c r="AD367" s="182"/>
      <c r="AE367" s="110">
        <v>2756304</v>
      </c>
    </row>
    <row r="368" spans="1:31" hidden="1" x14ac:dyDescent="0.25">
      <c r="A368" s="99">
        <v>42480</v>
      </c>
      <c r="B368" s="100">
        <f t="shared" si="5"/>
        <v>2016</v>
      </c>
      <c r="C368" s="101">
        <v>1672169</v>
      </c>
      <c r="D368" s="101"/>
      <c r="E368" s="101"/>
      <c r="F368" s="101"/>
      <c r="G368" s="102"/>
      <c r="H368" s="102"/>
      <c r="I368" s="102"/>
      <c r="J368" s="103">
        <v>99.68</v>
      </c>
      <c r="K368" s="104">
        <v>1126.1890000000001</v>
      </c>
      <c r="L368" s="104">
        <v>570.71100000000001</v>
      </c>
      <c r="M368" s="105">
        <v>5943.7160000000013</v>
      </c>
      <c r="N368" s="105">
        <v>3175.0079999999989</v>
      </c>
      <c r="O368" s="105">
        <v>57049.251000000026</v>
      </c>
      <c r="P368" s="105">
        <v>31089.572000000015</v>
      </c>
      <c r="Q368" s="106">
        <v>1672.1690000000001</v>
      </c>
      <c r="R368" s="186">
        <v>0.36633302629507142</v>
      </c>
      <c r="S368" s="108">
        <v>98.888648648648683</v>
      </c>
      <c r="T368" s="109">
        <v>87</v>
      </c>
      <c r="U368" s="110">
        <v>2088000</v>
      </c>
      <c r="V368" s="110">
        <v>41760000</v>
      </c>
      <c r="W368" s="110">
        <v>4</v>
      </c>
      <c r="X368" s="110">
        <v>231768000</v>
      </c>
      <c r="Y368" s="111">
        <v>60</v>
      </c>
      <c r="Z368" s="111">
        <v>29.7</v>
      </c>
      <c r="AA368" s="181"/>
      <c r="AB368" s="181"/>
      <c r="AC368" s="182"/>
      <c r="AD368" s="182"/>
      <c r="AE368" s="110">
        <v>2758392</v>
      </c>
    </row>
    <row r="369" spans="1:31" hidden="1" x14ac:dyDescent="0.25">
      <c r="A369" s="99">
        <v>42481</v>
      </c>
      <c r="B369" s="100">
        <f t="shared" si="5"/>
        <v>2016</v>
      </c>
      <c r="C369" s="101">
        <v>1000292.0000000001</v>
      </c>
      <c r="D369" s="101"/>
      <c r="E369" s="101"/>
      <c r="F369" s="101"/>
      <c r="G369" s="102"/>
      <c r="H369" s="102"/>
      <c r="I369" s="102"/>
      <c r="J369" s="103">
        <v>100</v>
      </c>
      <c r="K369" s="104">
        <v>670.59400000000005</v>
      </c>
      <c r="L369" s="104">
        <v>343.91800000000001</v>
      </c>
      <c r="M369" s="105">
        <v>6614.3100000000013</v>
      </c>
      <c r="N369" s="105">
        <v>3518.925999999999</v>
      </c>
      <c r="O369" s="105">
        <v>57719.845000000023</v>
      </c>
      <c r="P369" s="105">
        <v>31433.490000000016</v>
      </c>
      <c r="Q369" s="106">
        <v>1000.2920000000001</v>
      </c>
      <c r="R369" s="186">
        <v>0.36704362698787568</v>
      </c>
      <c r="S369" s="108">
        <v>98.898571428571458</v>
      </c>
      <c r="T369" s="109">
        <v>87</v>
      </c>
      <c r="U369" s="110">
        <v>2088000</v>
      </c>
      <c r="V369" s="110">
        <v>43848000</v>
      </c>
      <c r="W369" s="110">
        <v>4</v>
      </c>
      <c r="X369" s="110">
        <v>233856000</v>
      </c>
      <c r="Y369" s="111">
        <v>60</v>
      </c>
      <c r="Z369" s="111">
        <v>29.7</v>
      </c>
      <c r="AA369" s="181"/>
      <c r="AB369" s="181"/>
      <c r="AC369" s="182"/>
      <c r="AD369" s="182"/>
      <c r="AE369" s="110">
        <v>2760480</v>
      </c>
    </row>
    <row r="370" spans="1:31" hidden="1" x14ac:dyDescent="0.25">
      <c r="A370" s="99">
        <v>42482</v>
      </c>
      <c r="B370" s="100">
        <f t="shared" si="5"/>
        <v>2016</v>
      </c>
      <c r="C370" s="101">
        <v>112700.00000000001</v>
      </c>
      <c r="D370" s="101"/>
      <c r="E370" s="101"/>
      <c r="F370" s="101"/>
      <c r="G370" s="102"/>
      <c r="H370" s="102"/>
      <c r="I370" s="102"/>
      <c r="J370" s="103">
        <v>97.34</v>
      </c>
      <c r="K370" s="104">
        <v>77.613</v>
      </c>
      <c r="L370" s="104">
        <v>42.715000000000003</v>
      </c>
      <c r="M370" s="105">
        <v>6691.9230000000016</v>
      </c>
      <c r="N370" s="105">
        <v>3561.6409999999992</v>
      </c>
      <c r="O370" s="105">
        <v>57797.458000000021</v>
      </c>
      <c r="P370" s="105">
        <v>31476.205000000016</v>
      </c>
      <c r="Q370" s="106">
        <v>112.70000000000002</v>
      </c>
      <c r="R370" s="186">
        <v>0.36626942345037505</v>
      </c>
      <c r="S370" s="108">
        <v>98.88477876106198</v>
      </c>
      <c r="T370" s="109">
        <v>87</v>
      </c>
      <c r="U370" s="110">
        <v>2088000</v>
      </c>
      <c r="V370" s="110">
        <v>45936000</v>
      </c>
      <c r="W370" s="110">
        <v>4</v>
      </c>
      <c r="X370" s="110">
        <v>235944000</v>
      </c>
      <c r="Y370" s="111">
        <v>60</v>
      </c>
      <c r="Z370" s="111">
        <v>29.7</v>
      </c>
      <c r="AA370" s="181"/>
      <c r="AB370" s="181"/>
      <c r="AC370" s="182"/>
      <c r="AD370" s="182"/>
      <c r="AE370" s="110">
        <v>2762568</v>
      </c>
    </row>
    <row r="371" spans="1:31" hidden="1" x14ac:dyDescent="0.25">
      <c r="A371" s="99">
        <v>42483</v>
      </c>
      <c r="B371" s="100">
        <f t="shared" si="5"/>
        <v>2016</v>
      </c>
      <c r="C371" s="101">
        <v>121552</v>
      </c>
      <c r="D371" s="101"/>
      <c r="E371" s="101"/>
      <c r="F371" s="101"/>
      <c r="G371" s="102"/>
      <c r="H371" s="102"/>
      <c r="I371" s="102"/>
      <c r="J371" s="103">
        <v>98.76</v>
      </c>
      <c r="K371" s="104">
        <v>79.69</v>
      </c>
      <c r="L371" s="104">
        <v>48.929000000000002</v>
      </c>
      <c r="M371" s="105">
        <v>6771.6130000000012</v>
      </c>
      <c r="N371" s="105">
        <v>3610.5699999999993</v>
      </c>
      <c r="O371" s="105">
        <v>57877.148000000023</v>
      </c>
      <c r="P371" s="105">
        <v>31525.134000000016</v>
      </c>
      <c r="Q371" s="106">
        <v>121.55200000000001</v>
      </c>
      <c r="R371" s="186">
        <v>0.36619433028919313</v>
      </c>
      <c r="S371" s="108">
        <v>98.88368421052634</v>
      </c>
      <c r="T371" s="109">
        <v>87</v>
      </c>
      <c r="U371" s="110">
        <v>2088000</v>
      </c>
      <c r="V371" s="110">
        <v>48024000</v>
      </c>
      <c r="W371" s="110">
        <v>4</v>
      </c>
      <c r="X371" s="110">
        <v>238032000</v>
      </c>
      <c r="Y371" s="111">
        <v>60</v>
      </c>
      <c r="Z371" s="111">
        <v>29.7</v>
      </c>
      <c r="AA371" s="181"/>
      <c r="AB371" s="181"/>
      <c r="AC371" s="182"/>
      <c r="AD371" s="182"/>
      <c r="AE371" s="110">
        <v>2764656</v>
      </c>
    </row>
    <row r="372" spans="1:31" hidden="1" x14ac:dyDescent="0.25">
      <c r="A372" s="99">
        <v>42484</v>
      </c>
      <c r="B372" s="100">
        <f t="shared" si="5"/>
        <v>2016</v>
      </c>
      <c r="C372" s="101">
        <v>1446202</v>
      </c>
      <c r="D372" s="101"/>
      <c r="E372" s="101"/>
      <c r="F372" s="101"/>
      <c r="G372" s="102"/>
      <c r="H372" s="102"/>
      <c r="I372" s="102"/>
      <c r="J372" s="103">
        <v>99.57</v>
      </c>
      <c r="K372" s="104">
        <v>964.67100000000005</v>
      </c>
      <c r="L372" s="104">
        <v>499.80099999999999</v>
      </c>
      <c r="M372" s="105">
        <v>7736.2840000000015</v>
      </c>
      <c r="N372" s="105">
        <v>4110.3709999999992</v>
      </c>
      <c r="O372" s="105">
        <v>58841.819000000025</v>
      </c>
      <c r="P372" s="105">
        <v>32024.935000000016</v>
      </c>
      <c r="Q372" s="106">
        <v>1446.202</v>
      </c>
      <c r="R372" s="186">
        <v>0.36758195559754353</v>
      </c>
      <c r="S372" s="108">
        <v>98.889652173913078</v>
      </c>
      <c r="T372" s="109">
        <v>87</v>
      </c>
      <c r="U372" s="110">
        <v>2088000</v>
      </c>
      <c r="V372" s="110">
        <v>50112000</v>
      </c>
      <c r="W372" s="110">
        <v>4</v>
      </c>
      <c r="X372" s="110">
        <v>240120000</v>
      </c>
      <c r="Y372" s="111">
        <v>60</v>
      </c>
      <c r="Z372" s="111">
        <v>29.7</v>
      </c>
      <c r="AA372" s="181"/>
      <c r="AB372" s="181"/>
      <c r="AC372" s="182"/>
      <c r="AD372" s="182"/>
      <c r="AE372" s="110">
        <v>2766744</v>
      </c>
    </row>
    <row r="373" spans="1:31" hidden="1" x14ac:dyDescent="0.25">
      <c r="A373" s="99">
        <v>42485</v>
      </c>
      <c r="B373" s="100">
        <f t="shared" si="5"/>
        <v>2016</v>
      </c>
      <c r="C373" s="101">
        <v>1206987</v>
      </c>
      <c r="D373" s="101"/>
      <c r="E373" s="101"/>
      <c r="F373" s="101"/>
      <c r="G373" s="102"/>
      <c r="H373" s="102"/>
      <c r="I373" s="102"/>
      <c r="J373" s="103">
        <v>99.8</v>
      </c>
      <c r="K373" s="104">
        <v>803.38</v>
      </c>
      <c r="L373" s="104">
        <v>418.62299999999999</v>
      </c>
      <c r="M373" s="105">
        <v>8539.6640000000007</v>
      </c>
      <c r="N373" s="105">
        <v>4528.9939999999988</v>
      </c>
      <c r="O373" s="105">
        <v>59645.199000000022</v>
      </c>
      <c r="P373" s="105">
        <v>32443.558000000015</v>
      </c>
      <c r="Q373" s="106">
        <v>1206.9870000000001</v>
      </c>
      <c r="R373" s="186">
        <v>0.36903558757151089</v>
      </c>
      <c r="S373" s="108">
        <v>98.897500000000022</v>
      </c>
      <c r="T373" s="109">
        <v>87</v>
      </c>
      <c r="U373" s="110">
        <v>2088000</v>
      </c>
      <c r="V373" s="110">
        <v>52200000</v>
      </c>
      <c r="W373" s="110">
        <v>4</v>
      </c>
      <c r="X373" s="110">
        <v>242208000</v>
      </c>
      <c r="Y373" s="111">
        <v>60</v>
      </c>
      <c r="Z373" s="111">
        <v>29.7</v>
      </c>
      <c r="AA373" s="181"/>
      <c r="AB373" s="181"/>
      <c r="AC373" s="182"/>
      <c r="AD373" s="182"/>
      <c r="AE373" s="110">
        <v>2768832</v>
      </c>
    </row>
    <row r="374" spans="1:31" hidden="1" x14ac:dyDescent="0.25">
      <c r="A374" s="99">
        <v>42486</v>
      </c>
      <c r="B374" s="100">
        <f t="shared" si="5"/>
        <v>2016</v>
      </c>
      <c r="C374" s="101">
        <v>1045987.0000000001</v>
      </c>
      <c r="D374" s="101"/>
      <c r="E374" s="101"/>
      <c r="F374" s="101"/>
      <c r="G374" s="102"/>
      <c r="H374" s="102"/>
      <c r="I374" s="102"/>
      <c r="J374" s="103">
        <v>99.98</v>
      </c>
      <c r="K374" s="104">
        <v>705.702</v>
      </c>
      <c r="L374" s="104">
        <v>357.67500000000001</v>
      </c>
      <c r="M374" s="105">
        <v>9245.366</v>
      </c>
      <c r="N374" s="105">
        <v>4886.668999999999</v>
      </c>
      <c r="O374" s="105">
        <v>60350.90100000002</v>
      </c>
      <c r="P374" s="105">
        <v>32801.233000000015</v>
      </c>
      <c r="Q374" s="106">
        <v>1045.9870000000001</v>
      </c>
      <c r="R374" s="186">
        <v>0.37030809058940839</v>
      </c>
      <c r="S374" s="108">
        <v>98.906752136752146</v>
      </c>
      <c r="T374" s="109">
        <v>87</v>
      </c>
      <c r="U374" s="110">
        <v>2088000</v>
      </c>
      <c r="V374" s="110">
        <v>54288000</v>
      </c>
      <c r="W374" s="110">
        <v>4</v>
      </c>
      <c r="X374" s="110">
        <v>244296000</v>
      </c>
      <c r="Y374" s="111">
        <v>60</v>
      </c>
      <c r="Z374" s="111">
        <v>29.7</v>
      </c>
      <c r="AA374" s="181"/>
      <c r="AB374" s="181"/>
      <c r="AC374" s="182"/>
      <c r="AD374" s="182"/>
      <c r="AE374" s="110">
        <v>2770920</v>
      </c>
    </row>
    <row r="375" spans="1:31" hidden="1" x14ac:dyDescent="0.25">
      <c r="A375" s="99">
        <v>42487</v>
      </c>
      <c r="B375" s="100">
        <f t="shared" si="5"/>
        <v>2016</v>
      </c>
      <c r="C375" s="101">
        <v>6338.9999999999991</v>
      </c>
      <c r="D375" s="101"/>
      <c r="E375" s="101"/>
      <c r="F375" s="101"/>
      <c r="G375" s="102"/>
      <c r="H375" s="102"/>
      <c r="I375" s="102"/>
      <c r="J375" s="103">
        <v>25.69</v>
      </c>
      <c r="K375" s="104">
        <v>5.4329999999999998</v>
      </c>
      <c r="L375" s="104">
        <v>2.12</v>
      </c>
      <c r="M375" s="105">
        <v>9250.7990000000009</v>
      </c>
      <c r="N375" s="105">
        <v>4888.7889999999989</v>
      </c>
      <c r="O375" s="105">
        <v>60356.334000000017</v>
      </c>
      <c r="P375" s="105">
        <v>32803.353000000017</v>
      </c>
      <c r="Q375" s="106">
        <v>6.3389999999999995</v>
      </c>
      <c r="R375" s="186">
        <v>0.36914662126699188</v>
      </c>
      <c r="S375" s="108">
        <v>98.2862711864407</v>
      </c>
      <c r="T375" s="109">
        <v>87</v>
      </c>
      <c r="U375" s="110">
        <v>2088000</v>
      </c>
      <c r="V375" s="110">
        <v>56376000</v>
      </c>
      <c r="W375" s="110">
        <v>4</v>
      </c>
      <c r="X375" s="110">
        <v>246384000</v>
      </c>
      <c r="Y375" s="111">
        <v>60</v>
      </c>
      <c r="Z375" s="111">
        <v>29.7</v>
      </c>
      <c r="AA375" s="181"/>
      <c r="AB375" s="181"/>
      <c r="AC375" s="182"/>
      <c r="AD375" s="182"/>
      <c r="AE375" s="110">
        <v>2773008</v>
      </c>
    </row>
    <row r="376" spans="1:31" hidden="1" x14ac:dyDescent="0.25">
      <c r="A376" s="99">
        <v>42488</v>
      </c>
      <c r="B376" s="100">
        <f t="shared" si="5"/>
        <v>2016</v>
      </c>
      <c r="C376" s="101">
        <v>18569</v>
      </c>
      <c r="D376" s="101"/>
      <c r="E376" s="101"/>
      <c r="F376" s="101"/>
      <c r="G376" s="102"/>
      <c r="H376" s="102"/>
      <c r="I376" s="102"/>
      <c r="J376" s="103">
        <v>28.84</v>
      </c>
      <c r="K376" s="104">
        <v>14.826000000000001</v>
      </c>
      <c r="L376" s="104">
        <v>6.0670000000000002</v>
      </c>
      <c r="M376" s="105">
        <v>9265.625</v>
      </c>
      <c r="N376" s="105">
        <v>4894.8559999999989</v>
      </c>
      <c r="O376" s="105">
        <v>60371.160000000018</v>
      </c>
      <c r="P376" s="105">
        <v>32809.42000000002</v>
      </c>
      <c r="Q376" s="106">
        <v>18.568999999999999</v>
      </c>
      <c r="R376" s="186">
        <v>0.36838817902692478</v>
      </c>
      <c r="S376" s="108">
        <v>97.702689075630275</v>
      </c>
      <c r="T376" s="109">
        <v>87</v>
      </c>
      <c r="U376" s="110">
        <v>2088000</v>
      </c>
      <c r="V376" s="110">
        <v>58464000</v>
      </c>
      <c r="W376" s="110">
        <v>4</v>
      </c>
      <c r="X376" s="110">
        <v>248472000</v>
      </c>
      <c r="Y376" s="111">
        <v>60</v>
      </c>
      <c r="Z376" s="111">
        <v>29.7</v>
      </c>
      <c r="AA376" s="181"/>
      <c r="AB376" s="181"/>
      <c r="AC376" s="182"/>
      <c r="AD376" s="182"/>
      <c r="AE376" s="110">
        <v>2775096</v>
      </c>
    </row>
    <row r="377" spans="1:31" hidden="1" x14ac:dyDescent="0.25">
      <c r="A377" s="99">
        <v>42489</v>
      </c>
      <c r="B377" s="100">
        <f t="shared" si="5"/>
        <v>2016</v>
      </c>
      <c r="C377" s="101">
        <v>48475.999999999993</v>
      </c>
      <c r="D377" s="101"/>
      <c r="E377" s="101"/>
      <c r="F377" s="101"/>
      <c r="G377" s="102"/>
      <c r="H377" s="102"/>
      <c r="I377" s="102"/>
      <c r="J377" s="103">
        <v>99.97</v>
      </c>
      <c r="K377" s="104">
        <v>40.716999999999999</v>
      </c>
      <c r="L377" s="104">
        <v>14.558</v>
      </c>
      <c r="M377" s="105">
        <v>9306.3420000000006</v>
      </c>
      <c r="N377" s="105">
        <v>4909.4139999999989</v>
      </c>
      <c r="O377" s="105">
        <v>60411.877000000015</v>
      </c>
      <c r="P377" s="105">
        <v>32823.978000000017</v>
      </c>
      <c r="Q377" s="106">
        <v>48.475999999999992</v>
      </c>
      <c r="R377" s="107">
        <f>SUM(Q13:Q377)/(SUM(T13:T377)*24)</f>
        <v>0.36823622789062077</v>
      </c>
      <c r="S377" s="108">
        <v>97.721583333333356</v>
      </c>
      <c r="T377" s="109">
        <v>87</v>
      </c>
      <c r="U377" s="110">
        <v>2088000</v>
      </c>
      <c r="V377" s="110">
        <v>60552000</v>
      </c>
      <c r="W377" s="110">
        <v>4</v>
      </c>
      <c r="X377" s="110">
        <v>250560000</v>
      </c>
      <c r="Y377" s="111">
        <v>60</v>
      </c>
      <c r="Z377" s="111">
        <v>29.7</v>
      </c>
      <c r="AA377" s="181"/>
      <c r="AB377" s="181"/>
      <c r="AC377" s="182"/>
      <c r="AD377" s="182"/>
      <c r="AE377" s="110">
        <v>2777184</v>
      </c>
    </row>
    <row r="378" spans="1:31" hidden="1" x14ac:dyDescent="0.25">
      <c r="A378" s="99">
        <v>42490</v>
      </c>
      <c r="B378" s="100">
        <f t="shared" si="5"/>
        <v>2016</v>
      </c>
      <c r="C378" s="101">
        <v>909126.99999999988</v>
      </c>
      <c r="D378" s="101"/>
      <c r="E378" s="101"/>
      <c r="F378" s="101"/>
      <c r="G378" s="102"/>
      <c r="H378" s="102"/>
      <c r="I378" s="102"/>
      <c r="J378" s="103">
        <v>99.21</v>
      </c>
      <c r="K378" s="104">
        <v>599.67200000000003</v>
      </c>
      <c r="L378" s="104">
        <v>320.21300000000002</v>
      </c>
      <c r="M378" s="105">
        <v>9906.014000000001</v>
      </c>
      <c r="N378" s="105">
        <v>5229.6269999999986</v>
      </c>
      <c r="O378" s="105">
        <v>61011.549000000014</v>
      </c>
      <c r="P378" s="105">
        <v>33144.191000000021</v>
      </c>
      <c r="Q378" s="106">
        <v>909.12699999999984</v>
      </c>
      <c r="R378" s="107">
        <f t="shared" ref="R378:R429" si="6">SUM(Q14:Q378)/(SUM(T14:T378)*24)</f>
        <v>0.36942653387917901</v>
      </c>
      <c r="S378" s="108">
        <v>97.733884297520675</v>
      </c>
      <c r="T378" s="109">
        <v>87</v>
      </c>
      <c r="U378" s="110">
        <v>2088000</v>
      </c>
      <c r="V378" s="110">
        <v>62640000</v>
      </c>
      <c r="W378" s="110">
        <v>4</v>
      </c>
      <c r="X378" s="110">
        <v>252648000</v>
      </c>
      <c r="Y378" s="111">
        <v>60</v>
      </c>
      <c r="Z378" s="111">
        <v>29.7</v>
      </c>
      <c r="AA378" s="181"/>
      <c r="AB378" s="181"/>
      <c r="AC378" s="182"/>
      <c r="AD378" s="182"/>
      <c r="AE378" s="110">
        <v>2779272</v>
      </c>
    </row>
    <row r="379" spans="1:31" hidden="1" x14ac:dyDescent="0.25">
      <c r="A379" s="99">
        <v>42491</v>
      </c>
      <c r="B379" s="100">
        <f t="shared" si="5"/>
        <v>2016</v>
      </c>
      <c r="C379" s="101">
        <v>418550</v>
      </c>
      <c r="D379" s="101"/>
      <c r="E379" s="101"/>
      <c r="F379" s="101"/>
      <c r="G379" s="102"/>
      <c r="H379" s="102"/>
      <c r="I379" s="102"/>
      <c r="J379" s="103">
        <v>98.16</v>
      </c>
      <c r="K379" s="104">
        <v>281.92</v>
      </c>
      <c r="L379" s="104">
        <v>142.517</v>
      </c>
      <c r="M379" s="105">
        <v>281.92</v>
      </c>
      <c r="N379" s="105">
        <v>142.517</v>
      </c>
      <c r="O379" s="105">
        <v>61293.469000000012</v>
      </c>
      <c r="P379" s="105">
        <v>33286.708000000021</v>
      </c>
      <c r="Q379" s="106">
        <v>418.55</v>
      </c>
      <c r="R379" s="107">
        <f t="shared" si="6"/>
        <v>0.36931408964467527</v>
      </c>
      <c r="S379" s="108">
        <v>97.737377049180338</v>
      </c>
      <c r="T379" s="109">
        <v>87</v>
      </c>
      <c r="U379" s="110">
        <v>2088000</v>
      </c>
      <c r="V379" s="110">
        <v>2088000</v>
      </c>
      <c r="W379" s="110">
        <v>5</v>
      </c>
      <c r="X379" s="110">
        <v>254736000</v>
      </c>
      <c r="Y379" s="111">
        <v>60</v>
      </c>
      <c r="Z379" s="111">
        <v>29.7</v>
      </c>
      <c r="AA379" s="181"/>
      <c r="AB379" s="181"/>
      <c r="AC379" s="182"/>
      <c r="AD379" s="182"/>
      <c r="AE379" s="110">
        <v>2781360</v>
      </c>
    </row>
    <row r="380" spans="1:31" hidden="1" x14ac:dyDescent="0.25">
      <c r="A380" s="99">
        <v>42492</v>
      </c>
      <c r="B380" s="100">
        <f t="shared" si="5"/>
        <v>2016</v>
      </c>
      <c r="C380" s="101">
        <v>131405</v>
      </c>
      <c r="D380" s="101"/>
      <c r="E380" s="101"/>
      <c r="F380" s="101"/>
      <c r="G380" s="102"/>
      <c r="H380" s="102"/>
      <c r="I380" s="102"/>
      <c r="J380" s="103">
        <v>96.22</v>
      </c>
      <c r="K380" s="104">
        <v>94.528000000000006</v>
      </c>
      <c r="L380" s="104">
        <v>46.289000000000001</v>
      </c>
      <c r="M380" s="105">
        <v>376.44800000000004</v>
      </c>
      <c r="N380" s="105">
        <v>188.80599999999998</v>
      </c>
      <c r="O380" s="105">
        <v>61387.99700000001</v>
      </c>
      <c r="P380" s="105">
        <v>33332.997000000018</v>
      </c>
      <c r="Q380" s="106">
        <v>131.405</v>
      </c>
      <c r="R380" s="107">
        <f t="shared" si="6"/>
        <v>0.36927783026295069</v>
      </c>
      <c r="S380" s="108">
        <v>97.725040650406513</v>
      </c>
      <c r="T380" s="109">
        <v>87</v>
      </c>
      <c r="U380" s="110">
        <v>2088000</v>
      </c>
      <c r="V380" s="110">
        <v>4176000</v>
      </c>
      <c r="W380" s="110">
        <v>5</v>
      </c>
      <c r="X380" s="110">
        <v>256824000</v>
      </c>
      <c r="Y380" s="111">
        <v>60</v>
      </c>
      <c r="Z380" s="111">
        <v>29.7</v>
      </c>
      <c r="AA380" s="181"/>
      <c r="AB380" s="181"/>
      <c r="AC380" s="182"/>
      <c r="AD380" s="182"/>
      <c r="AE380" s="110">
        <v>2783448</v>
      </c>
    </row>
    <row r="381" spans="1:31" hidden="1" x14ac:dyDescent="0.25">
      <c r="A381" s="99">
        <v>42493</v>
      </c>
      <c r="B381" s="100">
        <f t="shared" si="5"/>
        <v>2016</v>
      </c>
      <c r="C381" s="101">
        <v>687277.99999999988</v>
      </c>
      <c r="D381" s="101"/>
      <c r="E381" s="101"/>
      <c r="F381" s="101"/>
      <c r="G381" s="102"/>
      <c r="H381" s="102"/>
      <c r="I381" s="102"/>
      <c r="J381" s="103">
        <v>98.96</v>
      </c>
      <c r="K381" s="104">
        <v>468.80700000000002</v>
      </c>
      <c r="L381" s="104">
        <v>229.59100000000001</v>
      </c>
      <c r="M381" s="105">
        <v>845.25500000000011</v>
      </c>
      <c r="N381" s="105">
        <v>418.39699999999999</v>
      </c>
      <c r="O381" s="105">
        <v>61856.804000000011</v>
      </c>
      <c r="P381" s="105">
        <v>33562.588000000018</v>
      </c>
      <c r="Q381" s="106">
        <v>687.27799999999991</v>
      </c>
      <c r="R381" s="107">
        <f t="shared" si="6"/>
        <v>0.37005439038471627</v>
      </c>
      <c r="S381" s="108">
        <v>97.734999999999999</v>
      </c>
      <c r="T381" s="109">
        <v>87</v>
      </c>
      <c r="U381" s="110">
        <v>2088000</v>
      </c>
      <c r="V381" s="110">
        <v>6264000</v>
      </c>
      <c r="W381" s="110">
        <v>5</v>
      </c>
      <c r="X381" s="110">
        <v>258912000</v>
      </c>
      <c r="Y381" s="111">
        <v>60</v>
      </c>
      <c r="Z381" s="111">
        <v>29.7</v>
      </c>
      <c r="AA381" s="181"/>
      <c r="AB381" s="181"/>
      <c r="AC381" s="182"/>
      <c r="AD381" s="182"/>
      <c r="AE381" s="110">
        <v>2785536</v>
      </c>
    </row>
    <row r="382" spans="1:31" hidden="1" x14ac:dyDescent="0.25">
      <c r="A382" s="99">
        <v>42494</v>
      </c>
      <c r="B382" s="100">
        <f t="shared" si="5"/>
        <v>2016</v>
      </c>
      <c r="C382" s="101">
        <v>205676</v>
      </c>
      <c r="D382" s="101"/>
      <c r="E382" s="101"/>
      <c r="F382" s="101"/>
      <c r="G382" s="102"/>
      <c r="H382" s="102"/>
      <c r="I382" s="102"/>
      <c r="J382" s="103">
        <v>99.24</v>
      </c>
      <c r="K382" s="104">
        <v>126.854</v>
      </c>
      <c r="L382" s="104">
        <v>85.593999999999994</v>
      </c>
      <c r="M382" s="105">
        <v>972.10900000000015</v>
      </c>
      <c r="N382" s="105">
        <v>503.99099999999999</v>
      </c>
      <c r="O382" s="105">
        <v>61983.65800000001</v>
      </c>
      <c r="P382" s="105">
        <v>33648.182000000015</v>
      </c>
      <c r="Q382" s="106">
        <v>205.67599999999999</v>
      </c>
      <c r="R382" s="107">
        <f t="shared" si="6"/>
        <v>0.37013280454521585</v>
      </c>
      <c r="S382" s="108">
        <v>97.747039999999998</v>
      </c>
      <c r="T382" s="109">
        <v>87</v>
      </c>
      <c r="U382" s="110">
        <v>2088000</v>
      </c>
      <c r="V382" s="110">
        <v>8352000</v>
      </c>
      <c r="W382" s="110">
        <v>5</v>
      </c>
      <c r="X382" s="110">
        <v>261000000</v>
      </c>
      <c r="Y382" s="111">
        <v>60</v>
      </c>
      <c r="Z382" s="111">
        <v>29.7</v>
      </c>
      <c r="AA382" s="181"/>
      <c r="AB382" s="181"/>
      <c r="AC382" s="182"/>
      <c r="AD382" s="182"/>
      <c r="AE382" s="110">
        <v>2787624</v>
      </c>
    </row>
    <row r="383" spans="1:31" hidden="1" x14ac:dyDescent="0.25">
      <c r="A383" s="99">
        <v>42495</v>
      </c>
      <c r="B383" s="100">
        <f t="shared" si="5"/>
        <v>2016</v>
      </c>
      <c r="C383" s="101">
        <v>237033.99999999997</v>
      </c>
      <c r="D383" s="101"/>
      <c r="E383" s="101"/>
      <c r="F383" s="101"/>
      <c r="G383" s="102"/>
      <c r="H383" s="102"/>
      <c r="I383" s="102"/>
      <c r="J383" s="103">
        <v>99.98</v>
      </c>
      <c r="K383" s="104">
        <v>159.559</v>
      </c>
      <c r="L383" s="104">
        <v>83.980999999999995</v>
      </c>
      <c r="M383" s="105">
        <v>1131.6680000000001</v>
      </c>
      <c r="N383" s="105">
        <v>587.97199999999998</v>
      </c>
      <c r="O383" s="105">
        <v>62143.217000000011</v>
      </c>
      <c r="P383" s="105">
        <v>33732.163000000015</v>
      </c>
      <c r="Q383" s="106">
        <v>237.03399999999996</v>
      </c>
      <c r="R383" s="107">
        <f t="shared" si="6"/>
        <v>0.3701757124862225</v>
      </c>
      <c r="S383" s="108">
        <v>97.764761904761897</v>
      </c>
      <c r="T383" s="109">
        <v>87</v>
      </c>
      <c r="U383" s="110">
        <v>2088000</v>
      </c>
      <c r="V383" s="110">
        <v>10440000</v>
      </c>
      <c r="W383" s="110">
        <v>5</v>
      </c>
      <c r="X383" s="110">
        <v>263088000</v>
      </c>
      <c r="Y383" s="111">
        <v>60</v>
      </c>
      <c r="Z383" s="111">
        <v>29.7</v>
      </c>
      <c r="AA383" s="181"/>
      <c r="AB383" s="181"/>
      <c r="AC383" s="182"/>
      <c r="AD383" s="182"/>
      <c r="AE383" s="110">
        <v>2789712</v>
      </c>
    </row>
    <row r="384" spans="1:31" hidden="1" x14ac:dyDescent="0.25">
      <c r="A384" s="99">
        <v>42496</v>
      </c>
      <c r="B384" s="100">
        <f t="shared" si="5"/>
        <v>2016</v>
      </c>
      <c r="C384" s="101">
        <v>685293.00000000023</v>
      </c>
      <c r="D384" s="101"/>
      <c r="E384" s="101"/>
      <c r="F384" s="101"/>
      <c r="G384" s="102"/>
      <c r="H384" s="102"/>
      <c r="I384" s="102"/>
      <c r="J384" s="103">
        <v>99.63</v>
      </c>
      <c r="K384" s="104">
        <v>469.39800000000002</v>
      </c>
      <c r="L384" s="104">
        <v>225.91300000000001</v>
      </c>
      <c r="M384" s="105">
        <v>1601.0660000000003</v>
      </c>
      <c r="N384" s="105">
        <v>813.88499999999999</v>
      </c>
      <c r="O384" s="105">
        <v>62612.615000000013</v>
      </c>
      <c r="P384" s="105">
        <v>33958.076000000015</v>
      </c>
      <c r="Q384" s="106">
        <v>685.29300000000023</v>
      </c>
      <c r="R384" s="107">
        <f t="shared" si="6"/>
        <v>0.37072262373379511</v>
      </c>
      <c r="S384" s="108">
        <v>97.77944881889762</v>
      </c>
      <c r="T384" s="109">
        <v>87</v>
      </c>
      <c r="U384" s="110">
        <v>2088000</v>
      </c>
      <c r="V384" s="110">
        <v>12528000</v>
      </c>
      <c r="W384" s="110">
        <v>5</v>
      </c>
      <c r="X384" s="110">
        <v>265176000</v>
      </c>
      <c r="Y384" s="111">
        <v>60</v>
      </c>
      <c r="Z384" s="111">
        <v>29.7</v>
      </c>
      <c r="AA384" s="181"/>
      <c r="AB384" s="181"/>
      <c r="AC384" s="182"/>
      <c r="AD384" s="182"/>
      <c r="AE384" s="110">
        <v>2791800</v>
      </c>
    </row>
    <row r="385" spans="1:31" hidden="1" x14ac:dyDescent="0.25">
      <c r="A385" s="99">
        <v>42497</v>
      </c>
      <c r="B385" s="100">
        <f t="shared" si="5"/>
        <v>2016</v>
      </c>
      <c r="C385" s="101">
        <v>75063</v>
      </c>
      <c r="D385" s="101"/>
      <c r="E385" s="101"/>
      <c r="F385" s="101"/>
      <c r="G385" s="102"/>
      <c r="H385" s="102"/>
      <c r="I385" s="102"/>
      <c r="J385" s="103">
        <v>98.37</v>
      </c>
      <c r="K385" s="104">
        <v>50.719000000000001</v>
      </c>
      <c r="L385" s="104">
        <v>32.090000000000003</v>
      </c>
      <c r="M385" s="105">
        <v>1651.7850000000003</v>
      </c>
      <c r="N385" s="105">
        <v>845.97500000000002</v>
      </c>
      <c r="O385" s="105">
        <v>62663.33400000001</v>
      </c>
      <c r="P385" s="105">
        <v>33990.166000000012</v>
      </c>
      <c r="Q385" s="106">
        <v>75.063000000000002</v>
      </c>
      <c r="R385" s="107">
        <f t="shared" si="6"/>
        <v>0.36919127302786958</v>
      </c>
      <c r="S385" s="108">
        <v>97.78406249999999</v>
      </c>
      <c r="T385" s="109">
        <v>87</v>
      </c>
      <c r="U385" s="110">
        <v>2088000</v>
      </c>
      <c r="V385" s="110">
        <v>14616000</v>
      </c>
      <c r="W385" s="110">
        <v>5</v>
      </c>
      <c r="X385" s="110">
        <v>267264000</v>
      </c>
      <c r="Y385" s="111">
        <v>60</v>
      </c>
      <c r="Z385" s="111">
        <v>29.7</v>
      </c>
      <c r="AA385" s="181"/>
      <c r="AB385" s="181"/>
      <c r="AC385" s="182"/>
      <c r="AD385" s="182"/>
      <c r="AE385" s="110">
        <v>2793888</v>
      </c>
    </row>
    <row r="386" spans="1:31" hidden="1" x14ac:dyDescent="0.25">
      <c r="A386" s="99">
        <v>42498</v>
      </c>
      <c r="B386" s="100">
        <f t="shared" si="5"/>
        <v>2016</v>
      </c>
      <c r="C386" s="101">
        <v>140057</v>
      </c>
      <c r="D386" s="101"/>
      <c r="E386" s="101"/>
      <c r="F386" s="101"/>
      <c r="G386" s="102"/>
      <c r="H386" s="102"/>
      <c r="I386" s="102"/>
      <c r="J386" s="103">
        <v>99.49</v>
      </c>
      <c r="K386" s="104">
        <v>89.165999999999997</v>
      </c>
      <c r="L386" s="104">
        <v>54.871000000000002</v>
      </c>
      <c r="M386" s="105">
        <v>1740.9510000000002</v>
      </c>
      <c r="N386" s="105">
        <v>900.846</v>
      </c>
      <c r="O386" s="105">
        <v>62752.500000000007</v>
      </c>
      <c r="P386" s="105">
        <v>34045.037000000011</v>
      </c>
      <c r="Q386" s="106">
        <v>140.05699999999999</v>
      </c>
      <c r="R386" s="107">
        <f t="shared" si="6"/>
        <v>0.367547765443762</v>
      </c>
      <c r="S386" s="108">
        <v>97.797286821705413</v>
      </c>
      <c r="T386" s="109">
        <v>87</v>
      </c>
      <c r="U386" s="110">
        <v>2088000</v>
      </c>
      <c r="V386" s="110">
        <v>16704000</v>
      </c>
      <c r="W386" s="110">
        <v>5</v>
      </c>
      <c r="X386" s="110">
        <v>269352000</v>
      </c>
      <c r="Y386" s="111">
        <v>60</v>
      </c>
      <c r="Z386" s="111">
        <v>29.7</v>
      </c>
      <c r="AA386" s="181"/>
      <c r="AB386" s="181"/>
      <c r="AC386" s="182"/>
      <c r="AD386" s="182"/>
      <c r="AE386" s="110">
        <v>2795976</v>
      </c>
    </row>
    <row r="387" spans="1:31" hidden="1" x14ac:dyDescent="0.25">
      <c r="A387" s="99">
        <v>42499</v>
      </c>
      <c r="B387" s="100">
        <f t="shared" si="5"/>
        <v>2016</v>
      </c>
      <c r="C387" s="101">
        <v>261971.99999999997</v>
      </c>
      <c r="D387" s="101"/>
      <c r="E387" s="101"/>
      <c r="F387" s="101"/>
      <c r="G387" s="102"/>
      <c r="H387" s="102"/>
      <c r="I387" s="102"/>
      <c r="J387" s="103">
        <v>98.7</v>
      </c>
      <c r="K387" s="104">
        <v>169.45</v>
      </c>
      <c r="L387" s="104">
        <v>97.766000000000005</v>
      </c>
      <c r="M387" s="105">
        <v>1910.4010000000003</v>
      </c>
      <c r="N387" s="105">
        <v>998.61199999999997</v>
      </c>
      <c r="O387" s="105">
        <v>62921.950000000004</v>
      </c>
      <c r="P387" s="105">
        <v>34142.803000000014</v>
      </c>
      <c r="Q387" s="106">
        <v>261.97199999999998</v>
      </c>
      <c r="R387" s="107">
        <f t="shared" si="6"/>
        <v>0.3654319319792157</v>
      </c>
      <c r="S387" s="108">
        <v>97.80423076923077</v>
      </c>
      <c r="T387" s="109">
        <v>87</v>
      </c>
      <c r="U387" s="110">
        <v>2088000</v>
      </c>
      <c r="V387" s="110">
        <v>18792000</v>
      </c>
      <c r="W387" s="110">
        <v>5</v>
      </c>
      <c r="X387" s="110">
        <v>271440000</v>
      </c>
      <c r="Y387" s="111">
        <v>60</v>
      </c>
      <c r="Z387" s="111">
        <v>29.7</v>
      </c>
      <c r="AA387" s="181"/>
      <c r="AB387" s="181"/>
      <c r="AC387" s="182"/>
      <c r="AD387" s="182"/>
      <c r="AE387" s="110">
        <v>2798064</v>
      </c>
    </row>
    <row r="388" spans="1:31" hidden="1" x14ac:dyDescent="0.25">
      <c r="A388" s="99">
        <v>42500</v>
      </c>
      <c r="B388" s="100">
        <f t="shared" si="5"/>
        <v>2016</v>
      </c>
      <c r="C388" s="101">
        <v>431009</v>
      </c>
      <c r="D388" s="101"/>
      <c r="E388" s="101"/>
      <c r="F388" s="101"/>
      <c r="G388" s="102"/>
      <c r="H388" s="102"/>
      <c r="I388" s="102"/>
      <c r="J388" s="103">
        <v>98.77</v>
      </c>
      <c r="K388" s="104">
        <v>289.03800000000001</v>
      </c>
      <c r="L388" s="104">
        <v>149.666</v>
      </c>
      <c r="M388" s="105">
        <v>2199.4390000000003</v>
      </c>
      <c r="N388" s="105">
        <v>1148.278</v>
      </c>
      <c r="O388" s="105">
        <v>63210.988000000005</v>
      </c>
      <c r="P388" s="105">
        <v>34292.469000000012</v>
      </c>
      <c r="Q388" s="106">
        <v>431.00900000000001</v>
      </c>
      <c r="R388" s="107">
        <f t="shared" si="6"/>
        <v>0.36414576182228503</v>
      </c>
      <c r="S388" s="108">
        <v>97.811603053435107</v>
      </c>
      <c r="T388" s="109">
        <v>87</v>
      </c>
      <c r="U388" s="110">
        <v>2088000</v>
      </c>
      <c r="V388" s="110">
        <v>20880000</v>
      </c>
      <c r="W388" s="110">
        <v>5</v>
      </c>
      <c r="X388" s="110">
        <v>273528000</v>
      </c>
      <c r="Y388" s="111">
        <v>60</v>
      </c>
      <c r="Z388" s="111">
        <v>29.7</v>
      </c>
      <c r="AA388" s="181"/>
      <c r="AB388" s="181"/>
      <c r="AC388" s="182"/>
      <c r="AD388" s="182"/>
      <c r="AE388" s="110">
        <v>2800152</v>
      </c>
    </row>
    <row r="389" spans="1:31" hidden="1" x14ac:dyDescent="0.25">
      <c r="A389" s="99">
        <v>42501</v>
      </c>
      <c r="B389" s="100">
        <f t="shared" si="5"/>
        <v>2016</v>
      </c>
      <c r="C389" s="101">
        <v>39363</v>
      </c>
      <c r="D389" s="101"/>
      <c r="E389" s="101"/>
      <c r="F389" s="101"/>
      <c r="G389" s="102"/>
      <c r="H389" s="102"/>
      <c r="I389" s="102"/>
      <c r="J389" s="103">
        <v>98.79</v>
      </c>
      <c r="K389" s="104">
        <v>26.922000000000001</v>
      </c>
      <c r="L389" s="104">
        <v>17.376000000000001</v>
      </c>
      <c r="M389" s="105">
        <v>2226.3610000000003</v>
      </c>
      <c r="N389" s="105">
        <v>1165.654</v>
      </c>
      <c r="O389" s="105">
        <v>63237.91</v>
      </c>
      <c r="P389" s="105">
        <v>34309.845000000008</v>
      </c>
      <c r="Q389" s="106">
        <v>39.363</v>
      </c>
      <c r="R389" s="107">
        <f t="shared" si="6"/>
        <v>0.3617869639951713</v>
      </c>
      <c r="S389" s="108">
        <v>97.81901515151516</v>
      </c>
      <c r="T389" s="109">
        <v>87</v>
      </c>
      <c r="U389" s="110">
        <v>2088000</v>
      </c>
      <c r="V389" s="110">
        <v>22968000</v>
      </c>
      <c r="W389" s="110">
        <v>5</v>
      </c>
      <c r="X389" s="110">
        <v>275616000</v>
      </c>
      <c r="Y389" s="111">
        <v>60</v>
      </c>
      <c r="Z389" s="111">
        <v>29.7</v>
      </c>
      <c r="AA389" s="181"/>
      <c r="AB389" s="181"/>
      <c r="AC389" s="182"/>
      <c r="AD389" s="182"/>
      <c r="AE389" s="110">
        <v>2802240</v>
      </c>
    </row>
    <row r="390" spans="1:31" hidden="1" x14ac:dyDescent="0.25">
      <c r="A390" s="99">
        <v>42502</v>
      </c>
      <c r="B390" s="100">
        <f t="shared" si="5"/>
        <v>2016</v>
      </c>
      <c r="C390" s="101">
        <v>1019366</v>
      </c>
      <c r="D390" s="101"/>
      <c r="E390" s="101"/>
      <c r="F390" s="101"/>
      <c r="G390" s="102"/>
      <c r="H390" s="102"/>
      <c r="I390" s="102"/>
      <c r="J390" s="103">
        <v>99.49</v>
      </c>
      <c r="K390" s="104">
        <v>666.62099999999998</v>
      </c>
      <c r="L390" s="104">
        <v>364.363</v>
      </c>
      <c r="M390" s="105">
        <v>2892.9820000000004</v>
      </c>
      <c r="N390" s="105">
        <v>1530.0170000000001</v>
      </c>
      <c r="O390" s="105">
        <v>63904.531000000003</v>
      </c>
      <c r="P390" s="105">
        <v>34674.208000000006</v>
      </c>
      <c r="Q390" s="106">
        <v>1019.366</v>
      </c>
      <c r="R390" s="107">
        <f t="shared" si="6"/>
        <v>0.36180954705295748</v>
      </c>
      <c r="S390" s="108">
        <v>97.831578947368428</v>
      </c>
      <c r="T390" s="109">
        <v>87</v>
      </c>
      <c r="U390" s="110">
        <v>2088000</v>
      </c>
      <c r="V390" s="110">
        <v>25056000</v>
      </c>
      <c r="W390" s="110">
        <v>5</v>
      </c>
      <c r="X390" s="110">
        <v>277704000</v>
      </c>
      <c r="Y390" s="111">
        <v>60</v>
      </c>
      <c r="Z390" s="111">
        <v>29.7</v>
      </c>
      <c r="AA390" s="181"/>
      <c r="AB390" s="181"/>
      <c r="AC390" s="182"/>
      <c r="AD390" s="182"/>
      <c r="AE390" s="110">
        <v>2804328</v>
      </c>
    </row>
    <row r="391" spans="1:31" hidden="1" x14ac:dyDescent="0.25">
      <c r="A391" s="99">
        <v>42503</v>
      </c>
      <c r="B391" s="100">
        <f t="shared" si="5"/>
        <v>2016</v>
      </c>
      <c r="C391" s="101">
        <v>1814907.9999999998</v>
      </c>
      <c r="D391" s="101"/>
      <c r="E391" s="101"/>
      <c r="F391" s="101"/>
      <c r="G391" s="102"/>
      <c r="H391" s="102"/>
      <c r="I391" s="102"/>
      <c r="J391" s="103">
        <v>99.97</v>
      </c>
      <c r="K391" s="104">
        <v>1224.528</v>
      </c>
      <c r="L391" s="104">
        <v>617.22799999999995</v>
      </c>
      <c r="M391" s="105">
        <v>4117.51</v>
      </c>
      <c r="N391" s="105">
        <v>2147.2449999999999</v>
      </c>
      <c r="O391" s="105">
        <v>65129.059000000001</v>
      </c>
      <c r="P391" s="105">
        <v>35291.436000000009</v>
      </c>
      <c r="Q391" s="106">
        <v>1814.9079999999997</v>
      </c>
      <c r="R391" s="107">
        <f t="shared" si="6"/>
        <v>0.36417285598068538</v>
      </c>
      <c r="S391" s="108">
        <v>97.847537313432838</v>
      </c>
      <c r="T391" s="109">
        <v>87</v>
      </c>
      <c r="U391" s="110">
        <v>2088000</v>
      </c>
      <c r="V391" s="110">
        <v>27144000</v>
      </c>
      <c r="W391" s="110">
        <v>5</v>
      </c>
      <c r="X391" s="110">
        <v>279792000</v>
      </c>
      <c r="Y391" s="111">
        <v>60</v>
      </c>
      <c r="Z391" s="111">
        <v>29.7</v>
      </c>
      <c r="AA391" s="181"/>
      <c r="AB391" s="181"/>
      <c r="AC391" s="182"/>
      <c r="AD391" s="182"/>
      <c r="AE391" s="110">
        <v>2806416</v>
      </c>
    </row>
    <row r="392" spans="1:31" hidden="1" x14ac:dyDescent="0.25">
      <c r="A392" s="99">
        <v>42504</v>
      </c>
      <c r="B392" s="100">
        <f t="shared" si="5"/>
        <v>2016</v>
      </c>
      <c r="C392" s="101">
        <v>1676409.9999999998</v>
      </c>
      <c r="D392" s="101"/>
      <c r="E392" s="101"/>
      <c r="F392" s="101"/>
      <c r="G392" s="102"/>
      <c r="H392" s="102"/>
      <c r="I392" s="102"/>
      <c r="J392" s="103">
        <v>99.67</v>
      </c>
      <c r="K392" s="104">
        <v>1115.5920000000001</v>
      </c>
      <c r="L392" s="104">
        <v>582.82399999999996</v>
      </c>
      <c r="M392" s="105">
        <v>5233.1020000000008</v>
      </c>
      <c r="N392" s="105">
        <v>2730.069</v>
      </c>
      <c r="O392" s="105">
        <v>66244.650999999998</v>
      </c>
      <c r="P392" s="105">
        <v>35874.260000000009</v>
      </c>
      <c r="Q392" s="106">
        <v>1676.4099999999999</v>
      </c>
      <c r="R392" s="107">
        <f t="shared" si="6"/>
        <v>0.3658129966409488</v>
      </c>
      <c r="S392" s="108">
        <v>97.861037037037036</v>
      </c>
      <c r="T392" s="109">
        <v>87</v>
      </c>
      <c r="U392" s="110">
        <v>2088000</v>
      </c>
      <c r="V392" s="110">
        <v>29232000</v>
      </c>
      <c r="W392" s="110">
        <v>5</v>
      </c>
      <c r="X392" s="110">
        <v>281880000</v>
      </c>
      <c r="Y392" s="111">
        <v>60</v>
      </c>
      <c r="Z392" s="111">
        <v>29.7</v>
      </c>
      <c r="AA392" s="181"/>
      <c r="AB392" s="181"/>
      <c r="AC392" s="182"/>
      <c r="AD392" s="182"/>
      <c r="AE392" s="110">
        <v>2808504</v>
      </c>
    </row>
    <row r="393" spans="1:31" hidden="1" x14ac:dyDescent="0.25">
      <c r="A393" s="99">
        <v>42505</v>
      </c>
      <c r="B393" s="100">
        <f t="shared" si="5"/>
        <v>2016</v>
      </c>
      <c r="C393" s="101">
        <v>558422.99999999988</v>
      </c>
      <c r="D393" s="101"/>
      <c r="E393" s="101"/>
      <c r="F393" s="101"/>
      <c r="G393" s="102"/>
      <c r="H393" s="102"/>
      <c r="I393" s="102"/>
      <c r="J393" s="103">
        <v>99.89</v>
      </c>
      <c r="K393" s="104">
        <v>372.93</v>
      </c>
      <c r="L393" s="104">
        <v>197.47</v>
      </c>
      <c r="M393" s="105">
        <v>5606.0320000000011</v>
      </c>
      <c r="N393" s="105">
        <v>2927.5389999999998</v>
      </c>
      <c r="O393" s="105">
        <v>66617.580999999991</v>
      </c>
      <c r="P393" s="105">
        <v>36071.73000000001</v>
      </c>
      <c r="Q393" s="106">
        <v>558.42299999999989</v>
      </c>
      <c r="R393" s="107">
        <f t="shared" si="6"/>
        <v>0.36570290243006343</v>
      </c>
      <c r="S393" s="108">
        <v>97.87595588235294</v>
      </c>
      <c r="T393" s="109">
        <v>87</v>
      </c>
      <c r="U393" s="110">
        <v>2088000</v>
      </c>
      <c r="V393" s="110">
        <v>31320000</v>
      </c>
      <c r="W393" s="110">
        <v>5</v>
      </c>
      <c r="X393" s="110">
        <v>283968000</v>
      </c>
      <c r="Y393" s="111">
        <v>60</v>
      </c>
      <c r="Z393" s="111">
        <v>29.7</v>
      </c>
      <c r="AA393" s="181"/>
      <c r="AB393" s="181"/>
      <c r="AC393" s="182"/>
      <c r="AD393" s="182"/>
      <c r="AE393" s="110">
        <v>2810592</v>
      </c>
    </row>
    <row r="394" spans="1:31" hidden="1" x14ac:dyDescent="0.25">
      <c r="A394" s="99">
        <v>42506</v>
      </c>
      <c r="B394" s="100">
        <f t="shared" si="5"/>
        <v>2016</v>
      </c>
      <c r="C394" s="101">
        <v>192055.99999999994</v>
      </c>
      <c r="D394" s="101"/>
      <c r="E394" s="101"/>
      <c r="F394" s="101"/>
      <c r="G394" s="102"/>
      <c r="H394" s="102"/>
      <c r="I394" s="102"/>
      <c r="J394" s="103">
        <v>98.79</v>
      </c>
      <c r="K394" s="104">
        <v>123.57299999999999</v>
      </c>
      <c r="L394" s="104">
        <v>76.676000000000002</v>
      </c>
      <c r="M394" s="105">
        <v>5729.6050000000014</v>
      </c>
      <c r="N394" s="105">
        <v>3004.2149999999997</v>
      </c>
      <c r="O394" s="105">
        <v>66741.153999999995</v>
      </c>
      <c r="P394" s="105">
        <v>36148.40600000001</v>
      </c>
      <c r="Q394" s="106">
        <v>192.05599999999995</v>
      </c>
      <c r="R394" s="107">
        <f t="shared" si="6"/>
        <v>0.36568855823229934</v>
      </c>
      <c r="S394" s="108">
        <v>97.882627737226272</v>
      </c>
      <c r="T394" s="109">
        <v>87</v>
      </c>
      <c r="U394" s="110">
        <v>2088000</v>
      </c>
      <c r="V394" s="110">
        <v>33408000</v>
      </c>
      <c r="W394" s="110">
        <v>5</v>
      </c>
      <c r="X394" s="110">
        <v>286056000</v>
      </c>
      <c r="Y394" s="111">
        <v>60</v>
      </c>
      <c r="Z394" s="111">
        <v>29.7</v>
      </c>
      <c r="AA394" s="181"/>
      <c r="AB394" s="181"/>
      <c r="AC394" s="182"/>
      <c r="AD394" s="182"/>
      <c r="AE394" s="110">
        <v>2812680</v>
      </c>
    </row>
    <row r="395" spans="1:31" hidden="1" x14ac:dyDescent="0.25">
      <c r="A395" s="99">
        <v>42507</v>
      </c>
      <c r="B395" s="100">
        <f t="shared" si="5"/>
        <v>2016</v>
      </c>
      <c r="C395" s="101">
        <v>864584.00000000012</v>
      </c>
      <c r="D395" s="101"/>
      <c r="E395" s="101"/>
      <c r="F395" s="101"/>
      <c r="G395" s="102"/>
      <c r="H395" s="102"/>
      <c r="I395" s="102"/>
      <c r="J395" s="103">
        <v>99.94</v>
      </c>
      <c r="K395" s="104">
        <v>568.19399999999996</v>
      </c>
      <c r="L395" s="104">
        <v>306.517</v>
      </c>
      <c r="M395" s="105">
        <v>6297.7990000000009</v>
      </c>
      <c r="N395" s="105">
        <v>3310.7319999999995</v>
      </c>
      <c r="O395" s="105">
        <v>67309.347999999998</v>
      </c>
      <c r="P395" s="105">
        <v>36454.92300000001</v>
      </c>
      <c r="Q395" s="106">
        <v>864.58400000000006</v>
      </c>
      <c r="R395" s="107">
        <f t="shared" si="6"/>
        <v>0.36635514092268923</v>
      </c>
      <c r="S395" s="108">
        <v>97.897536231884061</v>
      </c>
      <c r="T395" s="109">
        <v>87</v>
      </c>
      <c r="U395" s="110">
        <v>2088000</v>
      </c>
      <c r="V395" s="110">
        <v>35496000</v>
      </c>
      <c r="W395" s="110">
        <v>5</v>
      </c>
      <c r="X395" s="110">
        <v>288144000</v>
      </c>
      <c r="Y395" s="111">
        <v>60</v>
      </c>
      <c r="Z395" s="111">
        <v>29.7</v>
      </c>
      <c r="AA395" s="181"/>
      <c r="AB395" s="181"/>
      <c r="AC395" s="182"/>
      <c r="AD395" s="182"/>
      <c r="AE395" s="110">
        <v>2814768</v>
      </c>
    </row>
    <row r="396" spans="1:31" hidden="1" x14ac:dyDescent="0.25">
      <c r="A396" s="99">
        <v>42508</v>
      </c>
      <c r="B396" s="100">
        <f t="shared" ref="B396:B459" si="7">YEAR(A396)</f>
        <v>2016</v>
      </c>
      <c r="C396" s="101">
        <v>861473.00000000012</v>
      </c>
      <c r="D396" s="101"/>
      <c r="E396" s="101"/>
      <c r="F396" s="101"/>
      <c r="G396" s="102"/>
      <c r="H396" s="102"/>
      <c r="I396" s="102"/>
      <c r="J396" s="103">
        <v>99.88</v>
      </c>
      <c r="K396" s="104">
        <v>580.05399999999997</v>
      </c>
      <c r="L396" s="104">
        <v>294.30200000000002</v>
      </c>
      <c r="M396" s="105">
        <v>6877.853000000001</v>
      </c>
      <c r="N396" s="105">
        <v>3605.0339999999997</v>
      </c>
      <c r="O396" s="105">
        <v>67889.402000000002</v>
      </c>
      <c r="P396" s="105">
        <v>36749.225000000013</v>
      </c>
      <c r="Q396" s="106">
        <v>861.47300000000007</v>
      </c>
      <c r="R396" s="107">
        <f t="shared" si="6"/>
        <v>0.36734158006613116</v>
      </c>
      <c r="S396" s="108">
        <v>97.911798561151073</v>
      </c>
      <c r="T396" s="109">
        <v>87</v>
      </c>
      <c r="U396" s="110">
        <v>2088000</v>
      </c>
      <c r="V396" s="110">
        <v>37584000</v>
      </c>
      <c r="W396" s="110">
        <v>5</v>
      </c>
      <c r="X396" s="110">
        <v>290232000</v>
      </c>
      <c r="Y396" s="111">
        <v>60</v>
      </c>
      <c r="Z396" s="111">
        <v>29.7</v>
      </c>
      <c r="AA396" s="181"/>
      <c r="AB396" s="181"/>
      <c r="AC396" s="182"/>
      <c r="AD396" s="182"/>
      <c r="AE396" s="110">
        <v>2816856</v>
      </c>
    </row>
    <row r="397" spans="1:31" hidden="1" x14ac:dyDescent="0.25">
      <c r="A397" s="99">
        <v>42509</v>
      </c>
      <c r="B397" s="100">
        <f t="shared" si="7"/>
        <v>2016</v>
      </c>
      <c r="C397" s="101">
        <v>5147</v>
      </c>
      <c r="D397" s="101"/>
      <c r="E397" s="101"/>
      <c r="F397" s="101"/>
      <c r="G397" s="102"/>
      <c r="H397" s="102"/>
      <c r="I397" s="102"/>
      <c r="J397" s="103">
        <v>98.64</v>
      </c>
      <c r="K397" s="104">
        <v>4.1120000000000001</v>
      </c>
      <c r="L397" s="104">
        <v>4.1079999999999997</v>
      </c>
      <c r="M397" s="105">
        <v>6881.9650000000011</v>
      </c>
      <c r="N397" s="105">
        <v>3609.1419999999998</v>
      </c>
      <c r="O397" s="105">
        <v>67893.513999999996</v>
      </c>
      <c r="P397" s="105">
        <v>36753.333000000013</v>
      </c>
      <c r="Q397" s="106">
        <v>5.1470000000000002</v>
      </c>
      <c r="R397" s="107">
        <f t="shared" si="6"/>
        <v>0.36709402325093143</v>
      </c>
      <c r="S397" s="108">
        <v>97.916999999999987</v>
      </c>
      <c r="T397" s="109">
        <v>87</v>
      </c>
      <c r="U397" s="110">
        <v>2088000</v>
      </c>
      <c r="V397" s="110">
        <v>39672000</v>
      </c>
      <c r="W397" s="110">
        <v>5</v>
      </c>
      <c r="X397" s="110">
        <v>292320000</v>
      </c>
      <c r="Y397" s="111">
        <v>60</v>
      </c>
      <c r="Z397" s="111">
        <v>29.7</v>
      </c>
      <c r="AA397" s="181"/>
      <c r="AB397" s="181"/>
      <c r="AC397" s="182"/>
      <c r="AD397" s="182"/>
      <c r="AE397" s="110">
        <v>2818944</v>
      </c>
    </row>
    <row r="398" spans="1:31" hidden="1" x14ac:dyDescent="0.25">
      <c r="A398" s="99">
        <v>42510</v>
      </c>
      <c r="B398" s="100">
        <f t="shared" si="7"/>
        <v>2016</v>
      </c>
      <c r="C398" s="101">
        <v>16542</v>
      </c>
      <c r="D398" s="101"/>
      <c r="E398" s="101"/>
      <c r="F398" s="101"/>
      <c r="G398" s="102"/>
      <c r="H398" s="102"/>
      <c r="I398" s="102"/>
      <c r="J398" s="103">
        <v>96.8</v>
      </c>
      <c r="K398" s="104">
        <v>11.253</v>
      </c>
      <c r="L398" s="104">
        <v>10.058</v>
      </c>
      <c r="M398" s="105">
        <v>6893.2180000000008</v>
      </c>
      <c r="N398" s="105">
        <v>3619.2</v>
      </c>
      <c r="O398" s="105">
        <v>67904.766999999993</v>
      </c>
      <c r="P398" s="105">
        <v>36763.391000000011</v>
      </c>
      <c r="Q398" s="106">
        <v>16.542000000000002</v>
      </c>
      <c r="R398" s="107">
        <f t="shared" si="6"/>
        <v>0.36690483388442746</v>
      </c>
      <c r="S398" s="108">
        <v>97.909078014184388</v>
      </c>
      <c r="T398" s="109">
        <v>87</v>
      </c>
      <c r="U398" s="110">
        <v>2088000</v>
      </c>
      <c r="V398" s="110">
        <v>41760000</v>
      </c>
      <c r="W398" s="110">
        <v>5</v>
      </c>
      <c r="X398" s="110">
        <v>294408000</v>
      </c>
      <c r="Y398" s="111">
        <v>60</v>
      </c>
      <c r="Z398" s="111">
        <v>29.7</v>
      </c>
      <c r="AA398" s="181"/>
      <c r="AB398" s="181"/>
      <c r="AC398" s="182"/>
      <c r="AD398" s="182"/>
      <c r="AE398" s="110">
        <v>2821032</v>
      </c>
    </row>
    <row r="399" spans="1:31" hidden="1" x14ac:dyDescent="0.25">
      <c r="A399" s="99">
        <v>42511</v>
      </c>
      <c r="B399" s="100">
        <f t="shared" si="7"/>
        <v>2016</v>
      </c>
      <c r="C399" s="101">
        <v>325288</v>
      </c>
      <c r="D399" s="101"/>
      <c r="E399" s="101"/>
      <c r="F399" s="101"/>
      <c r="G399" s="102"/>
      <c r="H399" s="102"/>
      <c r="I399" s="102"/>
      <c r="J399" s="103">
        <v>99.57</v>
      </c>
      <c r="K399" s="104">
        <v>213.292</v>
      </c>
      <c r="L399" s="104">
        <v>116.996</v>
      </c>
      <c r="M399" s="105">
        <v>7106.5100000000011</v>
      </c>
      <c r="N399" s="105">
        <v>3736.1959999999999</v>
      </c>
      <c r="O399" s="105">
        <v>68118.058999999994</v>
      </c>
      <c r="P399" s="105">
        <v>36880.38700000001</v>
      </c>
      <c r="Q399" s="106">
        <v>325.28800000000001</v>
      </c>
      <c r="R399" s="107">
        <f t="shared" si="6"/>
        <v>0.36694989109326603</v>
      </c>
      <c r="S399" s="108">
        <v>97.920774647887313</v>
      </c>
      <c r="T399" s="109">
        <v>87</v>
      </c>
      <c r="U399" s="110">
        <v>2088000</v>
      </c>
      <c r="V399" s="110">
        <v>43848000</v>
      </c>
      <c r="W399" s="110">
        <v>5</v>
      </c>
      <c r="X399" s="110">
        <v>296496000</v>
      </c>
      <c r="Y399" s="111">
        <v>60</v>
      </c>
      <c r="Z399" s="111">
        <v>29.7</v>
      </c>
      <c r="AA399" s="181"/>
      <c r="AB399" s="181"/>
      <c r="AC399" s="182"/>
      <c r="AD399" s="182"/>
      <c r="AE399" s="110">
        <v>2823120</v>
      </c>
    </row>
    <row r="400" spans="1:31" hidden="1" x14ac:dyDescent="0.25">
      <c r="A400" s="99">
        <v>42512</v>
      </c>
      <c r="B400" s="100">
        <f t="shared" si="7"/>
        <v>2016</v>
      </c>
      <c r="C400" s="101">
        <v>1910312</v>
      </c>
      <c r="D400" s="101"/>
      <c r="E400" s="101"/>
      <c r="F400" s="101"/>
      <c r="G400" s="102"/>
      <c r="H400" s="102"/>
      <c r="I400" s="102"/>
      <c r="J400" s="103">
        <v>100</v>
      </c>
      <c r="K400" s="104">
        <v>1291.088</v>
      </c>
      <c r="L400" s="104">
        <v>648.09500000000003</v>
      </c>
      <c r="M400" s="105">
        <v>8397.5980000000018</v>
      </c>
      <c r="N400" s="105">
        <v>4384.2910000000002</v>
      </c>
      <c r="O400" s="105">
        <v>69409.146999999997</v>
      </c>
      <c r="P400" s="105">
        <v>37528.482000000011</v>
      </c>
      <c r="Q400" s="106">
        <v>1910.3119999999999</v>
      </c>
      <c r="R400" s="107">
        <f t="shared" si="6"/>
        <v>0.36945596231564565</v>
      </c>
      <c r="S400" s="108">
        <v>97.93531468531468</v>
      </c>
      <c r="T400" s="109">
        <v>87</v>
      </c>
      <c r="U400" s="110">
        <v>2088000</v>
      </c>
      <c r="V400" s="110">
        <v>45936000</v>
      </c>
      <c r="W400" s="110">
        <v>5</v>
      </c>
      <c r="X400" s="110">
        <v>298584000</v>
      </c>
      <c r="Y400" s="111">
        <v>60</v>
      </c>
      <c r="Z400" s="111">
        <v>29.7</v>
      </c>
      <c r="AA400" s="181"/>
      <c r="AB400" s="181"/>
      <c r="AC400" s="182"/>
      <c r="AD400" s="182"/>
      <c r="AE400" s="110">
        <v>2825208</v>
      </c>
    </row>
    <row r="401" spans="1:31" hidden="1" x14ac:dyDescent="0.25">
      <c r="A401" s="99">
        <v>42513</v>
      </c>
      <c r="B401" s="100">
        <f t="shared" si="7"/>
        <v>2016</v>
      </c>
      <c r="C401" s="101">
        <v>279648.99999999994</v>
      </c>
      <c r="D401" s="101"/>
      <c r="E401" s="101"/>
      <c r="F401" s="101"/>
      <c r="G401" s="102"/>
      <c r="H401" s="102"/>
      <c r="I401" s="102"/>
      <c r="J401" s="103">
        <v>98.4</v>
      </c>
      <c r="K401" s="104">
        <v>198.215</v>
      </c>
      <c r="L401" s="104">
        <v>89.006</v>
      </c>
      <c r="M401" s="105">
        <v>8595.8130000000019</v>
      </c>
      <c r="N401" s="105">
        <v>4473.2970000000005</v>
      </c>
      <c r="O401" s="105">
        <v>69607.361999999994</v>
      </c>
      <c r="P401" s="105">
        <v>37617.488000000012</v>
      </c>
      <c r="Q401" s="106">
        <v>279.64899999999994</v>
      </c>
      <c r="R401" s="107">
        <f t="shared" si="6"/>
        <v>0.36976848134152079</v>
      </c>
      <c r="S401" s="108">
        <v>97.938541666666652</v>
      </c>
      <c r="T401" s="109">
        <v>87</v>
      </c>
      <c r="U401" s="110">
        <v>2088000</v>
      </c>
      <c r="V401" s="110">
        <v>48024000</v>
      </c>
      <c r="W401" s="110">
        <v>5</v>
      </c>
      <c r="X401" s="110">
        <v>300672000</v>
      </c>
      <c r="Y401" s="111">
        <v>60</v>
      </c>
      <c r="Z401" s="111">
        <v>29.7</v>
      </c>
      <c r="AA401" s="181"/>
      <c r="AB401" s="181"/>
      <c r="AC401" s="182"/>
      <c r="AD401" s="182"/>
      <c r="AE401" s="110">
        <v>2827296</v>
      </c>
    </row>
    <row r="402" spans="1:31" hidden="1" x14ac:dyDescent="0.25">
      <c r="A402" s="99">
        <v>42514</v>
      </c>
      <c r="B402" s="100">
        <f t="shared" si="7"/>
        <v>2016</v>
      </c>
      <c r="C402" s="101">
        <v>849204.99999999977</v>
      </c>
      <c r="D402" s="101"/>
      <c r="E402" s="101"/>
      <c r="F402" s="101"/>
      <c r="G402" s="102"/>
      <c r="H402" s="102"/>
      <c r="I402" s="102"/>
      <c r="J402" s="103">
        <v>98.5</v>
      </c>
      <c r="K402" s="104">
        <v>557.22799999999995</v>
      </c>
      <c r="L402" s="104">
        <v>303.62200000000001</v>
      </c>
      <c r="M402" s="105">
        <v>9153.0410000000011</v>
      </c>
      <c r="N402" s="105">
        <v>4776.9190000000008</v>
      </c>
      <c r="O402" s="105">
        <v>70164.59</v>
      </c>
      <c r="P402" s="105">
        <v>37921.110000000015</v>
      </c>
      <c r="Q402" s="106">
        <v>849.20499999999981</v>
      </c>
      <c r="R402" s="107">
        <f t="shared" si="6"/>
        <v>0.37080999973757389</v>
      </c>
      <c r="S402" s="108">
        <v>97.942413793103427</v>
      </c>
      <c r="T402" s="109">
        <v>87</v>
      </c>
      <c r="U402" s="110">
        <v>2088000</v>
      </c>
      <c r="V402" s="110">
        <v>50112000</v>
      </c>
      <c r="W402" s="110">
        <v>5</v>
      </c>
      <c r="X402" s="110">
        <v>302760000</v>
      </c>
      <c r="Y402" s="111">
        <v>60</v>
      </c>
      <c r="Z402" s="111">
        <v>29.7</v>
      </c>
      <c r="AA402" s="181"/>
      <c r="AB402" s="181"/>
      <c r="AC402" s="182"/>
      <c r="AD402" s="182"/>
      <c r="AE402" s="110">
        <v>2829384</v>
      </c>
    </row>
    <row r="403" spans="1:31" hidden="1" x14ac:dyDescent="0.25">
      <c r="A403" s="99">
        <v>42515</v>
      </c>
      <c r="B403" s="100">
        <f t="shared" si="7"/>
        <v>2016</v>
      </c>
      <c r="C403" s="101">
        <v>644295.99999999965</v>
      </c>
      <c r="D403" s="101"/>
      <c r="E403" s="101"/>
      <c r="F403" s="101"/>
      <c r="G403" s="102"/>
      <c r="H403" s="102"/>
      <c r="I403" s="102"/>
      <c r="J403" s="103">
        <v>97.4</v>
      </c>
      <c r="K403" s="104">
        <v>440.21600000000001</v>
      </c>
      <c r="L403" s="104">
        <v>214.982</v>
      </c>
      <c r="M403" s="105">
        <v>9593.2570000000014</v>
      </c>
      <c r="N403" s="105">
        <v>4991.9010000000007</v>
      </c>
      <c r="O403" s="105">
        <v>70604.805999999997</v>
      </c>
      <c r="P403" s="105">
        <v>38136.092000000019</v>
      </c>
      <c r="Q403" s="106">
        <v>644.29599999999959</v>
      </c>
      <c r="R403" s="107">
        <f t="shared" si="6"/>
        <v>0.37145729937542621</v>
      </c>
      <c r="S403" s="108">
        <v>97.938698630136969</v>
      </c>
      <c r="T403" s="109">
        <v>87</v>
      </c>
      <c r="U403" s="110">
        <v>2088000</v>
      </c>
      <c r="V403" s="110">
        <v>52200000</v>
      </c>
      <c r="W403" s="110">
        <v>5</v>
      </c>
      <c r="X403" s="110">
        <v>304848000</v>
      </c>
      <c r="Y403" s="111">
        <v>60</v>
      </c>
      <c r="Z403" s="111">
        <v>29.7</v>
      </c>
      <c r="AA403" s="181"/>
      <c r="AB403" s="181"/>
      <c r="AC403" s="182"/>
      <c r="AD403" s="182"/>
      <c r="AE403" s="110">
        <v>2831472</v>
      </c>
    </row>
    <row r="404" spans="1:31" hidden="1" x14ac:dyDescent="0.25">
      <c r="A404" s="99">
        <v>42516</v>
      </c>
      <c r="B404" s="100">
        <f t="shared" si="7"/>
        <v>2016</v>
      </c>
      <c r="C404" s="101">
        <v>181861.00000000006</v>
      </c>
      <c r="D404" s="101"/>
      <c r="E404" s="101"/>
      <c r="F404" s="101"/>
      <c r="G404" s="102"/>
      <c r="H404" s="102"/>
      <c r="I404" s="102"/>
      <c r="J404" s="103">
        <v>99.53</v>
      </c>
      <c r="K404" s="104">
        <v>122.926</v>
      </c>
      <c r="L404" s="104">
        <v>65.876000000000005</v>
      </c>
      <c r="M404" s="105">
        <v>9716.1830000000009</v>
      </c>
      <c r="N404" s="105">
        <v>5057.777000000001</v>
      </c>
      <c r="O404" s="105">
        <v>70727.732000000004</v>
      </c>
      <c r="P404" s="105">
        <v>38201.968000000015</v>
      </c>
      <c r="Q404" s="106">
        <v>181.86100000000005</v>
      </c>
      <c r="R404" s="107">
        <f t="shared" si="6"/>
        <v>0.37146966881855847</v>
      </c>
      <c r="S404" s="108">
        <v>97.949523809523797</v>
      </c>
      <c r="T404" s="109">
        <v>87</v>
      </c>
      <c r="U404" s="110">
        <v>2088000</v>
      </c>
      <c r="V404" s="110">
        <v>54288000</v>
      </c>
      <c r="W404" s="110">
        <v>5</v>
      </c>
      <c r="X404" s="110">
        <v>306936000</v>
      </c>
      <c r="Y404" s="111">
        <v>60</v>
      </c>
      <c r="Z404" s="111">
        <v>29.7</v>
      </c>
      <c r="AA404" s="181"/>
      <c r="AB404" s="181"/>
      <c r="AC404" s="182"/>
      <c r="AD404" s="182"/>
      <c r="AE404" s="110">
        <v>2833560</v>
      </c>
    </row>
    <row r="405" spans="1:31" hidden="1" x14ac:dyDescent="0.25">
      <c r="A405" s="99">
        <v>42517</v>
      </c>
      <c r="B405" s="100">
        <f t="shared" si="7"/>
        <v>2016</v>
      </c>
      <c r="C405" s="101">
        <v>622718.00000000012</v>
      </c>
      <c r="D405" s="101"/>
      <c r="E405" s="101"/>
      <c r="F405" s="101"/>
      <c r="G405" s="102"/>
      <c r="H405" s="102"/>
      <c r="I405" s="102"/>
      <c r="J405" s="103">
        <v>98.81</v>
      </c>
      <c r="K405" s="104">
        <v>419.42399999999998</v>
      </c>
      <c r="L405" s="104">
        <v>211.983</v>
      </c>
      <c r="M405" s="105">
        <v>10135.607</v>
      </c>
      <c r="N405" s="105">
        <v>5269.7600000000011</v>
      </c>
      <c r="O405" s="105">
        <v>71147.156000000003</v>
      </c>
      <c r="P405" s="105">
        <v>38413.951000000015</v>
      </c>
      <c r="Q405" s="106">
        <v>622.71800000000007</v>
      </c>
      <c r="R405" s="107">
        <f t="shared" si="6"/>
        <v>0.37127341363564759</v>
      </c>
      <c r="S405" s="108">
        <v>97.955337837837817</v>
      </c>
      <c r="T405" s="109">
        <v>87</v>
      </c>
      <c r="U405" s="110">
        <v>2088000</v>
      </c>
      <c r="V405" s="110">
        <v>56376000</v>
      </c>
      <c r="W405" s="110">
        <v>5</v>
      </c>
      <c r="X405" s="110">
        <v>309024000</v>
      </c>
      <c r="Y405" s="111">
        <v>60</v>
      </c>
      <c r="Z405" s="111">
        <v>29.7</v>
      </c>
      <c r="AA405" s="181"/>
      <c r="AB405" s="181"/>
      <c r="AC405" s="182"/>
      <c r="AD405" s="182"/>
      <c r="AE405" s="110">
        <v>2835648</v>
      </c>
    </row>
    <row r="406" spans="1:31" hidden="1" x14ac:dyDescent="0.25">
      <c r="A406" s="99">
        <v>42518</v>
      </c>
      <c r="B406" s="100">
        <f t="shared" si="7"/>
        <v>2016</v>
      </c>
      <c r="C406" s="101">
        <v>320579</v>
      </c>
      <c r="D406" s="101"/>
      <c r="E406" s="101"/>
      <c r="F406" s="101"/>
      <c r="G406" s="102"/>
      <c r="H406" s="102"/>
      <c r="I406" s="102"/>
      <c r="J406" s="103">
        <v>97.82</v>
      </c>
      <c r="K406" s="104">
        <v>223.37</v>
      </c>
      <c r="L406" s="104">
        <v>106.136</v>
      </c>
      <c r="M406" s="105">
        <v>10358.977000000001</v>
      </c>
      <c r="N406" s="105">
        <v>5375.8960000000015</v>
      </c>
      <c r="O406" s="105">
        <v>71370.525999999998</v>
      </c>
      <c r="P406" s="105">
        <v>38520.087000000014</v>
      </c>
      <c r="Q406" s="106">
        <v>320.57900000000001</v>
      </c>
      <c r="R406" s="107">
        <f t="shared" si="6"/>
        <v>0.37010533249357025</v>
      </c>
      <c r="S406" s="108">
        <v>97.954429530201324</v>
      </c>
      <c r="T406" s="109">
        <v>87</v>
      </c>
      <c r="U406" s="110">
        <v>2088000</v>
      </c>
      <c r="V406" s="110">
        <v>58464000</v>
      </c>
      <c r="W406" s="110">
        <v>5</v>
      </c>
      <c r="X406" s="110">
        <v>311112000</v>
      </c>
      <c r="Y406" s="111">
        <v>60</v>
      </c>
      <c r="Z406" s="111">
        <v>29.7</v>
      </c>
      <c r="AA406" s="181"/>
      <c r="AB406" s="181"/>
      <c r="AC406" s="182"/>
      <c r="AD406" s="182"/>
      <c r="AE406" s="110">
        <v>2837736</v>
      </c>
    </row>
    <row r="407" spans="1:31" hidden="1" x14ac:dyDescent="0.25">
      <c r="A407" s="99">
        <v>42519</v>
      </c>
      <c r="B407" s="100">
        <f t="shared" si="7"/>
        <v>2016</v>
      </c>
      <c r="C407" s="101">
        <v>4426</v>
      </c>
      <c r="D407" s="101"/>
      <c r="E407" s="101"/>
      <c r="F407" s="101"/>
      <c r="G407" s="102"/>
      <c r="H407" s="102"/>
      <c r="I407" s="102"/>
      <c r="J407" s="103">
        <v>99.39</v>
      </c>
      <c r="K407" s="104">
        <v>4.6550000000000002</v>
      </c>
      <c r="L407" s="104">
        <v>4.2690000000000001</v>
      </c>
      <c r="M407" s="105">
        <v>10363.632000000001</v>
      </c>
      <c r="N407" s="105">
        <v>5380.1650000000018</v>
      </c>
      <c r="O407" s="105">
        <v>71375.180999999997</v>
      </c>
      <c r="P407" s="105">
        <v>38524.356000000014</v>
      </c>
      <c r="Q407" s="106">
        <v>4.4260000000000002</v>
      </c>
      <c r="R407" s="107">
        <f t="shared" si="6"/>
        <v>0.3697249514512147</v>
      </c>
      <c r="S407" s="108">
        <v>97.963999999999984</v>
      </c>
      <c r="T407" s="109">
        <v>87</v>
      </c>
      <c r="U407" s="110">
        <v>2088000</v>
      </c>
      <c r="V407" s="110">
        <v>60552000</v>
      </c>
      <c r="W407" s="110">
        <v>5</v>
      </c>
      <c r="X407" s="110">
        <v>313200000</v>
      </c>
      <c r="Y407" s="111">
        <v>60</v>
      </c>
      <c r="Z407" s="111">
        <v>29.7</v>
      </c>
      <c r="AA407" s="181"/>
      <c r="AB407" s="181"/>
      <c r="AC407" s="182"/>
      <c r="AD407" s="182"/>
      <c r="AE407" s="110">
        <v>2839824</v>
      </c>
    </row>
    <row r="408" spans="1:31" hidden="1" x14ac:dyDescent="0.25">
      <c r="A408" s="99">
        <v>42520</v>
      </c>
      <c r="B408" s="100">
        <f t="shared" si="7"/>
        <v>2016</v>
      </c>
      <c r="C408" s="101">
        <v>364587.99999999988</v>
      </c>
      <c r="D408" s="101"/>
      <c r="E408" s="101"/>
      <c r="F408" s="101"/>
      <c r="G408" s="102"/>
      <c r="H408" s="102"/>
      <c r="I408" s="102"/>
      <c r="J408" s="103">
        <v>98.68</v>
      </c>
      <c r="K408" s="104">
        <v>227.227</v>
      </c>
      <c r="L408" s="104">
        <v>144.45099999999999</v>
      </c>
      <c r="M408" s="105">
        <v>10590.859000000002</v>
      </c>
      <c r="N408" s="105">
        <v>5524.6160000000018</v>
      </c>
      <c r="O408" s="105">
        <v>71602.407999999996</v>
      </c>
      <c r="P408" s="105">
        <v>38668.807000000015</v>
      </c>
      <c r="Q408" s="106">
        <v>364.58799999999991</v>
      </c>
      <c r="R408" s="107">
        <f t="shared" si="6"/>
        <v>0.36988171416574783</v>
      </c>
      <c r="S408" s="108">
        <v>97.968741721854286</v>
      </c>
      <c r="T408" s="109">
        <v>87</v>
      </c>
      <c r="U408" s="110">
        <v>2088000</v>
      </c>
      <c r="V408" s="110">
        <v>62640000</v>
      </c>
      <c r="W408" s="110">
        <v>5</v>
      </c>
      <c r="X408" s="110">
        <v>315288000</v>
      </c>
      <c r="Y408" s="111">
        <v>60</v>
      </c>
      <c r="Z408" s="111">
        <v>29.7</v>
      </c>
      <c r="AA408" s="181"/>
      <c r="AB408" s="181"/>
      <c r="AC408" s="182"/>
      <c r="AD408" s="182"/>
      <c r="AE408" s="110">
        <v>2841912</v>
      </c>
    </row>
    <row r="409" spans="1:31" hidden="1" x14ac:dyDescent="0.25">
      <c r="A409" s="99">
        <v>42521</v>
      </c>
      <c r="B409" s="100">
        <f t="shared" si="7"/>
        <v>2016</v>
      </c>
      <c r="C409" s="101">
        <v>464199.99999999994</v>
      </c>
      <c r="D409" s="101"/>
      <c r="E409" s="101"/>
      <c r="F409" s="101"/>
      <c r="G409" s="102"/>
      <c r="H409" s="102"/>
      <c r="I409" s="102"/>
      <c r="J409" s="103">
        <v>98.05</v>
      </c>
      <c r="K409" s="104">
        <v>288.44600000000003</v>
      </c>
      <c r="L409" s="104">
        <v>187.215</v>
      </c>
      <c r="M409" s="105">
        <v>10879.305000000002</v>
      </c>
      <c r="N409" s="105">
        <v>5711.8310000000019</v>
      </c>
      <c r="O409" s="105">
        <v>71890.853999999992</v>
      </c>
      <c r="P409" s="105">
        <v>38856.022000000012</v>
      </c>
      <c r="Q409" s="106">
        <v>464.19999999999993</v>
      </c>
      <c r="R409" s="107">
        <f t="shared" si="6"/>
        <v>0.36920610533774173</v>
      </c>
      <c r="S409" s="108">
        <v>97.969276315789443</v>
      </c>
      <c r="T409" s="109">
        <v>87</v>
      </c>
      <c r="U409" s="110">
        <v>2088000</v>
      </c>
      <c r="V409" s="110">
        <v>64728000</v>
      </c>
      <c r="W409" s="110">
        <v>5</v>
      </c>
      <c r="X409" s="110">
        <v>317376000</v>
      </c>
      <c r="Y409" s="111">
        <v>60</v>
      </c>
      <c r="Z409" s="111">
        <v>29.7</v>
      </c>
      <c r="AA409" s="181"/>
      <c r="AB409" s="181"/>
      <c r="AC409" s="182"/>
      <c r="AD409" s="182"/>
      <c r="AE409" s="110">
        <v>2844000</v>
      </c>
    </row>
    <row r="410" spans="1:31" hidden="1" x14ac:dyDescent="0.25">
      <c r="A410" s="99">
        <v>42522</v>
      </c>
      <c r="B410" s="100">
        <f t="shared" si="7"/>
        <v>2016</v>
      </c>
      <c r="C410" s="101">
        <v>12393</v>
      </c>
      <c r="D410" s="101"/>
      <c r="E410" s="101"/>
      <c r="F410" s="101"/>
      <c r="G410" s="102"/>
      <c r="H410" s="102"/>
      <c r="I410" s="102"/>
      <c r="J410" s="103">
        <v>97.79</v>
      </c>
      <c r="K410" s="104">
        <v>9.548</v>
      </c>
      <c r="L410" s="104">
        <v>7.8120000000000003</v>
      </c>
      <c r="M410" s="105">
        <v>9.548</v>
      </c>
      <c r="N410" s="105">
        <v>7.8120000000000003</v>
      </c>
      <c r="O410" s="105">
        <v>71900.401999999987</v>
      </c>
      <c r="P410" s="105">
        <v>38863.83400000001</v>
      </c>
      <c r="Q410" s="106">
        <v>12.393000000000001</v>
      </c>
      <c r="R410" s="107">
        <f t="shared" si="6"/>
        <v>0.3668912389125068</v>
      </c>
      <c r="S410" s="108">
        <v>97.96810457516338</v>
      </c>
      <c r="T410" s="109">
        <v>87</v>
      </c>
      <c r="U410" s="110">
        <v>2088000</v>
      </c>
      <c r="V410" s="110">
        <v>2088000</v>
      </c>
      <c r="W410" s="110">
        <v>6</v>
      </c>
      <c r="X410" s="110">
        <v>319464000</v>
      </c>
      <c r="Y410" s="111">
        <v>60</v>
      </c>
      <c r="Z410" s="111">
        <v>29.7</v>
      </c>
      <c r="AA410" s="181"/>
      <c r="AB410" s="181"/>
      <c r="AC410" s="182"/>
      <c r="AD410" s="182"/>
      <c r="AE410" s="110">
        <v>2846088</v>
      </c>
    </row>
    <row r="411" spans="1:31" hidden="1" x14ac:dyDescent="0.25">
      <c r="A411" s="99">
        <v>42523</v>
      </c>
      <c r="B411" s="100">
        <f t="shared" si="7"/>
        <v>2016</v>
      </c>
      <c r="C411" s="101">
        <v>268342.00000000006</v>
      </c>
      <c r="D411" s="101"/>
      <c r="E411" s="101"/>
      <c r="F411" s="101"/>
      <c r="G411" s="102"/>
      <c r="H411" s="102"/>
      <c r="I411" s="102"/>
      <c r="J411" s="103">
        <v>99.27</v>
      </c>
      <c r="K411" s="104">
        <v>171.34200000000001</v>
      </c>
      <c r="L411" s="104">
        <v>105.25</v>
      </c>
      <c r="M411" s="105">
        <v>180.89000000000001</v>
      </c>
      <c r="N411" s="105">
        <v>113.062</v>
      </c>
      <c r="O411" s="105">
        <v>72071.743999999992</v>
      </c>
      <c r="P411" s="105">
        <v>38969.08400000001</v>
      </c>
      <c r="Q411" s="106">
        <v>268.34200000000004</v>
      </c>
      <c r="R411" s="107">
        <f t="shared" si="6"/>
        <v>0.36513980344302688</v>
      </c>
      <c r="S411" s="108">
        <v>97.976558441558424</v>
      </c>
      <c r="T411" s="109">
        <v>87</v>
      </c>
      <c r="U411" s="110">
        <v>2088000</v>
      </c>
      <c r="V411" s="110">
        <v>4176000</v>
      </c>
      <c r="W411" s="110">
        <v>6</v>
      </c>
      <c r="X411" s="110">
        <v>321552000</v>
      </c>
      <c r="Y411" s="111">
        <v>60</v>
      </c>
      <c r="Z411" s="111">
        <v>29.7</v>
      </c>
      <c r="AA411" s="181"/>
      <c r="AB411" s="181"/>
      <c r="AC411" s="182"/>
      <c r="AD411" s="182"/>
      <c r="AE411" s="110">
        <v>2848176</v>
      </c>
    </row>
    <row r="412" spans="1:31" hidden="1" x14ac:dyDescent="0.25">
      <c r="A412" s="99">
        <v>42524</v>
      </c>
      <c r="B412" s="100">
        <f t="shared" si="7"/>
        <v>2016</v>
      </c>
      <c r="C412" s="101">
        <v>293823</v>
      </c>
      <c r="D412" s="101"/>
      <c r="E412" s="101"/>
      <c r="F412" s="101"/>
      <c r="G412" s="102"/>
      <c r="H412" s="102"/>
      <c r="I412" s="102"/>
      <c r="J412" s="103">
        <v>97.93</v>
      </c>
      <c r="K412" s="104">
        <v>194.92500000000001</v>
      </c>
      <c r="L412" s="104">
        <v>105.51300000000001</v>
      </c>
      <c r="M412" s="105">
        <v>375.81500000000005</v>
      </c>
      <c r="N412" s="105">
        <v>218.57499999999999</v>
      </c>
      <c r="O412" s="105">
        <v>72266.668999999994</v>
      </c>
      <c r="P412" s="105">
        <v>39074.597000000009</v>
      </c>
      <c r="Q412" s="106">
        <v>293.82299999999998</v>
      </c>
      <c r="R412" s="107">
        <f t="shared" si="6"/>
        <v>0.36475989870361569</v>
      </c>
      <c r="S412" s="108">
        <v>97.976258064516117</v>
      </c>
      <c r="T412" s="109">
        <v>87</v>
      </c>
      <c r="U412" s="110">
        <v>2088000</v>
      </c>
      <c r="V412" s="110">
        <v>6264000</v>
      </c>
      <c r="W412" s="110">
        <v>6</v>
      </c>
      <c r="X412" s="110">
        <v>323640000</v>
      </c>
      <c r="Y412" s="111">
        <v>60</v>
      </c>
      <c r="Z412" s="111">
        <v>29.7</v>
      </c>
      <c r="AA412" s="181"/>
      <c r="AB412" s="181"/>
      <c r="AC412" s="182"/>
      <c r="AD412" s="182"/>
      <c r="AE412" s="110">
        <v>2850264</v>
      </c>
    </row>
    <row r="413" spans="1:31" hidden="1" x14ac:dyDescent="0.25">
      <c r="A413" s="99">
        <v>42525</v>
      </c>
      <c r="B413" s="100">
        <f t="shared" si="7"/>
        <v>2016</v>
      </c>
      <c r="C413" s="101">
        <v>17190</v>
      </c>
      <c r="D413" s="101"/>
      <c r="E413" s="101"/>
      <c r="F413" s="101"/>
      <c r="G413" s="102"/>
      <c r="H413" s="102"/>
      <c r="I413" s="102"/>
      <c r="J413" s="103">
        <v>99.48</v>
      </c>
      <c r="K413" s="104">
        <v>11.21</v>
      </c>
      <c r="L413" s="104">
        <v>8.4770000000000003</v>
      </c>
      <c r="M413" s="105">
        <v>387.02500000000003</v>
      </c>
      <c r="N413" s="105">
        <v>227.05199999999999</v>
      </c>
      <c r="O413" s="105">
        <v>72277.879000000001</v>
      </c>
      <c r="P413" s="105">
        <v>39083.074000000008</v>
      </c>
      <c r="Q413" s="106">
        <v>17.190000000000001</v>
      </c>
      <c r="R413" s="107">
        <f t="shared" si="6"/>
        <v>0.3635197318007658</v>
      </c>
      <c r="S413" s="108">
        <v>97.985897435897414</v>
      </c>
      <c r="T413" s="109">
        <v>87</v>
      </c>
      <c r="U413" s="110">
        <v>2088000</v>
      </c>
      <c r="V413" s="110">
        <v>8352000</v>
      </c>
      <c r="W413" s="110">
        <v>6</v>
      </c>
      <c r="X413" s="110">
        <v>325728000</v>
      </c>
      <c r="Y413" s="111">
        <v>60</v>
      </c>
      <c r="Z413" s="111">
        <v>29.7</v>
      </c>
      <c r="AA413" s="181">
        <v>185278.35000000006</v>
      </c>
      <c r="AB413" s="181">
        <v>97325.002999999982</v>
      </c>
      <c r="AC413" s="181">
        <v>199197.95100000009</v>
      </c>
      <c r="AD413" s="181">
        <v>104203.81699999998</v>
      </c>
      <c r="AE413" s="110">
        <v>2852352</v>
      </c>
    </row>
    <row r="414" spans="1:31" hidden="1" x14ac:dyDescent="0.25">
      <c r="A414" s="99">
        <v>42526</v>
      </c>
      <c r="B414" s="100">
        <f t="shared" si="7"/>
        <v>2016</v>
      </c>
      <c r="C414" s="101">
        <v>215107</v>
      </c>
      <c r="D414" s="101"/>
      <c r="E414" s="101"/>
      <c r="F414" s="101"/>
      <c r="G414" s="102"/>
      <c r="H414" s="102"/>
      <c r="I414" s="102"/>
      <c r="J414" s="103">
        <v>99.9</v>
      </c>
      <c r="K414" s="104">
        <v>139.28299999999999</v>
      </c>
      <c r="L414" s="104">
        <v>82.971999999999994</v>
      </c>
      <c r="M414" s="105">
        <v>526.30799999999999</v>
      </c>
      <c r="N414" s="105">
        <v>310.024</v>
      </c>
      <c r="O414" s="105">
        <v>72417.161999999997</v>
      </c>
      <c r="P414" s="105">
        <v>39166.046000000009</v>
      </c>
      <c r="Q414" s="106">
        <v>215.107</v>
      </c>
      <c r="R414" s="107">
        <f t="shared" si="6"/>
        <v>0.3614535033852932</v>
      </c>
      <c r="S414" s="108">
        <v>97.998089171974499</v>
      </c>
      <c r="T414" s="109">
        <v>87</v>
      </c>
      <c r="U414" s="110">
        <v>2088000</v>
      </c>
      <c r="V414" s="110">
        <v>10440000</v>
      </c>
      <c r="W414" s="110">
        <v>6</v>
      </c>
      <c r="X414" s="110">
        <v>327816000</v>
      </c>
      <c r="Y414" s="111">
        <v>60</v>
      </c>
      <c r="Z414" s="111">
        <v>29.7</v>
      </c>
      <c r="AA414" s="181">
        <v>184745.45400000006</v>
      </c>
      <c r="AB414" s="181">
        <v>97106.501999999979</v>
      </c>
      <c r="AC414" s="181">
        <v>199337.23400000008</v>
      </c>
      <c r="AD414" s="181">
        <v>104286.78899999998</v>
      </c>
      <c r="AE414" s="110">
        <v>2854440</v>
      </c>
    </row>
    <row r="415" spans="1:31" hidden="1" x14ac:dyDescent="0.25">
      <c r="A415" s="99">
        <v>42527</v>
      </c>
      <c r="B415" s="100">
        <f t="shared" si="7"/>
        <v>2016</v>
      </c>
      <c r="C415" s="101">
        <v>43628</v>
      </c>
      <c r="D415" s="101"/>
      <c r="E415" s="101"/>
      <c r="F415" s="101"/>
      <c r="G415" s="102"/>
      <c r="H415" s="102"/>
      <c r="I415" s="102"/>
      <c r="J415" s="103">
        <v>95.38</v>
      </c>
      <c r="K415" s="104">
        <v>31.251999999999999</v>
      </c>
      <c r="L415" s="104">
        <v>15.260999999999999</v>
      </c>
      <c r="M415" s="105">
        <v>557.55999999999995</v>
      </c>
      <c r="N415" s="105">
        <v>325.28500000000003</v>
      </c>
      <c r="O415" s="105">
        <v>72448.41399999999</v>
      </c>
      <c r="P415" s="105">
        <v>39181.307000000008</v>
      </c>
      <c r="Q415" s="106">
        <v>43.628</v>
      </c>
      <c r="R415" s="107">
        <f t="shared" si="6"/>
        <v>0.35926827927360488</v>
      </c>
      <c r="S415" s="108">
        <v>97.981518987341744</v>
      </c>
      <c r="T415" s="109">
        <v>87</v>
      </c>
      <c r="U415" s="110">
        <v>2088000</v>
      </c>
      <c r="V415" s="110">
        <v>12528000</v>
      </c>
      <c r="W415" s="110">
        <v>6</v>
      </c>
      <c r="X415" s="110">
        <v>329904000</v>
      </c>
      <c r="Y415" s="111">
        <v>60</v>
      </c>
      <c r="Z415" s="111">
        <v>29.7</v>
      </c>
      <c r="AA415" s="181">
        <v>183565.89700000006</v>
      </c>
      <c r="AB415" s="181">
        <v>96517.268999999986</v>
      </c>
      <c r="AC415" s="181">
        <v>199368.48600000009</v>
      </c>
      <c r="AD415" s="181">
        <v>104302.04999999997</v>
      </c>
      <c r="AE415" s="110">
        <v>2856528</v>
      </c>
    </row>
    <row r="416" spans="1:31" hidden="1" x14ac:dyDescent="0.25">
      <c r="A416" s="99">
        <v>42528</v>
      </c>
      <c r="B416" s="100">
        <f t="shared" si="7"/>
        <v>2016</v>
      </c>
      <c r="C416" s="101">
        <v>866367</v>
      </c>
      <c r="D416" s="101"/>
      <c r="E416" s="101"/>
      <c r="F416" s="101"/>
      <c r="G416" s="102"/>
      <c r="H416" s="102"/>
      <c r="I416" s="102"/>
      <c r="J416" s="103">
        <v>99.33</v>
      </c>
      <c r="K416" s="104">
        <v>577.85900000000004</v>
      </c>
      <c r="L416" s="104">
        <v>300.60599999999999</v>
      </c>
      <c r="M416" s="105">
        <v>1135.4189999999999</v>
      </c>
      <c r="N416" s="105">
        <v>625.89100000000008</v>
      </c>
      <c r="O416" s="105">
        <v>73026.272999999986</v>
      </c>
      <c r="P416" s="105">
        <v>39481.913000000008</v>
      </c>
      <c r="Q416" s="106">
        <v>866.36699999999996</v>
      </c>
      <c r="R416" s="107">
        <f t="shared" si="6"/>
        <v>0.35971735553456113</v>
      </c>
      <c r="S416" s="108">
        <v>97.989999999999981</v>
      </c>
      <c r="T416" s="109">
        <v>87</v>
      </c>
      <c r="U416" s="110">
        <v>2088000</v>
      </c>
      <c r="V416" s="110">
        <v>14616000</v>
      </c>
      <c r="W416" s="110">
        <v>6</v>
      </c>
      <c r="X416" s="110">
        <v>331992000</v>
      </c>
      <c r="Y416" s="111">
        <v>60</v>
      </c>
      <c r="Z416" s="111">
        <v>29.7</v>
      </c>
      <c r="AA416" s="181">
        <v>182981.98000000007</v>
      </c>
      <c r="AB416" s="181">
        <v>96245.652999999962</v>
      </c>
      <c r="AC416" s="181">
        <v>199946.34500000009</v>
      </c>
      <c r="AD416" s="181">
        <v>104602.65599999997</v>
      </c>
      <c r="AE416" s="110">
        <v>2858616</v>
      </c>
    </row>
    <row r="417" spans="1:31" hidden="1" x14ac:dyDescent="0.25">
      <c r="A417" s="99">
        <v>42529</v>
      </c>
      <c r="B417" s="100">
        <f t="shared" si="7"/>
        <v>2016</v>
      </c>
      <c r="C417" s="101">
        <v>1353863</v>
      </c>
      <c r="D417" s="101"/>
      <c r="E417" s="101"/>
      <c r="F417" s="101"/>
      <c r="G417" s="102"/>
      <c r="H417" s="102"/>
      <c r="I417" s="102"/>
      <c r="J417" s="103">
        <v>97.2</v>
      </c>
      <c r="K417" s="104">
        <v>879.51099999999997</v>
      </c>
      <c r="L417" s="104">
        <v>492.79700000000003</v>
      </c>
      <c r="M417" s="105">
        <v>2014.9299999999998</v>
      </c>
      <c r="N417" s="105">
        <v>1118.6880000000001</v>
      </c>
      <c r="O417" s="105">
        <v>73905.783999999985</v>
      </c>
      <c r="P417" s="105">
        <v>39974.710000000006</v>
      </c>
      <c r="Q417" s="106">
        <v>1353.8630000000001</v>
      </c>
      <c r="R417" s="107">
        <f t="shared" si="6"/>
        <v>0.36148381619692405</v>
      </c>
      <c r="S417" s="108">
        <v>97.985062499999984</v>
      </c>
      <c r="T417" s="109">
        <v>87</v>
      </c>
      <c r="U417" s="110">
        <v>2088000</v>
      </c>
      <c r="V417" s="110">
        <v>16704000</v>
      </c>
      <c r="W417" s="110">
        <v>6</v>
      </c>
      <c r="X417" s="110">
        <v>334080000</v>
      </c>
      <c r="Y417" s="111">
        <v>60</v>
      </c>
      <c r="Z417" s="111">
        <v>29.7</v>
      </c>
      <c r="AA417" s="181">
        <v>183506.41200000007</v>
      </c>
      <c r="AB417" s="181">
        <v>96558.202999999965</v>
      </c>
      <c r="AC417" s="181">
        <v>200825.85600000009</v>
      </c>
      <c r="AD417" s="181">
        <v>105095.45299999998</v>
      </c>
      <c r="AE417" s="110">
        <v>2860704</v>
      </c>
    </row>
    <row r="418" spans="1:31" hidden="1" x14ac:dyDescent="0.25">
      <c r="A418" s="99">
        <v>42530</v>
      </c>
      <c r="B418" s="100">
        <f t="shared" si="7"/>
        <v>2016</v>
      </c>
      <c r="C418" s="101">
        <v>883027</v>
      </c>
      <c r="D418" s="101"/>
      <c r="E418" s="101"/>
      <c r="F418" s="101"/>
      <c r="G418" s="102"/>
      <c r="H418" s="102"/>
      <c r="I418" s="102"/>
      <c r="J418" s="103">
        <v>99.13</v>
      </c>
      <c r="K418" s="104">
        <v>581.15</v>
      </c>
      <c r="L418" s="104">
        <v>312.11500000000001</v>
      </c>
      <c r="M418" s="105">
        <v>2596.08</v>
      </c>
      <c r="N418" s="105">
        <v>1430.8030000000001</v>
      </c>
      <c r="O418" s="105">
        <v>74486.933999999979</v>
      </c>
      <c r="P418" s="105">
        <v>40286.825000000004</v>
      </c>
      <c r="Q418" s="106">
        <v>883.02700000000004</v>
      </c>
      <c r="R418" s="107">
        <f t="shared" si="6"/>
        <v>0.3625792263685505</v>
      </c>
      <c r="S418" s="108">
        <v>97.992173913043459</v>
      </c>
      <c r="T418" s="109">
        <v>87</v>
      </c>
      <c r="U418" s="110">
        <v>2088000</v>
      </c>
      <c r="V418" s="110">
        <v>18792000</v>
      </c>
      <c r="W418" s="110">
        <v>6</v>
      </c>
      <c r="X418" s="110">
        <v>336168000</v>
      </c>
      <c r="Y418" s="111">
        <v>60</v>
      </c>
      <c r="Z418" s="111">
        <v>29.7</v>
      </c>
      <c r="AA418" s="181">
        <v>184080.59700000007</v>
      </c>
      <c r="AB418" s="181">
        <v>96866.16899999998</v>
      </c>
      <c r="AC418" s="181">
        <v>201407.00600000008</v>
      </c>
      <c r="AD418" s="181">
        <v>105407.56799999998</v>
      </c>
      <c r="AE418" s="110">
        <v>2862792</v>
      </c>
    </row>
    <row r="419" spans="1:31" hidden="1" x14ac:dyDescent="0.25">
      <c r="A419" s="99">
        <v>42531</v>
      </c>
      <c r="B419" s="100">
        <f t="shared" si="7"/>
        <v>2016</v>
      </c>
      <c r="C419" s="101">
        <v>436171</v>
      </c>
      <c r="D419" s="101"/>
      <c r="E419" s="101"/>
      <c r="F419" s="101"/>
      <c r="G419" s="102"/>
      <c r="H419" s="102"/>
      <c r="I419" s="102"/>
      <c r="J419" s="103">
        <v>98.29</v>
      </c>
      <c r="K419" s="104">
        <v>285.428</v>
      </c>
      <c r="L419" s="104">
        <v>159.24100000000001</v>
      </c>
      <c r="M419" s="105">
        <v>2881.5079999999998</v>
      </c>
      <c r="N419" s="105">
        <v>1590.0440000000001</v>
      </c>
      <c r="O419" s="105">
        <v>74772.361999999979</v>
      </c>
      <c r="P419" s="105">
        <v>40446.066000000006</v>
      </c>
      <c r="Q419" s="106">
        <v>436.17099999999999</v>
      </c>
      <c r="R419" s="107">
        <f t="shared" si="6"/>
        <v>0.36260561722563339</v>
      </c>
      <c r="S419" s="108">
        <v>97.994012345678996</v>
      </c>
      <c r="T419" s="109">
        <v>87</v>
      </c>
      <c r="U419" s="110">
        <v>2088000</v>
      </c>
      <c r="V419" s="110">
        <v>20880000</v>
      </c>
      <c r="W419" s="110">
        <v>6</v>
      </c>
      <c r="X419" s="110">
        <v>338256000</v>
      </c>
      <c r="Y419" s="111">
        <v>60</v>
      </c>
      <c r="Z419" s="111">
        <v>29.7</v>
      </c>
      <c r="AA419" s="181">
        <v>184327.85700000008</v>
      </c>
      <c r="AB419" s="181">
        <v>97009.920999999973</v>
      </c>
      <c r="AC419" s="181">
        <v>201692.4340000001</v>
      </c>
      <c r="AD419" s="181">
        <v>105566.80899999998</v>
      </c>
      <c r="AE419" s="110">
        <v>2864880</v>
      </c>
    </row>
    <row r="420" spans="1:31" hidden="1" x14ac:dyDescent="0.25">
      <c r="A420" s="99">
        <v>42532</v>
      </c>
      <c r="B420" s="100">
        <f t="shared" si="7"/>
        <v>2016</v>
      </c>
      <c r="C420" s="101">
        <v>6113</v>
      </c>
      <c r="D420" s="101"/>
      <c r="E420" s="101"/>
      <c r="F420" s="101"/>
      <c r="G420" s="102"/>
      <c r="H420" s="102"/>
      <c r="I420" s="102"/>
      <c r="J420" s="103">
        <v>99.03</v>
      </c>
      <c r="K420" s="104">
        <v>4.8479999999999999</v>
      </c>
      <c r="L420" s="104">
        <v>3.8090000000000002</v>
      </c>
      <c r="M420" s="105">
        <v>2886.3559999999998</v>
      </c>
      <c r="N420" s="105">
        <v>1593.8530000000001</v>
      </c>
      <c r="O420" s="105">
        <v>74777.209999999977</v>
      </c>
      <c r="P420" s="105">
        <v>40449.875000000007</v>
      </c>
      <c r="Q420" s="106">
        <v>6.1130000000000004</v>
      </c>
      <c r="R420" s="107">
        <f t="shared" si="6"/>
        <v>0.36160689523959444</v>
      </c>
      <c r="S420" s="108">
        <v>98.000368098159498</v>
      </c>
      <c r="T420" s="109">
        <v>87</v>
      </c>
      <c r="U420" s="110">
        <v>2088000</v>
      </c>
      <c r="V420" s="110">
        <v>22968000</v>
      </c>
      <c r="W420" s="110">
        <v>6</v>
      </c>
      <c r="X420" s="110">
        <v>340344000</v>
      </c>
      <c r="Y420" s="111">
        <v>60</v>
      </c>
      <c r="Z420" s="111">
        <v>29.7</v>
      </c>
      <c r="AA420" s="181">
        <v>184039.32800000007</v>
      </c>
      <c r="AB420" s="181">
        <v>96883.70799999997</v>
      </c>
      <c r="AC420" s="181">
        <v>201697.28200000009</v>
      </c>
      <c r="AD420" s="181">
        <v>105570.61799999997</v>
      </c>
      <c r="AE420" s="110">
        <v>2866968</v>
      </c>
    </row>
    <row r="421" spans="1:31" hidden="1" x14ac:dyDescent="0.25">
      <c r="A421" s="99">
        <v>42533</v>
      </c>
      <c r="B421" s="100">
        <f t="shared" si="7"/>
        <v>2016</v>
      </c>
      <c r="C421" s="101">
        <v>172043</v>
      </c>
      <c r="D421" s="101"/>
      <c r="E421" s="101"/>
      <c r="F421" s="101"/>
      <c r="G421" s="102"/>
      <c r="H421" s="102"/>
      <c r="I421" s="102"/>
      <c r="J421" s="103">
        <v>97.44</v>
      </c>
      <c r="K421" s="104">
        <v>114.676</v>
      </c>
      <c r="L421" s="104">
        <v>65.825000000000003</v>
      </c>
      <c r="M421" s="105">
        <v>3001.0319999999997</v>
      </c>
      <c r="N421" s="105">
        <v>1659.6780000000001</v>
      </c>
      <c r="O421" s="105">
        <v>74891.885999999984</v>
      </c>
      <c r="P421" s="105">
        <v>40515.700000000004</v>
      </c>
      <c r="Q421" s="106">
        <v>172.04300000000001</v>
      </c>
      <c r="R421" s="107">
        <f t="shared" si="6"/>
        <v>0.36010897758883087</v>
      </c>
      <c r="S421" s="108">
        <v>97.996951219512184</v>
      </c>
      <c r="T421" s="109">
        <v>87</v>
      </c>
      <c r="U421" s="110">
        <v>2088000</v>
      </c>
      <c r="V421" s="110">
        <v>25056000</v>
      </c>
      <c r="W421" s="110">
        <v>6</v>
      </c>
      <c r="X421" s="110">
        <v>342432000</v>
      </c>
      <c r="Y421" s="111">
        <v>60</v>
      </c>
      <c r="Z421" s="111">
        <v>29.7</v>
      </c>
      <c r="AA421" s="181">
        <v>183635.22100000008</v>
      </c>
      <c r="AB421" s="181">
        <v>96693.54899999997</v>
      </c>
      <c r="AC421" s="181">
        <v>201811.9580000001</v>
      </c>
      <c r="AD421" s="181">
        <v>105636.44299999997</v>
      </c>
      <c r="AE421" s="110">
        <v>2869056</v>
      </c>
    </row>
    <row r="422" spans="1:31" hidden="1" x14ac:dyDescent="0.25">
      <c r="A422" s="99">
        <v>42534</v>
      </c>
      <c r="B422" s="100">
        <f t="shared" si="7"/>
        <v>2016</v>
      </c>
      <c r="C422" s="101">
        <v>1297887</v>
      </c>
      <c r="D422" s="101"/>
      <c r="E422" s="101"/>
      <c r="F422" s="101"/>
      <c r="G422" s="102"/>
      <c r="H422" s="102"/>
      <c r="I422" s="102"/>
      <c r="J422" s="103">
        <v>97.04</v>
      </c>
      <c r="K422" s="104">
        <v>870.73</v>
      </c>
      <c r="L422" s="104">
        <v>440.31799999999998</v>
      </c>
      <c r="M422" s="105">
        <v>3871.7619999999997</v>
      </c>
      <c r="N422" s="105">
        <v>2099.9960000000001</v>
      </c>
      <c r="O422" s="105">
        <v>75762.61599999998</v>
      </c>
      <c r="P422" s="105">
        <v>40956.018000000004</v>
      </c>
      <c r="Q422" s="106">
        <v>1297.8869999999999</v>
      </c>
      <c r="R422" s="107">
        <f t="shared" si="6"/>
        <v>0.36141370256652472</v>
      </c>
      <c r="S422" s="108">
        <v>97.991151515151515</v>
      </c>
      <c r="T422" s="109">
        <v>87</v>
      </c>
      <c r="U422" s="110">
        <v>2088000</v>
      </c>
      <c r="V422" s="110">
        <v>27144000</v>
      </c>
      <c r="W422" s="110">
        <v>6</v>
      </c>
      <c r="X422" s="110">
        <v>344520000</v>
      </c>
      <c r="Y422" s="111">
        <v>60</v>
      </c>
      <c r="Z422" s="111">
        <v>29.7</v>
      </c>
      <c r="AA422" s="181">
        <v>183622.91300000006</v>
      </c>
      <c r="AB422" s="181">
        <v>96684.933999999979</v>
      </c>
      <c r="AC422" s="181">
        <v>202682.68800000011</v>
      </c>
      <c r="AD422" s="181">
        <v>106076.76099999997</v>
      </c>
      <c r="AE422" s="110">
        <v>2871144</v>
      </c>
    </row>
    <row r="423" spans="1:31" hidden="1" x14ac:dyDescent="0.25">
      <c r="A423" s="99">
        <v>42535</v>
      </c>
      <c r="B423" s="100">
        <f t="shared" si="7"/>
        <v>2016</v>
      </c>
      <c r="C423" s="101">
        <v>1065560</v>
      </c>
      <c r="D423" s="101"/>
      <c r="E423" s="101"/>
      <c r="F423" s="101"/>
      <c r="G423" s="102"/>
      <c r="H423" s="102"/>
      <c r="I423" s="102"/>
      <c r="J423" s="103">
        <v>97.89</v>
      </c>
      <c r="K423" s="104">
        <v>716.322</v>
      </c>
      <c r="L423" s="104">
        <v>368.565</v>
      </c>
      <c r="M423" s="105">
        <v>4588.0839999999998</v>
      </c>
      <c r="N423" s="105">
        <v>2468.5610000000001</v>
      </c>
      <c r="O423" s="105">
        <v>76478.93799999998</v>
      </c>
      <c r="P423" s="105">
        <v>41324.583000000006</v>
      </c>
      <c r="Q423" s="106">
        <v>1065.56</v>
      </c>
      <c r="R423" s="107">
        <f t="shared" si="6"/>
        <v>0.36281070303889124</v>
      </c>
      <c r="S423" s="108">
        <v>97.990542168674693</v>
      </c>
      <c r="T423" s="109">
        <v>87</v>
      </c>
      <c r="U423" s="110">
        <v>2088000</v>
      </c>
      <c r="V423" s="110">
        <v>29232000</v>
      </c>
      <c r="W423" s="110">
        <v>6</v>
      </c>
      <c r="X423" s="110">
        <v>346608000</v>
      </c>
      <c r="Y423" s="111">
        <v>60</v>
      </c>
      <c r="Z423" s="111">
        <v>29.7</v>
      </c>
      <c r="AA423" s="181">
        <v>184126.27300000004</v>
      </c>
      <c r="AB423" s="181">
        <v>96954.433999999994</v>
      </c>
      <c r="AC423" s="181">
        <v>203399.0100000001</v>
      </c>
      <c r="AD423" s="181">
        <v>106445.32599999997</v>
      </c>
      <c r="AE423" s="110">
        <v>2873232</v>
      </c>
    </row>
    <row r="424" spans="1:31" hidden="1" x14ac:dyDescent="0.25">
      <c r="A424" s="99">
        <v>42536</v>
      </c>
      <c r="B424" s="100">
        <f t="shared" si="7"/>
        <v>2016</v>
      </c>
      <c r="C424" s="101">
        <v>128083</v>
      </c>
      <c r="D424" s="101"/>
      <c r="E424" s="101"/>
      <c r="F424" s="101"/>
      <c r="G424" s="102"/>
      <c r="H424" s="102"/>
      <c r="I424" s="102"/>
      <c r="J424" s="103">
        <v>99.01</v>
      </c>
      <c r="K424" s="104">
        <v>85.599000000000004</v>
      </c>
      <c r="L424" s="104">
        <v>49.328000000000003</v>
      </c>
      <c r="M424" s="105">
        <v>4673.683</v>
      </c>
      <c r="N424" s="105">
        <v>2517.8890000000001</v>
      </c>
      <c r="O424" s="105">
        <v>76564.536999999982</v>
      </c>
      <c r="P424" s="105">
        <v>41373.911000000007</v>
      </c>
      <c r="Q424" s="106">
        <v>128.083</v>
      </c>
      <c r="R424" s="107">
        <f t="shared" si="6"/>
        <v>0.36265669973232534</v>
      </c>
      <c r="S424" s="108">
        <v>97.996646706586816</v>
      </c>
      <c r="T424" s="109">
        <v>87</v>
      </c>
      <c r="U424" s="110">
        <v>2088000</v>
      </c>
      <c r="V424" s="110">
        <v>31320000</v>
      </c>
      <c r="W424" s="110">
        <v>6</v>
      </c>
      <c r="X424" s="110">
        <v>348696000</v>
      </c>
      <c r="Y424" s="111">
        <v>60</v>
      </c>
      <c r="Z424" s="111">
        <v>29.7</v>
      </c>
      <c r="AA424" s="181">
        <v>184210.33900000004</v>
      </c>
      <c r="AB424" s="181">
        <v>97002.238999999987</v>
      </c>
      <c r="AC424" s="181">
        <v>203484.60900000008</v>
      </c>
      <c r="AD424" s="181">
        <v>106494.65399999997</v>
      </c>
      <c r="AE424" s="110">
        <v>2875320</v>
      </c>
    </row>
    <row r="425" spans="1:31" hidden="1" x14ac:dyDescent="0.25">
      <c r="A425" s="99">
        <v>42537</v>
      </c>
      <c r="B425" s="100">
        <f t="shared" si="7"/>
        <v>2016</v>
      </c>
      <c r="C425" s="101">
        <v>27086</v>
      </c>
      <c r="D425" s="101"/>
      <c r="E425" s="101"/>
      <c r="F425" s="101"/>
      <c r="G425" s="102"/>
      <c r="H425" s="102"/>
      <c r="I425" s="102"/>
      <c r="J425" s="103">
        <v>96.31</v>
      </c>
      <c r="K425" s="104">
        <v>20.007000000000001</v>
      </c>
      <c r="L425" s="104">
        <v>14.077</v>
      </c>
      <c r="M425" s="105">
        <v>4693.6899999999996</v>
      </c>
      <c r="N425" s="105">
        <v>2531.9660000000003</v>
      </c>
      <c r="O425" s="105">
        <v>76584.54399999998</v>
      </c>
      <c r="P425" s="105">
        <v>41387.988000000005</v>
      </c>
      <c r="Q425" s="106">
        <v>27.085999999999999</v>
      </c>
      <c r="R425" s="107">
        <f t="shared" si="6"/>
        <v>0.36249850942108824</v>
      </c>
      <c r="S425" s="108">
        <v>97.986607142857139</v>
      </c>
      <c r="T425" s="109">
        <v>87</v>
      </c>
      <c r="U425" s="110">
        <v>2088000</v>
      </c>
      <c r="V425" s="110">
        <v>33408000</v>
      </c>
      <c r="W425" s="110">
        <v>6</v>
      </c>
      <c r="X425" s="110">
        <v>350784000</v>
      </c>
      <c r="Y425" s="111">
        <v>60</v>
      </c>
      <c r="Z425" s="111">
        <v>29.7</v>
      </c>
      <c r="AA425" s="181">
        <v>184066.62100000004</v>
      </c>
      <c r="AB425" s="181">
        <v>96926.41899999998</v>
      </c>
      <c r="AC425" s="181">
        <v>203504.6160000001</v>
      </c>
      <c r="AD425" s="181">
        <v>106508.73099999997</v>
      </c>
      <c r="AE425" s="110">
        <v>2877408</v>
      </c>
    </row>
    <row r="426" spans="1:31" hidden="1" x14ac:dyDescent="0.25">
      <c r="A426" s="99">
        <v>42538</v>
      </c>
      <c r="B426" s="100">
        <f t="shared" si="7"/>
        <v>2016</v>
      </c>
      <c r="C426" s="101">
        <v>70560</v>
      </c>
      <c r="D426" s="101"/>
      <c r="E426" s="101"/>
      <c r="F426" s="101"/>
      <c r="G426" s="102"/>
      <c r="H426" s="102"/>
      <c r="I426" s="102"/>
      <c r="J426" s="103">
        <v>98.85</v>
      </c>
      <c r="K426" s="104">
        <v>54.789000000000001</v>
      </c>
      <c r="L426" s="104">
        <v>19.398</v>
      </c>
      <c r="M426" s="105">
        <v>4748.4789999999994</v>
      </c>
      <c r="N426" s="105">
        <v>2551.3640000000005</v>
      </c>
      <c r="O426" s="105">
        <v>76639.332999999984</v>
      </c>
      <c r="P426" s="105">
        <v>41407.386000000006</v>
      </c>
      <c r="Q426" s="106">
        <v>70.56</v>
      </c>
      <c r="R426" s="107">
        <f t="shared" si="6"/>
        <v>0.36153501023460849</v>
      </c>
      <c r="S426" s="108">
        <v>97.991715976331349</v>
      </c>
      <c r="T426" s="109">
        <v>87</v>
      </c>
      <c r="U426" s="110">
        <v>2088000</v>
      </c>
      <c r="V426" s="110">
        <v>35496000</v>
      </c>
      <c r="W426" s="110">
        <v>6</v>
      </c>
      <c r="X426" s="110">
        <v>352872000</v>
      </c>
      <c r="Y426" s="111">
        <v>60</v>
      </c>
      <c r="Z426" s="111">
        <v>29.7</v>
      </c>
      <c r="AA426" s="181">
        <v>184022.34700000004</v>
      </c>
      <c r="AB426" s="181">
        <v>96890.348999999987</v>
      </c>
      <c r="AC426" s="181">
        <v>203559.40500000009</v>
      </c>
      <c r="AD426" s="181">
        <v>106528.12899999997</v>
      </c>
      <c r="AE426" s="110">
        <v>2879496</v>
      </c>
    </row>
    <row r="427" spans="1:31" hidden="1" x14ac:dyDescent="0.25">
      <c r="A427" s="99">
        <v>42539</v>
      </c>
      <c r="B427" s="100">
        <f t="shared" si="7"/>
        <v>2016</v>
      </c>
      <c r="C427" s="101">
        <v>267639</v>
      </c>
      <c r="D427" s="101"/>
      <c r="E427" s="101"/>
      <c r="F427" s="101"/>
      <c r="G427" s="102"/>
      <c r="H427" s="102"/>
      <c r="I427" s="102"/>
      <c r="J427" s="103">
        <v>99.02</v>
      </c>
      <c r="K427" s="104">
        <v>181.84200000000001</v>
      </c>
      <c r="L427" s="104">
        <v>94.864000000000004</v>
      </c>
      <c r="M427" s="105">
        <v>4930.320999999999</v>
      </c>
      <c r="N427" s="105">
        <v>2646.2280000000005</v>
      </c>
      <c r="O427" s="105">
        <v>76821.174999999988</v>
      </c>
      <c r="P427" s="105">
        <v>41502.250000000007</v>
      </c>
      <c r="Q427" s="106">
        <v>267.63900000000001</v>
      </c>
      <c r="R427" s="107">
        <f t="shared" si="6"/>
        <v>0.36009794651760857</v>
      </c>
      <c r="S427" s="108">
        <v>97.997764705882346</v>
      </c>
      <c r="T427" s="109">
        <v>87</v>
      </c>
      <c r="U427" s="110">
        <v>2088000</v>
      </c>
      <c r="V427" s="110">
        <v>37584000</v>
      </c>
      <c r="W427" s="110">
        <v>6</v>
      </c>
      <c r="X427" s="110">
        <v>354960000</v>
      </c>
      <c r="Y427" s="111">
        <v>60</v>
      </c>
      <c r="Z427" s="111">
        <v>29.7</v>
      </c>
      <c r="AA427" s="181">
        <v>183673.08100000003</v>
      </c>
      <c r="AB427" s="181">
        <v>96700.214999999997</v>
      </c>
      <c r="AC427" s="181">
        <v>203741.24700000009</v>
      </c>
      <c r="AD427" s="181">
        <v>106622.99299999997</v>
      </c>
      <c r="AE427" s="110">
        <v>2881584</v>
      </c>
    </row>
    <row r="428" spans="1:31" hidden="1" x14ac:dyDescent="0.25">
      <c r="A428" s="99">
        <v>42540</v>
      </c>
      <c r="B428" s="100">
        <f t="shared" si="7"/>
        <v>2016</v>
      </c>
      <c r="C428" s="101">
        <v>460063</v>
      </c>
      <c r="D428" s="101"/>
      <c r="E428" s="101"/>
      <c r="F428" s="101"/>
      <c r="G428" s="102"/>
      <c r="H428" s="102"/>
      <c r="I428" s="102"/>
      <c r="J428" s="103">
        <v>98.29</v>
      </c>
      <c r="K428" s="104">
        <v>316.74299999999999</v>
      </c>
      <c r="L428" s="104">
        <v>153.78700000000001</v>
      </c>
      <c r="M428" s="105">
        <v>5247.0639999999994</v>
      </c>
      <c r="N428" s="105">
        <v>2800.0150000000003</v>
      </c>
      <c r="O428" s="105">
        <v>77137.917999999991</v>
      </c>
      <c r="P428" s="105">
        <v>41656.037000000004</v>
      </c>
      <c r="Q428" s="106">
        <v>460.06299999999999</v>
      </c>
      <c r="R428" s="107">
        <f t="shared" si="6"/>
        <v>0.3605957539495091</v>
      </c>
      <c r="S428" s="108">
        <v>97.999473684210528</v>
      </c>
      <c r="T428" s="109">
        <v>87</v>
      </c>
      <c r="U428" s="110">
        <v>2088000</v>
      </c>
      <c r="V428" s="110">
        <v>39672000</v>
      </c>
      <c r="W428" s="110">
        <v>6</v>
      </c>
      <c r="X428" s="110">
        <v>357048000</v>
      </c>
      <c r="Y428" s="111">
        <v>60</v>
      </c>
      <c r="Z428" s="111">
        <v>29.7</v>
      </c>
      <c r="AA428" s="181">
        <v>183067.57500000001</v>
      </c>
      <c r="AB428" s="181">
        <v>96394.773000000001</v>
      </c>
      <c r="AC428" s="181">
        <v>204057.99000000008</v>
      </c>
      <c r="AD428" s="181">
        <v>106776.77999999997</v>
      </c>
      <c r="AE428" s="110">
        <v>2883672</v>
      </c>
    </row>
    <row r="429" spans="1:31" hidden="1" x14ac:dyDescent="0.25">
      <c r="A429" s="99">
        <v>42541</v>
      </c>
      <c r="B429" s="100">
        <f t="shared" si="7"/>
        <v>2016</v>
      </c>
      <c r="C429" s="101">
        <v>688017.99999998196</v>
      </c>
      <c r="D429" s="101">
        <v>8572962.9999999329</v>
      </c>
      <c r="E429" s="101">
        <v>117420810</v>
      </c>
      <c r="F429" s="101">
        <v>976160</v>
      </c>
      <c r="G429" s="102">
        <v>15297700</v>
      </c>
      <c r="H429" s="102">
        <v>123285100</v>
      </c>
      <c r="I429" s="102">
        <v>275653400</v>
      </c>
      <c r="J429" s="103">
        <v>98.32</v>
      </c>
      <c r="K429" s="104">
        <v>487.45100000000002</v>
      </c>
      <c r="L429" s="104">
        <v>212.614</v>
      </c>
      <c r="M429" s="105">
        <v>5734.5149999999994</v>
      </c>
      <c r="N429" s="105">
        <v>3012.6290000000004</v>
      </c>
      <c r="O429" s="105">
        <v>77625.368999999992</v>
      </c>
      <c r="P429" s="105">
        <v>41868.651000000005</v>
      </c>
      <c r="Q429" s="106">
        <v>688.01799999998195</v>
      </c>
      <c r="R429" s="107">
        <f t="shared" si="6"/>
        <v>0.36105197606676093</v>
      </c>
      <c r="S429" s="108">
        <v>98.001337209302321</v>
      </c>
      <c r="T429" s="109">
        <v>87</v>
      </c>
      <c r="U429" s="110">
        <v>2088000</v>
      </c>
      <c r="V429" s="110">
        <v>41760000</v>
      </c>
      <c r="W429" s="110">
        <v>6</v>
      </c>
      <c r="X429" s="110">
        <v>359136000</v>
      </c>
      <c r="Y429" s="111">
        <v>60</v>
      </c>
      <c r="Z429" s="111">
        <v>29.7</v>
      </c>
      <c r="AA429" s="181">
        <v>183489.29100000003</v>
      </c>
      <c r="AB429" s="181">
        <v>96585.285000000003</v>
      </c>
      <c r="AC429" s="181">
        <v>204545.44100000008</v>
      </c>
      <c r="AD429" s="181">
        <v>106989.39399999997</v>
      </c>
      <c r="AE429" s="110">
        <v>2885760</v>
      </c>
    </row>
    <row r="430" spans="1:31" hidden="1" x14ac:dyDescent="0.25">
      <c r="A430" s="99">
        <v>42542</v>
      </c>
      <c r="B430" s="100">
        <f t="shared" si="7"/>
        <v>2016</v>
      </c>
      <c r="C430" s="101">
        <v>1280865</v>
      </c>
      <c r="D430" s="101"/>
      <c r="E430" s="101"/>
      <c r="F430" s="101"/>
      <c r="G430" s="102"/>
      <c r="H430" s="102"/>
      <c r="I430" s="102"/>
      <c r="J430" s="103">
        <v>99.68</v>
      </c>
      <c r="K430" s="104">
        <v>876.73900000000003</v>
      </c>
      <c r="L430" s="104">
        <v>421.10199999999998</v>
      </c>
      <c r="M430" s="105">
        <v>6611.253999999999</v>
      </c>
      <c r="N430" s="105">
        <v>3433.7310000000002</v>
      </c>
      <c r="O430" s="105">
        <v>78502.107999999993</v>
      </c>
      <c r="P430" s="105">
        <v>42289.753000000004</v>
      </c>
      <c r="Q430" s="106">
        <v>1280.865</v>
      </c>
      <c r="R430" s="107">
        <f t="shared" ref="R430:R493" si="8">SUM(Q66:Q430)/(SUM(T66:T430)*24)</f>
        <v>0.36114787828688372</v>
      </c>
      <c r="S430" s="108">
        <v>98.011040462427744</v>
      </c>
      <c r="T430" s="109">
        <v>87</v>
      </c>
      <c r="U430" s="110">
        <v>2088000</v>
      </c>
      <c r="V430" s="110">
        <v>43848000</v>
      </c>
      <c r="W430" s="110">
        <v>6</v>
      </c>
      <c r="X430" s="110">
        <v>361224000</v>
      </c>
      <c r="Y430" s="111">
        <v>60</v>
      </c>
      <c r="Z430" s="111">
        <v>29.7</v>
      </c>
      <c r="AA430" s="181">
        <v>184134.06300000002</v>
      </c>
      <c r="AB430" s="181">
        <v>96890.87999999999</v>
      </c>
      <c r="AC430" s="181">
        <v>205422.18000000008</v>
      </c>
      <c r="AD430" s="181">
        <v>107410.49599999997</v>
      </c>
      <c r="AE430" s="110">
        <v>2887848</v>
      </c>
    </row>
    <row r="431" spans="1:31" hidden="1" x14ac:dyDescent="0.25">
      <c r="A431" s="99">
        <v>42543</v>
      </c>
      <c r="B431" s="100">
        <f t="shared" si="7"/>
        <v>2016</v>
      </c>
      <c r="C431" s="101">
        <v>1803113</v>
      </c>
      <c r="D431" s="101"/>
      <c r="E431" s="101"/>
      <c r="F431" s="101"/>
      <c r="G431" s="102"/>
      <c r="H431" s="102"/>
      <c r="I431" s="102"/>
      <c r="J431" s="103">
        <v>99.1</v>
      </c>
      <c r="K431" s="104">
        <v>1221.306</v>
      </c>
      <c r="L431" s="104">
        <v>607.48299999999995</v>
      </c>
      <c r="M431" s="105">
        <v>7832.5599999999995</v>
      </c>
      <c r="N431" s="105">
        <v>4041.2139999999999</v>
      </c>
      <c r="O431" s="105">
        <v>79723.41399999999</v>
      </c>
      <c r="P431" s="105">
        <v>42897.236000000004</v>
      </c>
      <c r="Q431" s="106">
        <v>1803.1130000000001</v>
      </c>
      <c r="R431" s="107">
        <f t="shared" si="8"/>
        <v>0.36223172728704123</v>
      </c>
      <c r="S431" s="108">
        <v>98.017298850574704</v>
      </c>
      <c r="T431" s="109">
        <v>87</v>
      </c>
      <c r="U431" s="110">
        <v>2088000</v>
      </c>
      <c r="V431" s="110">
        <v>45936000</v>
      </c>
      <c r="W431" s="110">
        <v>6</v>
      </c>
      <c r="X431" s="110">
        <v>363312000</v>
      </c>
      <c r="Y431" s="111">
        <v>60</v>
      </c>
      <c r="Z431" s="111">
        <v>29.7</v>
      </c>
      <c r="AA431" s="181">
        <v>184557.58299999998</v>
      </c>
      <c r="AB431" s="181">
        <v>97073.286999999982</v>
      </c>
      <c r="AC431" s="181">
        <v>206643.48600000009</v>
      </c>
      <c r="AD431" s="181">
        <v>108017.97899999996</v>
      </c>
      <c r="AE431" s="110">
        <v>2889936</v>
      </c>
    </row>
    <row r="432" spans="1:31" hidden="1" x14ac:dyDescent="0.25">
      <c r="A432" s="99">
        <v>42544</v>
      </c>
      <c r="B432" s="100">
        <f t="shared" si="7"/>
        <v>2016</v>
      </c>
      <c r="C432" s="101">
        <v>1670080</v>
      </c>
      <c r="D432" s="101"/>
      <c r="E432" s="101"/>
      <c r="F432" s="101"/>
      <c r="G432" s="102"/>
      <c r="H432" s="102"/>
      <c r="I432" s="102"/>
      <c r="J432" s="103">
        <v>99.82</v>
      </c>
      <c r="K432" s="104">
        <v>1135.8030000000001</v>
      </c>
      <c r="L432" s="104">
        <v>557.68600000000004</v>
      </c>
      <c r="M432" s="105">
        <v>8968.3629999999994</v>
      </c>
      <c r="N432" s="105">
        <v>4598.8999999999996</v>
      </c>
      <c r="O432" s="105">
        <v>80859.21699999999</v>
      </c>
      <c r="P432" s="105">
        <v>43454.922000000006</v>
      </c>
      <c r="Q432" s="106">
        <v>1670.08</v>
      </c>
      <c r="R432" s="107">
        <f t="shared" si="8"/>
        <v>0.36407579515036986</v>
      </c>
      <c r="S432" s="108">
        <v>98.027599999999993</v>
      </c>
      <c r="T432" s="109">
        <v>87</v>
      </c>
      <c r="U432" s="110">
        <v>2088000</v>
      </c>
      <c r="V432" s="110">
        <v>48024000</v>
      </c>
      <c r="W432" s="110">
        <v>6</v>
      </c>
      <c r="X432" s="110">
        <v>365400000</v>
      </c>
      <c r="Y432" s="111">
        <v>60</v>
      </c>
      <c r="Z432" s="111">
        <v>29.7</v>
      </c>
      <c r="AA432" s="181">
        <v>185030.576</v>
      </c>
      <c r="AB432" s="181">
        <v>97304.072999999989</v>
      </c>
      <c r="AC432" s="181">
        <v>207779.28900000011</v>
      </c>
      <c r="AD432" s="181">
        <v>108575.66499999996</v>
      </c>
      <c r="AE432" s="110">
        <v>2892024</v>
      </c>
    </row>
    <row r="433" spans="1:31" hidden="1" x14ac:dyDescent="0.25">
      <c r="A433" s="99">
        <v>42545</v>
      </c>
      <c r="B433" s="100">
        <f t="shared" si="7"/>
        <v>2016</v>
      </c>
      <c r="C433" s="101">
        <v>1898454</v>
      </c>
      <c r="D433" s="101"/>
      <c r="E433" s="101"/>
      <c r="F433" s="101"/>
      <c r="G433" s="102"/>
      <c r="H433" s="102"/>
      <c r="I433" s="102"/>
      <c r="J433" s="103">
        <v>98.97</v>
      </c>
      <c r="K433" s="104">
        <v>1277.922</v>
      </c>
      <c r="L433" s="104">
        <v>648.45000000000005</v>
      </c>
      <c r="M433" s="105">
        <v>10246.285</v>
      </c>
      <c r="N433" s="105">
        <v>5247.3499999999995</v>
      </c>
      <c r="O433" s="105">
        <v>82137.138999999996</v>
      </c>
      <c r="P433" s="105">
        <v>44103.372000000003</v>
      </c>
      <c r="Q433" s="106">
        <v>1898.454</v>
      </c>
      <c r="R433" s="107">
        <f t="shared" si="8"/>
        <v>0.36589736524431843</v>
      </c>
      <c r="S433" s="108">
        <v>98.032954545454544</v>
      </c>
      <c r="T433" s="109">
        <v>87</v>
      </c>
      <c r="U433" s="110">
        <v>2088000</v>
      </c>
      <c r="V433" s="110">
        <v>50112000</v>
      </c>
      <c r="W433" s="110">
        <v>6</v>
      </c>
      <c r="X433" s="110">
        <v>367488000</v>
      </c>
      <c r="Y433" s="111">
        <v>60</v>
      </c>
      <c r="Z433" s="111">
        <v>29.7</v>
      </c>
      <c r="AA433" s="181">
        <v>186127.68100000001</v>
      </c>
      <c r="AB433" s="181">
        <v>97861.642999999982</v>
      </c>
      <c r="AC433" s="181">
        <v>209057.2110000001</v>
      </c>
      <c r="AD433" s="181">
        <v>109224.11499999996</v>
      </c>
      <c r="AE433" s="110">
        <v>2894112</v>
      </c>
    </row>
    <row r="434" spans="1:31" hidden="1" x14ac:dyDescent="0.25">
      <c r="A434" s="99">
        <v>42546</v>
      </c>
      <c r="B434" s="100">
        <f t="shared" si="7"/>
        <v>2016</v>
      </c>
      <c r="C434" s="101">
        <v>1933926</v>
      </c>
      <c r="D434" s="101"/>
      <c r="E434" s="101"/>
      <c r="F434" s="101"/>
      <c r="G434" s="102"/>
      <c r="H434" s="102"/>
      <c r="I434" s="102"/>
      <c r="J434" s="103">
        <v>100</v>
      </c>
      <c r="K434" s="104">
        <v>1318.4929999999999</v>
      </c>
      <c r="L434" s="104">
        <v>644.05200000000002</v>
      </c>
      <c r="M434" s="105">
        <v>11564.778</v>
      </c>
      <c r="N434" s="105">
        <v>5891.4019999999991</v>
      </c>
      <c r="O434" s="105">
        <v>83455.631999999998</v>
      </c>
      <c r="P434" s="105">
        <v>44747.424000000006</v>
      </c>
      <c r="Q434" s="106">
        <v>1933.9259999999999</v>
      </c>
      <c r="R434" s="107">
        <f t="shared" si="8"/>
        <v>0.36780333018422284</v>
      </c>
      <c r="S434" s="108">
        <v>98.044067796610165</v>
      </c>
      <c r="T434" s="109">
        <v>87</v>
      </c>
      <c r="U434" s="110">
        <v>2088000</v>
      </c>
      <c r="V434" s="110">
        <v>52200000</v>
      </c>
      <c r="W434" s="110">
        <v>6</v>
      </c>
      <c r="X434" s="110">
        <v>369576000</v>
      </c>
      <c r="Y434" s="111">
        <v>60</v>
      </c>
      <c r="Z434" s="111">
        <v>29.7</v>
      </c>
      <c r="AA434" s="181">
        <v>187100.989</v>
      </c>
      <c r="AB434" s="181">
        <v>98331.929999999978</v>
      </c>
      <c r="AC434" s="181">
        <v>210375.70400000009</v>
      </c>
      <c r="AD434" s="181">
        <v>109868.16699999996</v>
      </c>
      <c r="AE434" s="110">
        <v>2896200</v>
      </c>
    </row>
    <row r="435" spans="1:31" hidden="1" x14ac:dyDescent="0.25">
      <c r="A435" s="99">
        <v>42547</v>
      </c>
      <c r="B435" s="100">
        <f t="shared" si="7"/>
        <v>2016</v>
      </c>
      <c r="C435" s="101">
        <v>979477</v>
      </c>
      <c r="D435" s="101"/>
      <c r="E435" s="101"/>
      <c r="F435" s="101"/>
      <c r="G435" s="102"/>
      <c r="H435" s="102"/>
      <c r="I435" s="102"/>
      <c r="J435" s="103">
        <v>99.71</v>
      </c>
      <c r="K435" s="104">
        <v>663.32600000000002</v>
      </c>
      <c r="L435" s="104">
        <v>329.30599999999998</v>
      </c>
      <c r="M435" s="105">
        <v>12228.103999999999</v>
      </c>
      <c r="N435" s="105">
        <v>6220.7079999999987</v>
      </c>
      <c r="O435" s="105">
        <v>84118.957999999999</v>
      </c>
      <c r="P435" s="105">
        <v>45076.73</v>
      </c>
      <c r="Q435" s="106">
        <v>979.47699999999998</v>
      </c>
      <c r="R435" s="107">
        <f t="shared" si="8"/>
        <v>0.36697694063926944</v>
      </c>
      <c r="S435" s="108">
        <v>98.053426966292122</v>
      </c>
      <c r="T435" s="109">
        <v>87</v>
      </c>
      <c r="U435" s="110">
        <v>2088000</v>
      </c>
      <c r="V435" s="110">
        <v>54288000</v>
      </c>
      <c r="W435" s="110">
        <v>6</v>
      </c>
      <c r="X435" s="110">
        <v>371664000</v>
      </c>
      <c r="Y435" s="111">
        <v>60</v>
      </c>
      <c r="Z435" s="111">
        <v>29.7</v>
      </c>
      <c r="AA435" s="181">
        <v>187435.916</v>
      </c>
      <c r="AB435" s="181">
        <v>98500.871999999988</v>
      </c>
      <c r="AC435" s="181">
        <v>211039.03000000009</v>
      </c>
      <c r="AD435" s="181">
        <v>110197.47299999995</v>
      </c>
      <c r="AE435" s="110">
        <v>2898288</v>
      </c>
    </row>
    <row r="436" spans="1:31" hidden="1" x14ac:dyDescent="0.25">
      <c r="A436" s="99">
        <v>42548</v>
      </c>
      <c r="B436" s="100">
        <f t="shared" si="7"/>
        <v>2016</v>
      </c>
      <c r="C436" s="101">
        <v>324946</v>
      </c>
      <c r="D436" s="101"/>
      <c r="E436" s="101"/>
      <c r="F436" s="101"/>
      <c r="G436" s="102"/>
      <c r="H436" s="102"/>
      <c r="I436" s="102"/>
      <c r="J436" s="103">
        <v>98.07</v>
      </c>
      <c r="K436" s="104">
        <v>224.12799999999999</v>
      </c>
      <c r="L436" s="104">
        <v>109.48099999999999</v>
      </c>
      <c r="M436" s="105">
        <v>12452.232</v>
      </c>
      <c r="N436" s="105">
        <v>6330.1889999999985</v>
      </c>
      <c r="O436" s="105">
        <v>84343.085999999996</v>
      </c>
      <c r="P436" s="105">
        <v>45186.211000000003</v>
      </c>
      <c r="Q436" s="106">
        <v>324.94600000000003</v>
      </c>
      <c r="R436" s="107">
        <f t="shared" si="8"/>
        <v>0.36682909253135981</v>
      </c>
      <c r="S436" s="108">
        <v>98.053519553072618</v>
      </c>
      <c r="T436" s="109">
        <v>87</v>
      </c>
      <c r="U436" s="110">
        <v>2088000</v>
      </c>
      <c r="V436" s="110">
        <v>56376000</v>
      </c>
      <c r="W436" s="110">
        <v>6</v>
      </c>
      <c r="X436" s="110">
        <v>373752000</v>
      </c>
      <c r="Y436" s="111">
        <v>60</v>
      </c>
      <c r="Z436" s="111">
        <v>29.7</v>
      </c>
      <c r="AA436" s="181">
        <v>186588.44699999999</v>
      </c>
      <c r="AB436" s="181">
        <v>98051.59599999999</v>
      </c>
      <c r="AC436" s="181">
        <v>211263.15800000008</v>
      </c>
      <c r="AD436" s="181">
        <v>110306.95399999995</v>
      </c>
      <c r="AE436" s="110">
        <v>2900376</v>
      </c>
    </row>
    <row r="437" spans="1:31" hidden="1" x14ac:dyDescent="0.25">
      <c r="A437" s="99">
        <v>42549</v>
      </c>
      <c r="B437" s="100">
        <f t="shared" si="7"/>
        <v>2016</v>
      </c>
      <c r="C437" s="101">
        <v>223714</v>
      </c>
      <c r="D437" s="101"/>
      <c r="E437" s="101"/>
      <c r="F437" s="101"/>
      <c r="G437" s="102"/>
      <c r="H437" s="102"/>
      <c r="I437" s="102"/>
      <c r="J437" s="103">
        <v>98.81</v>
      </c>
      <c r="K437" s="104">
        <v>148.96100000000001</v>
      </c>
      <c r="L437" s="104">
        <v>78.894999999999996</v>
      </c>
      <c r="M437" s="105">
        <v>12601.192999999999</v>
      </c>
      <c r="N437" s="105">
        <v>6409.0839999999989</v>
      </c>
      <c r="O437" s="105">
        <v>84492.046999999991</v>
      </c>
      <c r="P437" s="105">
        <v>45265.106</v>
      </c>
      <c r="Q437" s="106">
        <v>223.714</v>
      </c>
      <c r="R437" s="107">
        <f t="shared" si="8"/>
        <v>0.36648007006770578</v>
      </c>
      <c r="S437" s="108">
        <v>98.057722222222225</v>
      </c>
      <c r="T437" s="109">
        <v>87</v>
      </c>
      <c r="U437" s="110">
        <v>2088000</v>
      </c>
      <c r="V437" s="110">
        <v>58464000</v>
      </c>
      <c r="W437" s="110">
        <v>6</v>
      </c>
      <c r="X437" s="110">
        <v>375840000</v>
      </c>
      <c r="Y437" s="111">
        <v>60</v>
      </c>
      <c r="Z437" s="111">
        <v>29.7</v>
      </c>
      <c r="AA437" s="181">
        <v>186428.25</v>
      </c>
      <c r="AB437" s="181">
        <v>97992.154999999999</v>
      </c>
      <c r="AC437" s="181">
        <v>211412.11900000009</v>
      </c>
      <c r="AD437" s="181">
        <v>110385.84899999996</v>
      </c>
      <c r="AE437" s="110">
        <v>2902464</v>
      </c>
    </row>
    <row r="438" spans="1:31" hidden="1" x14ac:dyDescent="0.25">
      <c r="A438" s="99">
        <v>42550</v>
      </c>
      <c r="B438" s="100">
        <f t="shared" si="7"/>
        <v>2016</v>
      </c>
      <c r="C438" s="101">
        <v>571577</v>
      </c>
      <c r="D438" s="101"/>
      <c r="E438" s="101"/>
      <c r="F438" s="101"/>
      <c r="G438" s="102"/>
      <c r="H438" s="102"/>
      <c r="I438" s="102"/>
      <c r="J438" s="103">
        <v>99.13</v>
      </c>
      <c r="K438" s="104">
        <v>390.43599999999998</v>
      </c>
      <c r="L438" s="104">
        <v>189.744</v>
      </c>
      <c r="M438" s="105">
        <v>12991.628999999999</v>
      </c>
      <c r="N438" s="105">
        <v>6598.8279999999986</v>
      </c>
      <c r="O438" s="105">
        <v>84882.482999999993</v>
      </c>
      <c r="P438" s="105">
        <v>45454.85</v>
      </c>
      <c r="Q438" s="106">
        <v>571.577</v>
      </c>
      <c r="R438" s="107">
        <f t="shared" si="8"/>
        <v>0.36678461790794081</v>
      </c>
      <c r="S438" s="108">
        <v>98.063646408839787</v>
      </c>
      <c r="T438" s="109">
        <v>87</v>
      </c>
      <c r="U438" s="110">
        <v>2088000</v>
      </c>
      <c r="V438" s="110">
        <v>60552000</v>
      </c>
      <c r="W438" s="110">
        <v>6</v>
      </c>
      <c r="X438" s="110">
        <v>377928000</v>
      </c>
      <c r="Y438" s="111">
        <v>60</v>
      </c>
      <c r="Z438" s="111">
        <v>29.7</v>
      </c>
      <c r="AA438" s="181">
        <v>186484.19499999998</v>
      </c>
      <c r="AB438" s="181">
        <v>98018.191999999995</v>
      </c>
      <c r="AC438" s="181">
        <v>211802.55500000008</v>
      </c>
      <c r="AD438" s="181">
        <v>110575.59299999996</v>
      </c>
      <c r="AE438" s="110">
        <v>2904552</v>
      </c>
    </row>
    <row r="439" spans="1:31" hidden="1" x14ac:dyDescent="0.25">
      <c r="A439" s="99">
        <v>42551</v>
      </c>
      <c r="B439" s="100">
        <f t="shared" si="7"/>
        <v>2016</v>
      </c>
      <c r="C439" s="101">
        <v>282135</v>
      </c>
      <c r="D439" s="101"/>
      <c r="E439" s="101"/>
      <c r="F439" s="101"/>
      <c r="G439" s="102"/>
      <c r="H439" s="102"/>
      <c r="I439" s="102"/>
      <c r="J439" s="103">
        <v>99.25</v>
      </c>
      <c r="K439" s="104">
        <v>198.155</v>
      </c>
      <c r="L439" s="104">
        <v>90.980999999999995</v>
      </c>
      <c r="M439" s="105">
        <v>13189.784</v>
      </c>
      <c r="N439" s="105">
        <v>6689.8089999999984</v>
      </c>
      <c r="O439" s="105">
        <v>85080.637999999992</v>
      </c>
      <c r="P439" s="105">
        <v>45545.830999999998</v>
      </c>
      <c r="Q439" s="106">
        <v>282.13499999999999</v>
      </c>
      <c r="R439" s="107">
        <f t="shared" si="8"/>
        <v>0.36610847635542942</v>
      </c>
      <c r="S439" s="108">
        <v>98.070164835164832</v>
      </c>
      <c r="T439" s="109">
        <v>87</v>
      </c>
      <c r="U439" s="110">
        <v>2088000</v>
      </c>
      <c r="V439" s="110">
        <v>62640000</v>
      </c>
      <c r="W439" s="110">
        <v>6</v>
      </c>
      <c r="X439" s="110">
        <v>380016000</v>
      </c>
      <c r="Y439" s="111">
        <v>60</v>
      </c>
      <c r="Z439" s="111">
        <v>29.7</v>
      </c>
      <c r="AA439" s="181">
        <v>186439.57699999999</v>
      </c>
      <c r="AB439" s="181">
        <v>98004.27</v>
      </c>
      <c r="AC439" s="181">
        <v>212000.71000000008</v>
      </c>
      <c r="AD439" s="181">
        <v>110666.57399999996</v>
      </c>
      <c r="AE439" s="110">
        <v>2906640</v>
      </c>
    </row>
    <row r="440" spans="1:31" hidden="1" x14ac:dyDescent="0.25">
      <c r="A440" s="99">
        <v>42552</v>
      </c>
      <c r="B440" s="100">
        <f t="shared" si="7"/>
        <v>2016</v>
      </c>
      <c r="C440" s="101">
        <v>159125</v>
      </c>
      <c r="D440" s="101"/>
      <c r="E440" s="101"/>
      <c r="F440" s="101"/>
      <c r="G440" s="102"/>
      <c r="H440" s="102"/>
      <c r="I440" s="102"/>
      <c r="J440" s="103">
        <v>98.63</v>
      </c>
      <c r="K440" s="104">
        <v>120.60299999999999</v>
      </c>
      <c r="L440" s="104">
        <v>46.133000000000003</v>
      </c>
      <c r="M440" s="105">
        <v>120.60299999999999</v>
      </c>
      <c r="N440" s="105">
        <v>46.133000000000003</v>
      </c>
      <c r="O440" s="105">
        <v>85201.240999999995</v>
      </c>
      <c r="P440" s="105">
        <v>45591.964</v>
      </c>
      <c r="Q440" s="106">
        <v>159.125</v>
      </c>
      <c r="R440" s="107">
        <f t="shared" si="8"/>
        <v>0.36468031674801854</v>
      </c>
      <c r="S440" s="108">
        <v>98.073224043715854</v>
      </c>
      <c r="T440" s="109">
        <v>87</v>
      </c>
      <c r="U440" s="110">
        <v>2088000</v>
      </c>
      <c r="V440" s="110">
        <v>2088000</v>
      </c>
      <c r="W440" s="110">
        <v>7</v>
      </c>
      <c r="X440" s="110">
        <v>382104000</v>
      </c>
      <c r="Y440" s="111">
        <v>60</v>
      </c>
      <c r="Z440" s="111">
        <v>29.7</v>
      </c>
      <c r="AA440" s="181">
        <v>186010.22199999998</v>
      </c>
      <c r="AB440" s="181">
        <v>97793.305999999997</v>
      </c>
      <c r="AC440" s="181">
        <v>212121.31300000008</v>
      </c>
      <c r="AD440" s="181">
        <v>110712.70699999997</v>
      </c>
      <c r="AE440" s="110">
        <v>2908728</v>
      </c>
    </row>
    <row r="441" spans="1:31" hidden="1" x14ac:dyDescent="0.25">
      <c r="A441" s="99">
        <v>42553</v>
      </c>
      <c r="B441" s="100">
        <f t="shared" si="7"/>
        <v>2016</v>
      </c>
      <c r="C441" s="101">
        <v>1033226.0000000001</v>
      </c>
      <c r="D441" s="101"/>
      <c r="E441" s="101"/>
      <c r="F441" s="101"/>
      <c r="G441" s="102"/>
      <c r="H441" s="102"/>
      <c r="I441" s="102"/>
      <c r="J441" s="103">
        <v>99.96</v>
      </c>
      <c r="K441" s="104">
        <v>696.98</v>
      </c>
      <c r="L441" s="104">
        <v>347.46</v>
      </c>
      <c r="M441" s="105">
        <v>817.58299999999997</v>
      </c>
      <c r="N441" s="105">
        <v>393.59299999999996</v>
      </c>
      <c r="O441" s="105">
        <v>85898.22099999999</v>
      </c>
      <c r="P441" s="105">
        <v>45939.423999999999</v>
      </c>
      <c r="Q441" s="106">
        <v>1033.2260000000001</v>
      </c>
      <c r="R441" s="107">
        <f t="shared" si="8"/>
        <v>0.36470831496352274</v>
      </c>
      <c r="S441" s="108">
        <v>98.083478260869569</v>
      </c>
      <c r="T441" s="109">
        <v>87</v>
      </c>
      <c r="U441" s="110">
        <v>2088000</v>
      </c>
      <c r="V441" s="110">
        <v>4176000</v>
      </c>
      <c r="W441" s="110">
        <v>7</v>
      </c>
      <c r="X441" s="110">
        <v>384192000</v>
      </c>
      <c r="Y441" s="111">
        <v>60</v>
      </c>
      <c r="Z441" s="111">
        <v>29.7</v>
      </c>
      <c r="AA441" s="181">
        <v>185833.18600000002</v>
      </c>
      <c r="AB441" s="181">
        <v>97750.348000000013</v>
      </c>
      <c r="AC441" s="181">
        <v>212818.29300000009</v>
      </c>
      <c r="AD441" s="181">
        <v>111060.16699999997</v>
      </c>
      <c r="AE441" s="110">
        <v>2910816</v>
      </c>
    </row>
    <row r="442" spans="1:31" hidden="1" x14ac:dyDescent="0.25">
      <c r="A442" s="99">
        <v>42554</v>
      </c>
      <c r="B442" s="100">
        <f t="shared" si="7"/>
        <v>2016</v>
      </c>
      <c r="C442" s="101">
        <v>962537</v>
      </c>
      <c r="D442" s="101"/>
      <c r="E442" s="101"/>
      <c r="F442" s="101"/>
      <c r="G442" s="102"/>
      <c r="H442" s="102"/>
      <c r="I442" s="102"/>
      <c r="J442" s="103">
        <v>100</v>
      </c>
      <c r="K442" s="104">
        <v>646.11300000000006</v>
      </c>
      <c r="L442" s="104">
        <v>329.00599999999997</v>
      </c>
      <c r="M442" s="105">
        <v>1463.6959999999999</v>
      </c>
      <c r="N442" s="105">
        <v>722.59899999999993</v>
      </c>
      <c r="O442" s="105">
        <v>86544.333999999988</v>
      </c>
      <c r="P442" s="105">
        <v>46268.43</v>
      </c>
      <c r="Q442" s="106">
        <v>962.53700000000003</v>
      </c>
      <c r="R442" s="107">
        <f t="shared" si="8"/>
        <v>0.36462050858132572</v>
      </c>
      <c r="S442" s="108">
        <v>98.093837837837839</v>
      </c>
      <c r="T442" s="109">
        <v>87</v>
      </c>
      <c r="U442" s="110">
        <v>2088000</v>
      </c>
      <c r="V442" s="110">
        <v>6264000</v>
      </c>
      <c r="W442" s="110">
        <v>7</v>
      </c>
      <c r="X442" s="110">
        <v>386280000</v>
      </c>
      <c r="Y442" s="111">
        <v>60</v>
      </c>
      <c r="Z442" s="111">
        <v>29.7</v>
      </c>
      <c r="AA442" s="181">
        <v>185790.87899999999</v>
      </c>
      <c r="AB442" s="181">
        <v>97742.848000000013</v>
      </c>
      <c r="AC442" s="181">
        <v>213464.4060000001</v>
      </c>
      <c r="AD442" s="181">
        <v>111389.17299999997</v>
      </c>
      <c r="AE442" s="110">
        <v>2912904</v>
      </c>
    </row>
    <row r="443" spans="1:31" hidden="1" x14ac:dyDescent="0.25">
      <c r="A443" s="99">
        <v>42555</v>
      </c>
      <c r="B443" s="100">
        <f t="shared" si="7"/>
        <v>2016</v>
      </c>
      <c r="C443" s="101">
        <v>1424463</v>
      </c>
      <c r="D443" s="101"/>
      <c r="E443" s="101"/>
      <c r="F443" s="101"/>
      <c r="G443" s="102"/>
      <c r="H443" s="102"/>
      <c r="I443" s="102"/>
      <c r="J443" s="103">
        <v>99.95</v>
      </c>
      <c r="K443" s="104">
        <v>948.13099999999997</v>
      </c>
      <c r="L443" s="104">
        <v>494.00200000000001</v>
      </c>
      <c r="M443" s="105">
        <v>2411.8269999999998</v>
      </c>
      <c r="N443" s="105">
        <v>1216.6009999999999</v>
      </c>
      <c r="O443" s="105">
        <v>87492.464999999982</v>
      </c>
      <c r="P443" s="105">
        <v>46762.432000000001</v>
      </c>
      <c r="Q443" s="106">
        <v>1424.463</v>
      </c>
      <c r="R443" s="107">
        <f t="shared" si="8"/>
        <v>0.36536963470319628</v>
      </c>
      <c r="S443" s="108">
        <v>98.10381720430108</v>
      </c>
      <c r="T443" s="109">
        <v>87</v>
      </c>
      <c r="U443" s="110">
        <v>2088000</v>
      </c>
      <c r="V443" s="110">
        <v>8352000</v>
      </c>
      <c r="W443" s="110">
        <v>7</v>
      </c>
      <c r="X443" s="110">
        <v>388368000</v>
      </c>
      <c r="Y443" s="111">
        <v>60</v>
      </c>
      <c r="Z443" s="111">
        <v>29.7</v>
      </c>
      <c r="AA443" s="181">
        <v>186045.21</v>
      </c>
      <c r="AB443" s="181">
        <v>97888.751999999993</v>
      </c>
      <c r="AC443" s="181">
        <v>214412.5370000001</v>
      </c>
      <c r="AD443" s="181">
        <v>111883.17499999996</v>
      </c>
      <c r="AE443" s="110">
        <v>2914992</v>
      </c>
    </row>
    <row r="444" spans="1:31" hidden="1" x14ac:dyDescent="0.25">
      <c r="A444" s="99">
        <v>42556</v>
      </c>
      <c r="B444" s="100">
        <f t="shared" si="7"/>
        <v>2016</v>
      </c>
      <c r="C444" s="101">
        <v>1394993</v>
      </c>
      <c r="D444" s="101"/>
      <c r="E444" s="101"/>
      <c r="F444" s="101"/>
      <c r="G444" s="102"/>
      <c r="H444" s="102"/>
      <c r="I444" s="102"/>
      <c r="J444" s="103">
        <v>99.44</v>
      </c>
      <c r="K444" s="104">
        <v>927.11599999999999</v>
      </c>
      <c r="L444" s="104">
        <v>485.77100000000002</v>
      </c>
      <c r="M444" s="105">
        <v>3338.9429999999998</v>
      </c>
      <c r="N444" s="105">
        <v>1702.3719999999998</v>
      </c>
      <c r="O444" s="105">
        <v>88419.580999999976</v>
      </c>
      <c r="P444" s="105">
        <v>47248.203000000001</v>
      </c>
      <c r="Q444" s="106">
        <v>1394.9929999999999</v>
      </c>
      <c r="R444" s="107">
        <f t="shared" si="8"/>
        <v>0.36649431585577064</v>
      </c>
      <c r="S444" s="108">
        <v>98.110962566844918</v>
      </c>
      <c r="T444" s="109">
        <v>87</v>
      </c>
      <c r="U444" s="110">
        <v>2088000</v>
      </c>
      <c r="V444" s="110">
        <v>10440000</v>
      </c>
      <c r="W444" s="110">
        <v>7</v>
      </c>
      <c r="X444" s="110">
        <v>390456000</v>
      </c>
      <c r="Y444" s="111">
        <v>60</v>
      </c>
      <c r="Z444" s="111">
        <v>29.7</v>
      </c>
      <c r="AA444" s="181">
        <v>186402.93599999999</v>
      </c>
      <c r="AB444" s="181">
        <v>98079.290999999997</v>
      </c>
      <c r="AC444" s="181">
        <v>215339.65300000011</v>
      </c>
      <c r="AD444" s="181">
        <v>112368.94599999995</v>
      </c>
      <c r="AE444" s="110">
        <v>2917080</v>
      </c>
    </row>
    <row r="445" spans="1:31" hidden="1" x14ac:dyDescent="0.25">
      <c r="A445" s="99">
        <v>42557</v>
      </c>
      <c r="B445" s="100">
        <f t="shared" si="7"/>
        <v>2016</v>
      </c>
      <c r="C445" s="101">
        <v>1034648.9999999999</v>
      </c>
      <c r="D445" s="101"/>
      <c r="E445" s="101"/>
      <c r="F445" s="101"/>
      <c r="G445" s="102"/>
      <c r="H445" s="102"/>
      <c r="I445" s="102"/>
      <c r="J445" s="103">
        <v>99.87</v>
      </c>
      <c r="K445" s="104">
        <v>698.98199999999997</v>
      </c>
      <c r="L445" s="104">
        <v>348.03199999999998</v>
      </c>
      <c r="M445" s="105">
        <v>4037.9249999999997</v>
      </c>
      <c r="N445" s="105">
        <v>2050.404</v>
      </c>
      <c r="O445" s="105">
        <v>89118.56299999998</v>
      </c>
      <c r="P445" s="105">
        <v>47596.235000000001</v>
      </c>
      <c r="Q445" s="106">
        <v>1034.6489999999999</v>
      </c>
      <c r="R445" s="107">
        <f t="shared" si="8"/>
        <v>0.36665887524274376</v>
      </c>
      <c r="S445" s="108">
        <v>98.120319148936161</v>
      </c>
      <c r="T445" s="109">
        <v>87</v>
      </c>
      <c r="U445" s="110">
        <v>2088000</v>
      </c>
      <c r="V445" s="110">
        <v>12528000</v>
      </c>
      <c r="W445" s="110">
        <v>7</v>
      </c>
      <c r="X445" s="110">
        <v>392544000</v>
      </c>
      <c r="Y445" s="111">
        <v>60</v>
      </c>
      <c r="Z445" s="111">
        <v>29.7</v>
      </c>
      <c r="AA445" s="181">
        <v>186727.89699999994</v>
      </c>
      <c r="AB445" s="181">
        <v>98255.262000000002</v>
      </c>
      <c r="AC445" s="181">
        <v>216038.6350000001</v>
      </c>
      <c r="AD445" s="181">
        <v>112716.97799999996</v>
      </c>
      <c r="AE445" s="110">
        <v>2919168</v>
      </c>
    </row>
    <row r="446" spans="1:31" hidden="1" x14ac:dyDescent="0.25">
      <c r="A446" s="99">
        <v>42558</v>
      </c>
      <c r="B446" s="100">
        <f t="shared" si="7"/>
        <v>2016</v>
      </c>
      <c r="C446" s="101">
        <v>1365438</v>
      </c>
      <c r="D446" s="101"/>
      <c r="E446" s="101"/>
      <c r="F446" s="101"/>
      <c r="G446" s="102"/>
      <c r="H446" s="102"/>
      <c r="I446" s="102"/>
      <c r="J446" s="103">
        <v>99.75</v>
      </c>
      <c r="K446" s="104">
        <v>917.11800000000005</v>
      </c>
      <c r="L446" s="104">
        <v>466.16300000000001</v>
      </c>
      <c r="M446" s="105">
        <v>4955.0429999999997</v>
      </c>
      <c r="N446" s="105">
        <v>2516.567</v>
      </c>
      <c r="O446" s="105">
        <v>90035.680999999982</v>
      </c>
      <c r="P446" s="105">
        <v>48062.398000000001</v>
      </c>
      <c r="Q446" s="106">
        <v>1365.4380000000001</v>
      </c>
      <c r="R446" s="107">
        <f t="shared" si="8"/>
        <v>0.36743341468535123</v>
      </c>
      <c r="S446" s="108">
        <v>98.128941798941796</v>
      </c>
      <c r="T446" s="109">
        <v>87</v>
      </c>
      <c r="U446" s="110">
        <v>2088000</v>
      </c>
      <c r="V446" s="110">
        <v>14616000</v>
      </c>
      <c r="W446" s="110">
        <v>7</v>
      </c>
      <c r="X446" s="110">
        <v>394632000</v>
      </c>
      <c r="Y446" s="111">
        <v>60</v>
      </c>
      <c r="Z446" s="111">
        <v>29.7</v>
      </c>
      <c r="AA446" s="181">
        <v>187025.76299999995</v>
      </c>
      <c r="AB446" s="181">
        <v>98419.785999999993</v>
      </c>
      <c r="AC446" s="181">
        <v>216955.75300000008</v>
      </c>
      <c r="AD446" s="181">
        <v>113183.14099999996</v>
      </c>
      <c r="AE446" s="110">
        <v>2921256</v>
      </c>
    </row>
    <row r="447" spans="1:31" hidden="1" x14ac:dyDescent="0.25">
      <c r="A447" s="99">
        <v>42559</v>
      </c>
      <c r="B447" s="100">
        <f t="shared" si="7"/>
        <v>2016</v>
      </c>
      <c r="C447" s="101">
        <v>1485993</v>
      </c>
      <c r="D447" s="101"/>
      <c r="E447" s="101"/>
      <c r="F447" s="101"/>
      <c r="G447" s="102"/>
      <c r="H447" s="102"/>
      <c r="I447" s="102"/>
      <c r="J447" s="103">
        <v>99.2</v>
      </c>
      <c r="K447" s="104">
        <v>992.048</v>
      </c>
      <c r="L447" s="104">
        <v>513.67899999999997</v>
      </c>
      <c r="M447" s="105">
        <v>5947.0909999999994</v>
      </c>
      <c r="N447" s="105">
        <v>3030.2460000000001</v>
      </c>
      <c r="O447" s="105">
        <v>91027.728999999978</v>
      </c>
      <c r="P447" s="105">
        <v>48576.076999999997</v>
      </c>
      <c r="Q447" s="106">
        <v>1485.9929999999999</v>
      </c>
      <c r="R447" s="107">
        <f t="shared" si="8"/>
        <v>0.3693027541594498</v>
      </c>
      <c r="S447" s="108">
        <v>98.134578947368425</v>
      </c>
      <c r="T447" s="109">
        <v>87</v>
      </c>
      <c r="U447" s="110">
        <v>2088000</v>
      </c>
      <c r="V447" s="110">
        <v>16704000</v>
      </c>
      <c r="W447" s="110">
        <v>7</v>
      </c>
      <c r="X447" s="110">
        <v>396720000</v>
      </c>
      <c r="Y447" s="111">
        <v>60</v>
      </c>
      <c r="Z447" s="111">
        <v>29.7</v>
      </c>
      <c r="AA447" s="181">
        <v>187487.05499999996</v>
      </c>
      <c r="AB447" s="181">
        <v>98677.054999999993</v>
      </c>
      <c r="AC447" s="181">
        <v>217947.80100000009</v>
      </c>
      <c r="AD447" s="181">
        <v>113696.81999999996</v>
      </c>
      <c r="AE447" s="110">
        <v>2923344</v>
      </c>
    </row>
    <row r="448" spans="1:31" hidden="1" x14ac:dyDescent="0.25">
      <c r="A448" s="99">
        <v>42560</v>
      </c>
      <c r="B448" s="100">
        <f t="shared" si="7"/>
        <v>2016</v>
      </c>
      <c r="C448" s="101">
        <v>1083405</v>
      </c>
      <c r="D448" s="101"/>
      <c r="E448" s="101"/>
      <c r="F448" s="101"/>
      <c r="G448" s="102"/>
      <c r="H448" s="102"/>
      <c r="I448" s="102"/>
      <c r="J448" s="103">
        <v>99.93</v>
      </c>
      <c r="K448" s="104">
        <v>746.34799999999996</v>
      </c>
      <c r="L448" s="104">
        <v>352.69200000000001</v>
      </c>
      <c r="M448" s="105">
        <v>6693.4389999999994</v>
      </c>
      <c r="N448" s="105">
        <v>3382.9380000000001</v>
      </c>
      <c r="O448" s="105">
        <v>91774.076999999976</v>
      </c>
      <c r="P448" s="105">
        <v>48928.769</v>
      </c>
      <c r="Q448" s="106">
        <v>1083.405</v>
      </c>
      <c r="R448" s="107">
        <f t="shared" si="8"/>
        <v>0.36997751797617168</v>
      </c>
      <c r="S448" s="108">
        <v>98.143979057591622</v>
      </c>
      <c r="T448" s="109">
        <v>87</v>
      </c>
      <c r="U448" s="110">
        <v>2088000</v>
      </c>
      <c r="V448" s="110">
        <v>18792000</v>
      </c>
      <c r="W448" s="110">
        <v>7</v>
      </c>
      <c r="X448" s="110">
        <v>398808000</v>
      </c>
      <c r="Y448" s="111">
        <v>60</v>
      </c>
      <c r="Z448" s="111">
        <v>29.7</v>
      </c>
      <c r="AA448" s="181">
        <v>188191.19799999997</v>
      </c>
      <c r="AB448" s="181">
        <v>99003.897999999986</v>
      </c>
      <c r="AC448" s="181">
        <v>218694.14900000009</v>
      </c>
      <c r="AD448" s="181">
        <v>114049.51199999996</v>
      </c>
      <c r="AE448" s="110">
        <v>2925432</v>
      </c>
    </row>
    <row r="449" spans="1:31" hidden="1" x14ac:dyDescent="0.25">
      <c r="A449" s="99">
        <v>42561</v>
      </c>
      <c r="B449" s="100">
        <f t="shared" si="7"/>
        <v>2016</v>
      </c>
      <c r="C449" s="101">
        <v>682245</v>
      </c>
      <c r="D449" s="101"/>
      <c r="E449" s="101"/>
      <c r="F449" s="101"/>
      <c r="G449" s="102"/>
      <c r="H449" s="102"/>
      <c r="I449" s="102"/>
      <c r="J449" s="103">
        <v>99.89</v>
      </c>
      <c r="K449" s="104">
        <v>467.041</v>
      </c>
      <c r="L449" s="104">
        <v>227.75299999999999</v>
      </c>
      <c r="M449" s="105">
        <v>7160.48</v>
      </c>
      <c r="N449" s="105">
        <v>3610.6910000000003</v>
      </c>
      <c r="O449" s="105">
        <v>92241.117999999973</v>
      </c>
      <c r="P449" s="105">
        <v>49156.521999999997</v>
      </c>
      <c r="Q449" s="106">
        <v>682.245</v>
      </c>
      <c r="R449" s="107">
        <f t="shared" si="8"/>
        <v>0.36908331233926406</v>
      </c>
      <c r="S449" s="108">
        <v>98.153072916666659</v>
      </c>
      <c r="T449" s="109">
        <v>87</v>
      </c>
      <c r="U449" s="110">
        <v>2088000</v>
      </c>
      <c r="V449" s="110">
        <v>20880000</v>
      </c>
      <c r="W449" s="110">
        <v>7</v>
      </c>
      <c r="X449" s="110">
        <v>400896000</v>
      </c>
      <c r="Y449" s="111">
        <v>60</v>
      </c>
      <c r="Z449" s="111">
        <v>29.7</v>
      </c>
      <c r="AA449" s="181">
        <v>188269.33999999997</v>
      </c>
      <c r="AB449" s="181">
        <v>99042.687999999995</v>
      </c>
      <c r="AC449" s="181">
        <v>219161.19000000009</v>
      </c>
      <c r="AD449" s="181">
        <v>114277.26499999996</v>
      </c>
      <c r="AE449" s="110">
        <v>2927520</v>
      </c>
    </row>
    <row r="450" spans="1:31" hidden="1" x14ac:dyDescent="0.25">
      <c r="A450" s="99">
        <v>42562</v>
      </c>
      <c r="B450" s="100">
        <f t="shared" si="7"/>
        <v>2016</v>
      </c>
      <c r="C450" s="101">
        <v>1248394</v>
      </c>
      <c r="D450" s="101"/>
      <c r="E450" s="101"/>
      <c r="F450" s="101"/>
      <c r="G450" s="102"/>
      <c r="H450" s="102"/>
      <c r="I450" s="102"/>
      <c r="J450" s="103">
        <v>99.9</v>
      </c>
      <c r="K450" s="104">
        <v>848.6</v>
      </c>
      <c r="L450" s="104">
        <v>416.637</v>
      </c>
      <c r="M450" s="105">
        <v>8009.08</v>
      </c>
      <c r="N450" s="105">
        <v>4027.3280000000004</v>
      </c>
      <c r="O450" s="105">
        <v>93089.717999999979</v>
      </c>
      <c r="P450" s="105">
        <v>49573.159</v>
      </c>
      <c r="Q450" s="106">
        <v>1248.394</v>
      </c>
      <c r="R450" s="107">
        <f t="shared" si="8"/>
        <v>0.3690731420248779</v>
      </c>
      <c r="S450" s="108">
        <v>98.162124352331617</v>
      </c>
      <c r="T450" s="109">
        <v>87</v>
      </c>
      <c r="U450" s="110">
        <v>2088000</v>
      </c>
      <c r="V450" s="110">
        <v>22968000</v>
      </c>
      <c r="W450" s="110">
        <v>7</v>
      </c>
      <c r="X450" s="110">
        <v>402984000</v>
      </c>
      <c r="Y450" s="111">
        <v>60</v>
      </c>
      <c r="Z450" s="111">
        <v>29.7</v>
      </c>
      <c r="AA450" s="181">
        <v>188219.05</v>
      </c>
      <c r="AB450" s="181">
        <v>98977.39</v>
      </c>
      <c r="AC450" s="181">
        <v>220009.7900000001</v>
      </c>
      <c r="AD450" s="181">
        <v>114693.90199999996</v>
      </c>
      <c r="AE450" s="110">
        <v>2929608</v>
      </c>
    </row>
    <row r="451" spans="1:31" hidden="1" x14ac:dyDescent="0.25">
      <c r="A451" s="99">
        <v>42563</v>
      </c>
      <c r="B451" s="100">
        <f t="shared" si="7"/>
        <v>2016</v>
      </c>
      <c r="C451" s="101">
        <v>1601413</v>
      </c>
      <c r="D451" s="101"/>
      <c r="E451" s="101"/>
      <c r="F451" s="101"/>
      <c r="G451" s="102"/>
      <c r="H451" s="102"/>
      <c r="I451" s="102"/>
      <c r="J451" s="103">
        <v>99.99</v>
      </c>
      <c r="K451" s="104">
        <v>1089.2260000000001</v>
      </c>
      <c r="L451" s="104">
        <v>533.37599999999998</v>
      </c>
      <c r="M451" s="105">
        <v>9098.3060000000005</v>
      </c>
      <c r="N451" s="105">
        <v>4560.7040000000006</v>
      </c>
      <c r="O451" s="105">
        <v>94178.943999999974</v>
      </c>
      <c r="P451" s="105">
        <v>50106.534999999996</v>
      </c>
      <c r="Q451" s="106">
        <v>1601.413</v>
      </c>
      <c r="R451" s="107">
        <f t="shared" si="8"/>
        <v>0.3701824922584368</v>
      </c>
      <c r="S451" s="108">
        <v>98.171546391752585</v>
      </c>
      <c r="T451" s="109">
        <v>87</v>
      </c>
      <c r="U451" s="110">
        <v>2088000</v>
      </c>
      <c r="V451" s="110">
        <v>25056000</v>
      </c>
      <c r="W451" s="110">
        <v>7</v>
      </c>
      <c r="X451" s="110">
        <v>405072000</v>
      </c>
      <c r="Y451" s="111">
        <v>60</v>
      </c>
      <c r="Z451" s="111">
        <v>29.7</v>
      </c>
      <c r="AA451" s="181">
        <v>188462.68399999995</v>
      </c>
      <c r="AB451" s="181">
        <v>99083.191000000006</v>
      </c>
      <c r="AC451" s="181">
        <v>221099.01600000009</v>
      </c>
      <c r="AD451" s="181">
        <v>115227.27799999996</v>
      </c>
      <c r="AE451" s="110">
        <v>2931696</v>
      </c>
    </row>
    <row r="452" spans="1:31" hidden="1" x14ac:dyDescent="0.25">
      <c r="A452" s="99">
        <v>42564</v>
      </c>
      <c r="B452" s="100">
        <f t="shared" si="7"/>
        <v>2016</v>
      </c>
      <c r="C452" s="101">
        <v>745715</v>
      </c>
      <c r="D452" s="101"/>
      <c r="E452" s="101"/>
      <c r="F452" s="101"/>
      <c r="G452" s="102"/>
      <c r="H452" s="102"/>
      <c r="I452" s="102"/>
      <c r="J452" s="103">
        <v>100</v>
      </c>
      <c r="K452" s="104">
        <v>500.12400000000002</v>
      </c>
      <c r="L452" s="104">
        <v>256.71800000000002</v>
      </c>
      <c r="M452" s="105">
        <v>9598.43</v>
      </c>
      <c r="N452" s="105">
        <v>4817.4220000000005</v>
      </c>
      <c r="O452" s="105">
        <v>94679.06799999997</v>
      </c>
      <c r="P452" s="105">
        <v>50363.252999999997</v>
      </c>
      <c r="Q452" s="106">
        <v>745.71500000000003</v>
      </c>
      <c r="R452" s="107">
        <f t="shared" si="8"/>
        <v>0.37019745053272435</v>
      </c>
      <c r="S452" s="108">
        <v>98.180923076923094</v>
      </c>
      <c r="T452" s="109">
        <v>87</v>
      </c>
      <c r="U452" s="110">
        <v>2088000</v>
      </c>
      <c r="V452" s="110">
        <v>27144000</v>
      </c>
      <c r="W452" s="110">
        <v>7</v>
      </c>
      <c r="X452" s="110">
        <v>407160000</v>
      </c>
      <c r="Y452" s="111">
        <v>60</v>
      </c>
      <c r="Z452" s="111">
        <v>29.7</v>
      </c>
      <c r="AA452" s="181">
        <v>188441.11499999996</v>
      </c>
      <c r="AB452" s="181">
        <v>99095.239000000001</v>
      </c>
      <c r="AC452" s="181">
        <v>221599.1400000001</v>
      </c>
      <c r="AD452" s="181">
        <v>115483.99599999996</v>
      </c>
      <c r="AE452" s="110">
        <v>2933784</v>
      </c>
    </row>
    <row r="453" spans="1:31" hidden="1" x14ac:dyDescent="0.25">
      <c r="A453" s="99">
        <v>42565</v>
      </c>
      <c r="B453" s="100">
        <f t="shared" si="7"/>
        <v>2016</v>
      </c>
      <c r="C453" s="101">
        <v>45103</v>
      </c>
      <c r="D453" s="101"/>
      <c r="E453" s="101"/>
      <c r="F453" s="101"/>
      <c r="G453" s="102"/>
      <c r="H453" s="102"/>
      <c r="I453" s="102"/>
      <c r="J453" s="103">
        <v>96.24</v>
      </c>
      <c r="K453" s="104">
        <v>33.805</v>
      </c>
      <c r="L453" s="104">
        <v>18.905000000000001</v>
      </c>
      <c r="M453" s="105">
        <v>9632.2350000000006</v>
      </c>
      <c r="N453" s="105">
        <v>4836.3270000000002</v>
      </c>
      <c r="O453" s="105">
        <v>94712.872999999963</v>
      </c>
      <c r="P453" s="105">
        <v>50382.157999999996</v>
      </c>
      <c r="Q453" s="106">
        <v>45.103000000000002</v>
      </c>
      <c r="R453" s="107">
        <f t="shared" si="8"/>
        <v>0.36966848921429685</v>
      </c>
      <c r="S453" s="108">
        <v>98.171020408163287</v>
      </c>
      <c r="T453" s="109">
        <v>87</v>
      </c>
      <c r="U453" s="110">
        <v>2088000</v>
      </c>
      <c r="V453" s="110">
        <v>29232000</v>
      </c>
      <c r="W453" s="110">
        <v>7</v>
      </c>
      <c r="X453" s="110">
        <v>409248000</v>
      </c>
      <c r="Y453" s="111">
        <v>60</v>
      </c>
      <c r="Z453" s="111">
        <v>29.7</v>
      </c>
      <c r="AA453" s="181">
        <v>187980.94899999996</v>
      </c>
      <c r="AB453" s="181">
        <v>98862.131999999983</v>
      </c>
      <c r="AC453" s="181">
        <v>221632.94500000009</v>
      </c>
      <c r="AD453" s="181">
        <v>115502.90099999995</v>
      </c>
      <c r="AE453" s="110">
        <v>2935872</v>
      </c>
    </row>
    <row r="454" spans="1:31" hidden="1" x14ac:dyDescent="0.25">
      <c r="A454" s="99">
        <v>42566</v>
      </c>
      <c r="B454" s="100">
        <f t="shared" si="7"/>
        <v>2016</v>
      </c>
      <c r="C454" s="101">
        <v>143864</v>
      </c>
      <c r="D454" s="101"/>
      <c r="E454" s="101"/>
      <c r="F454" s="101"/>
      <c r="G454" s="102"/>
      <c r="H454" s="102"/>
      <c r="I454" s="102"/>
      <c r="J454" s="103">
        <v>96.1</v>
      </c>
      <c r="K454" s="104">
        <v>91.671999999999997</v>
      </c>
      <c r="L454" s="104">
        <v>59.195</v>
      </c>
      <c r="M454" s="105">
        <v>9723.9070000000011</v>
      </c>
      <c r="N454" s="105">
        <v>4895.5219999999999</v>
      </c>
      <c r="O454" s="105">
        <v>94804.544999999969</v>
      </c>
      <c r="P454" s="105">
        <v>50441.352999999996</v>
      </c>
      <c r="Q454" s="106">
        <v>143.864</v>
      </c>
      <c r="R454" s="107">
        <f t="shared" si="8"/>
        <v>0.36861942476250442</v>
      </c>
      <c r="S454" s="108">
        <v>98.160507614213216</v>
      </c>
      <c r="T454" s="109">
        <v>87</v>
      </c>
      <c r="U454" s="110">
        <v>2088000</v>
      </c>
      <c r="V454" s="110">
        <v>31320000</v>
      </c>
      <c r="W454" s="110">
        <v>7</v>
      </c>
      <c r="X454" s="110">
        <v>411336000</v>
      </c>
      <c r="Y454" s="111">
        <v>60</v>
      </c>
      <c r="Z454" s="111">
        <v>29.7</v>
      </c>
      <c r="AA454" s="181">
        <v>187762.06099999996</v>
      </c>
      <c r="AB454" s="181">
        <v>98775.697</v>
      </c>
      <c r="AC454" s="181">
        <v>221724.61700000009</v>
      </c>
      <c r="AD454" s="181">
        <v>115562.09599999996</v>
      </c>
      <c r="AE454" s="110">
        <v>2937960</v>
      </c>
    </row>
    <row r="455" spans="1:31" hidden="1" x14ac:dyDescent="0.25">
      <c r="A455" s="99">
        <v>42567</v>
      </c>
      <c r="B455" s="100">
        <f t="shared" si="7"/>
        <v>2016</v>
      </c>
      <c r="C455" s="101">
        <v>94328</v>
      </c>
      <c r="D455" s="101"/>
      <c r="E455" s="101"/>
      <c r="F455" s="101"/>
      <c r="G455" s="102"/>
      <c r="H455" s="102"/>
      <c r="I455" s="102"/>
      <c r="J455" s="103">
        <v>99.3</v>
      </c>
      <c r="K455" s="104">
        <v>66.225999999999999</v>
      </c>
      <c r="L455" s="104">
        <v>35.917000000000002</v>
      </c>
      <c r="M455" s="105">
        <v>9790.1330000000016</v>
      </c>
      <c r="N455" s="105">
        <v>4931.4390000000003</v>
      </c>
      <c r="O455" s="105">
        <v>94870.770999999964</v>
      </c>
      <c r="P455" s="105">
        <v>50477.27</v>
      </c>
      <c r="Q455" s="106">
        <v>94.328000000000003</v>
      </c>
      <c r="R455" s="107">
        <f t="shared" si="8"/>
        <v>0.36716120952081016</v>
      </c>
      <c r="S455" s="108">
        <v>98.166262626262636</v>
      </c>
      <c r="T455" s="109">
        <v>87</v>
      </c>
      <c r="U455" s="110">
        <v>2088000</v>
      </c>
      <c r="V455" s="110">
        <v>33408000</v>
      </c>
      <c r="W455" s="110">
        <v>7</v>
      </c>
      <c r="X455" s="110">
        <v>413424000</v>
      </c>
      <c r="Y455" s="111">
        <v>60</v>
      </c>
      <c r="Z455" s="111">
        <v>29.7</v>
      </c>
      <c r="AA455" s="181">
        <v>187181.67199999996</v>
      </c>
      <c r="AB455" s="181">
        <v>98501.267999999996</v>
      </c>
      <c r="AC455" s="181">
        <v>221790.84300000008</v>
      </c>
      <c r="AD455" s="181">
        <v>115598.01299999996</v>
      </c>
      <c r="AE455" s="110">
        <v>2940048</v>
      </c>
    </row>
    <row r="456" spans="1:31" hidden="1" x14ac:dyDescent="0.25">
      <c r="A456" s="99">
        <v>42568</v>
      </c>
      <c r="B456" s="100">
        <f t="shared" si="7"/>
        <v>2016</v>
      </c>
      <c r="C456" s="101">
        <v>261326.00000000003</v>
      </c>
      <c r="D456" s="101"/>
      <c r="E456" s="101"/>
      <c r="F456" s="101"/>
      <c r="G456" s="102"/>
      <c r="H456" s="102"/>
      <c r="I456" s="102"/>
      <c r="J456" s="103">
        <v>99.36</v>
      </c>
      <c r="K456" s="104">
        <v>176.36099999999999</v>
      </c>
      <c r="L456" s="104">
        <v>90.903999999999996</v>
      </c>
      <c r="M456" s="105">
        <v>9966.4940000000024</v>
      </c>
      <c r="N456" s="105">
        <v>5022.3430000000008</v>
      </c>
      <c r="O456" s="105">
        <v>95047.131999999969</v>
      </c>
      <c r="P456" s="105">
        <v>50568.173999999999</v>
      </c>
      <c r="Q456" s="106">
        <v>261.32600000000002</v>
      </c>
      <c r="R456" s="107">
        <f t="shared" si="8"/>
        <v>0.3651018356689234</v>
      </c>
      <c r="S456" s="108">
        <v>98.172261306532675</v>
      </c>
      <c r="T456" s="109">
        <v>87</v>
      </c>
      <c r="U456" s="110">
        <v>2088000</v>
      </c>
      <c r="V456" s="110">
        <v>35496000</v>
      </c>
      <c r="W456" s="110">
        <v>7</v>
      </c>
      <c r="X456" s="110">
        <v>415512000</v>
      </c>
      <c r="Y456" s="111">
        <v>60</v>
      </c>
      <c r="Z456" s="111">
        <v>29.7</v>
      </c>
      <c r="AA456" s="181">
        <v>186549.41399999996</v>
      </c>
      <c r="AB456" s="181">
        <v>98178.816000000006</v>
      </c>
      <c r="AC456" s="181">
        <v>221967.20400000009</v>
      </c>
      <c r="AD456" s="181">
        <v>115688.91699999996</v>
      </c>
      <c r="AE456" s="110">
        <v>2942136</v>
      </c>
    </row>
    <row r="457" spans="1:31" hidden="1" x14ac:dyDescent="0.25">
      <c r="A457" s="99">
        <v>42569</v>
      </c>
      <c r="B457" s="100">
        <f t="shared" si="7"/>
        <v>2016</v>
      </c>
      <c r="C457" s="101">
        <v>1085749</v>
      </c>
      <c r="D457" s="101"/>
      <c r="E457" s="101"/>
      <c r="F457" s="101"/>
      <c r="G457" s="102"/>
      <c r="H457" s="102"/>
      <c r="I457" s="102"/>
      <c r="J457" s="103">
        <v>100</v>
      </c>
      <c r="K457" s="104">
        <v>730.24099999999999</v>
      </c>
      <c r="L457" s="104">
        <v>368.03399999999999</v>
      </c>
      <c r="M457" s="105">
        <v>10696.735000000002</v>
      </c>
      <c r="N457" s="105">
        <v>5390.3770000000004</v>
      </c>
      <c r="O457" s="105">
        <v>95777.372999999963</v>
      </c>
      <c r="P457" s="105">
        <v>50936.207999999999</v>
      </c>
      <c r="Q457" s="106">
        <v>1085.749</v>
      </c>
      <c r="R457" s="107">
        <f t="shared" si="8"/>
        <v>0.36453158295281574</v>
      </c>
      <c r="S457" s="108">
        <v>98.181400000000011</v>
      </c>
      <c r="T457" s="109">
        <v>87</v>
      </c>
      <c r="U457" s="110">
        <v>2088000</v>
      </c>
      <c r="V457" s="110">
        <v>37584000</v>
      </c>
      <c r="W457" s="110">
        <v>7</v>
      </c>
      <c r="X457" s="110">
        <v>417600000</v>
      </c>
      <c r="Y457" s="111">
        <v>60</v>
      </c>
      <c r="Z457" s="111">
        <v>29.7</v>
      </c>
      <c r="AA457" s="181">
        <v>186041.81199999998</v>
      </c>
      <c r="AB457" s="181">
        <v>97926.907000000007</v>
      </c>
      <c r="AC457" s="181">
        <v>222697.44500000009</v>
      </c>
      <c r="AD457" s="181">
        <v>116056.95099999996</v>
      </c>
      <c r="AE457" s="110">
        <v>2944224</v>
      </c>
    </row>
    <row r="458" spans="1:31" hidden="1" x14ac:dyDescent="0.25">
      <c r="A458" s="99">
        <v>42570</v>
      </c>
      <c r="B458" s="100">
        <f t="shared" si="7"/>
        <v>2016</v>
      </c>
      <c r="C458" s="101">
        <v>1543471</v>
      </c>
      <c r="D458" s="101"/>
      <c r="E458" s="101"/>
      <c r="F458" s="101"/>
      <c r="G458" s="102"/>
      <c r="H458" s="102"/>
      <c r="I458" s="102"/>
      <c r="J458" s="103">
        <v>99.99</v>
      </c>
      <c r="K458" s="104">
        <v>1043.6969999999999</v>
      </c>
      <c r="L458" s="104">
        <v>520.61699999999996</v>
      </c>
      <c r="M458" s="105">
        <v>11740.432000000003</v>
      </c>
      <c r="N458" s="105">
        <v>5910.9940000000006</v>
      </c>
      <c r="O458" s="105">
        <v>96821.069999999963</v>
      </c>
      <c r="P458" s="105">
        <v>51456.824999999997</v>
      </c>
      <c r="Q458" s="106">
        <v>1543.471</v>
      </c>
      <c r="R458" s="107">
        <f t="shared" si="8"/>
        <v>0.36482188238072738</v>
      </c>
      <c r="S458" s="108">
        <v>98.190398009950272</v>
      </c>
      <c r="T458" s="109">
        <v>87</v>
      </c>
      <c r="U458" s="110">
        <v>2088000</v>
      </c>
      <c r="V458" s="110">
        <v>39672000</v>
      </c>
      <c r="W458" s="110">
        <v>7</v>
      </c>
      <c r="X458" s="110">
        <v>419688000</v>
      </c>
      <c r="Y458" s="111">
        <v>60</v>
      </c>
      <c r="Z458" s="111">
        <v>29.7</v>
      </c>
      <c r="AA458" s="181">
        <v>186043.52999999997</v>
      </c>
      <c r="AB458" s="181">
        <v>97948.193999999989</v>
      </c>
      <c r="AC458" s="181">
        <v>223741.14200000008</v>
      </c>
      <c r="AD458" s="181">
        <v>116577.56799999996</v>
      </c>
      <c r="AE458" s="110">
        <v>2946312</v>
      </c>
    </row>
    <row r="459" spans="1:31" hidden="1" x14ac:dyDescent="0.25">
      <c r="A459" s="99">
        <v>42571</v>
      </c>
      <c r="B459" s="100">
        <f t="shared" si="7"/>
        <v>2016</v>
      </c>
      <c r="C459" s="101">
        <v>1815346</v>
      </c>
      <c r="D459" s="101"/>
      <c r="E459" s="101"/>
      <c r="F459" s="101"/>
      <c r="G459" s="102"/>
      <c r="H459" s="102"/>
      <c r="I459" s="102"/>
      <c r="J459" s="103">
        <v>99.95</v>
      </c>
      <c r="K459" s="104">
        <v>1221.152</v>
      </c>
      <c r="L459" s="104">
        <v>620.41099999999994</v>
      </c>
      <c r="M459" s="105">
        <v>12961.584000000003</v>
      </c>
      <c r="N459" s="105">
        <v>6531.4050000000007</v>
      </c>
      <c r="O459" s="105">
        <v>98042.221999999965</v>
      </c>
      <c r="P459" s="105">
        <v>52077.235999999997</v>
      </c>
      <c r="Q459" s="106">
        <v>1815.346</v>
      </c>
      <c r="R459" s="107">
        <f t="shared" si="8"/>
        <v>0.36544673673437256</v>
      </c>
      <c r="S459" s="108">
        <v>98.199108910891113</v>
      </c>
      <c r="T459" s="109">
        <v>87</v>
      </c>
      <c r="U459" s="110">
        <v>2088000</v>
      </c>
      <c r="V459" s="110">
        <v>41760000</v>
      </c>
      <c r="W459" s="110">
        <v>7</v>
      </c>
      <c r="X459" s="110">
        <v>421776000</v>
      </c>
      <c r="Y459" s="111">
        <v>60</v>
      </c>
      <c r="Z459" s="111">
        <v>29.7</v>
      </c>
      <c r="AA459" s="181">
        <v>186377.31699999989</v>
      </c>
      <c r="AB459" s="181">
        <v>98117.963999999978</v>
      </c>
      <c r="AC459" s="181">
        <v>224962.29400000008</v>
      </c>
      <c r="AD459" s="181">
        <v>117197.97899999995</v>
      </c>
      <c r="AE459" s="110">
        <v>2948400</v>
      </c>
    </row>
    <row r="460" spans="1:31" hidden="1" x14ac:dyDescent="0.25">
      <c r="A460" s="99">
        <v>42572</v>
      </c>
      <c r="B460" s="100">
        <f t="shared" ref="B460:B523" si="9">YEAR(A460)</f>
        <v>2016</v>
      </c>
      <c r="C460" s="101">
        <v>1411524</v>
      </c>
      <c r="D460" s="101"/>
      <c r="E460" s="101"/>
      <c r="F460" s="101"/>
      <c r="G460" s="102"/>
      <c r="H460" s="102"/>
      <c r="I460" s="102"/>
      <c r="J460" s="103">
        <v>99.95</v>
      </c>
      <c r="K460" s="104">
        <v>944.005</v>
      </c>
      <c r="L460" s="104">
        <v>486.274</v>
      </c>
      <c r="M460" s="105">
        <v>13905.589000000002</v>
      </c>
      <c r="N460" s="105">
        <v>7017.679000000001</v>
      </c>
      <c r="O460" s="105">
        <v>98986.22699999997</v>
      </c>
      <c r="P460" s="105">
        <v>52563.509999999995</v>
      </c>
      <c r="Q460" s="106">
        <v>1411.5239999999999</v>
      </c>
      <c r="R460" s="107">
        <f t="shared" si="8"/>
        <v>0.36481505274759873</v>
      </c>
      <c r="S460" s="108">
        <v>98.207733990147815</v>
      </c>
      <c r="T460" s="109">
        <v>87</v>
      </c>
      <c r="U460" s="110">
        <v>2088000</v>
      </c>
      <c r="V460" s="110">
        <v>43848000</v>
      </c>
      <c r="W460" s="110">
        <v>7</v>
      </c>
      <c r="X460" s="110">
        <v>423864000</v>
      </c>
      <c r="Y460" s="111">
        <v>60</v>
      </c>
      <c r="Z460" s="111">
        <v>29.7</v>
      </c>
      <c r="AA460" s="181">
        <v>186412.28899999993</v>
      </c>
      <c r="AB460" s="181">
        <v>98156.367999999988</v>
      </c>
      <c r="AC460" s="181">
        <v>225906.29900000009</v>
      </c>
      <c r="AD460" s="181">
        <v>117684.25299999995</v>
      </c>
      <c r="AE460" s="110">
        <v>2950488</v>
      </c>
    </row>
    <row r="461" spans="1:31" hidden="1" x14ac:dyDescent="0.25">
      <c r="A461" s="99">
        <v>42573</v>
      </c>
      <c r="B461" s="100">
        <f t="shared" si="9"/>
        <v>2016</v>
      </c>
      <c r="C461" s="101">
        <v>547784</v>
      </c>
      <c r="D461" s="101"/>
      <c r="E461" s="101"/>
      <c r="F461" s="101"/>
      <c r="G461" s="102"/>
      <c r="H461" s="102"/>
      <c r="I461" s="102"/>
      <c r="J461" s="103">
        <v>98.32</v>
      </c>
      <c r="K461" s="104">
        <v>371.46800000000002</v>
      </c>
      <c r="L461" s="104">
        <v>186.148</v>
      </c>
      <c r="M461" s="105">
        <v>14277.057000000003</v>
      </c>
      <c r="N461" s="105">
        <v>7203.8270000000011</v>
      </c>
      <c r="O461" s="105">
        <v>99357.694999999963</v>
      </c>
      <c r="P461" s="105">
        <v>52749.657999999996</v>
      </c>
      <c r="Q461" s="106">
        <v>547.78399999999999</v>
      </c>
      <c r="R461" s="107">
        <f t="shared" si="8"/>
        <v>0.3634428370860231</v>
      </c>
      <c r="S461" s="108">
        <v>98.208284313725514</v>
      </c>
      <c r="T461" s="109">
        <v>87</v>
      </c>
      <c r="U461" s="110">
        <v>2088000</v>
      </c>
      <c r="V461" s="110">
        <v>45936000</v>
      </c>
      <c r="W461" s="110">
        <v>7</v>
      </c>
      <c r="X461" s="110">
        <v>425952000</v>
      </c>
      <c r="Y461" s="111">
        <v>60</v>
      </c>
      <c r="Z461" s="111">
        <v>29.7</v>
      </c>
      <c r="AA461" s="181">
        <v>185485.75499999992</v>
      </c>
      <c r="AB461" s="181">
        <v>97718.274000000005</v>
      </c>
      <c r="AC461" s="181">
        <v>226277.76700000008</v>
      </c>
      <c r="AD461" s="181">
        <v>117870.40099999995</v>
      </c>
      <c r="AE461" s="110">
        <v>2952576</v>
      </c>
    </row>
    <row r="462" spans="1:31" hidden="1" x14ac:dyDescent="0.25">
      <c r="A462" s="99">
        <v>42574</v>
      </c>
      <c r="B462" s="100">
        <f t="shared" si="9"/>
        <v>2016</v>
      </c>
      <c r="C462" s="101">
        <v>442802</v>
      </c>
      <c r="D462" s="101"/>
      <c r="E462" s="101"/>
      <c r="F462" s="101"/>
      <c r="G462" s="102"/>
      <c r="H462" s="102"/>
      <c r="I462" s="102"/>
      <c r="J462" s="103">
        <v>99.27</v>
      </c>
      <c r="K462" s="104">
        <v>315.24200000000002</v>
      </c>
      <c r="L462" s="104">
        <v>137.13200000000001</v>
      </c>
      <c r="M462" s="105">
        <v>14592.299000000003</v>
      </c>
      <c r="N462" s="105">
        <v>7340.9590000000007</v>
      </c>
      <c r="O462" s="105">
        <v>99672.936999999962</v>
      </c>
      <c r="P462" s="105">
        <v>52886.789999999994</v>
      </c>
      <c r="Q462" s="106">
        <v>442.80200000000002</v>
      </c>
      <c r="R462" s="107">
        <f t="shared" si="8"/>
        <v>0.36309732850469739</v>
      </c>
      <c r="S462" s="108">
        <v>98.213463414634177</v>
      </c>
      <c r="T462" s="109">
        <v>87</v>
      </c>
      <c r="U462" s="110">
        <v>2088000</v>
      </c>
      <c r="V462" s="110">
        <v>48024000</v>
      </c>
      <c r="W462" s="110">
        <v>7</v>
      </c>
      <c r="X462" s="110">
        <v>428040000</v>
      </c>
      <c r="Y462" s="111">
        <v>60</v>
      </c>
      <c r="Z462" s="111">
        <v>29.7</v>
      </c>
      <c r="AA462" s="181">
        <v>184735.89699999991</v>
      </c>
      <c r="AB462" s="181">
        <v>97304.40800000001</v>
      </c>
      <c r="AC462" s="181">
        <v>226593.00900000008</v>
      </c>
      <c r="AD462" s="181">
        <v>118007.53299999995</v>
      </c>
      <c r="AE462" s="110">
        <v>2954664</v>
      </c>
    </row>
    <row r="463" spans="1:31" hidden="1" x14ac:dyDescent="0.25">
      <c r="A463" s="99">
        <v>42575</v>
      </c>
      <c r="B463" s="100">
        <f t="shared" si="9"/>
        <v>2016</v>
      </c>
      <c r="C463" s="101">
        <v>642316</v>
      </c>
      <c r="D463" s="101"/>
      <c r="E463" s="101"/>
      <c r="F463" s="101"/>
      <c r="G463" s="102"/>
      <c r="H463" s="102"/>
      <c r="I463" s="102"/>
      <c r="J463" s="103">
        <v>99.4</v>
      </c>
      <c r="K463" s="104">
        <v>444.63900000000001</v>
      </c>
      <c r="L463" s="104">
        <v>208.08600000000001</v>
      </c>
      <c r="M463" s="105">
        <v>15036.938000000002</v>
      </c>
      <c r="N463" s="105">
        <v>7549.045000000001</v>
      </c>
      <c r="O463" s="105">
        <v>100117.57599999996</v>
      </c>
      <c r="P463" s="105">
        <v>53094.875999999997</v>
      </c>
      <c r="Q463" s="106">
        <v>642.31600000000003</v>
      </c>
      <c r="R463" s="107">
        <f t="shared" si="8"/>
        <v>0.36388463890201017</v>
      </c>
      <c r="S463" s="108">
        <v>98.21922330097091</v>
      </c>
      <c r="T463" s="109">
        <v>87</v>
      </c>
      <c r="U463" s="110">
        <v>2088000</v>
      </c>
      <c r="V463" s="110">
        <v>50112000</v>
      </c>
      <c r="W463" s="110">
        <v>7</v>
      </c>
      <c r="X463" s="110">
        <v>430128000</v>
      </c>
      <c r="Y463" s="111">
        <v>60</v>
      </c>
      <c r="Z463" s="111">
        <v>29.7</v>
      </c>
      <c r="AA463" s="181">
        <v>184715.96099999992</v>
      </c>
      <c r="AB463" s="181">
        <v>97261.635000000009</v>
      </c>
      <c r="AC463" s="181">
        <v>227037.64800000007</v>
      </c>
      <c r="AD463" s="181">
        <v>118215.61899999995</v>
      </c>
      <c r="AE463" s="110">
        <v>2956752</v>
      </c>
    </row>
    <row r="464" spans="1:31" hidden="1" x14ac:dyDescent="0.25">
      <c r="A464" s="99">
        <v>42576</v>
      </c>
      <c r="B464" s="100">
        <f t="shared" si="9"/>
        <v>2016</v>
      </c>
      <c r="C464" s="101">
        <v>1530923</v>
      </c>
      <c r="D464" s="101"/>
      <c r="E464" s="101"/>
      <c r="F464" s="101"/>
      <c r="G464" s="102"/>
      <c r="H464" s="102"/>
      <c r="I464" s="102"/>
      <c r="J464" s="103">
        <v>99.98</v>
      </c>
      <c r="K464" s="104">
        <v>1027.9459999999999</v>
      </c>
      <c r="L464" s="104">
        <v>522.40099999999995</v>
      </c>
      <c r="M464" s="105">
        <v>16064.884000000002</v>
      </c>
      <c r="N464" s="105">
        <v>8071.4460000000008</v>
      </c>
      <c r="O464" s="105">
        <v>101145.52199999995</v>
      </c>
      <c r="P464" s="105">
        <v>53617.276999999995</v>
      </c>
      <c r="Q464" s="106">
        <v>1530.923</v>
      </c>
      <c r="R464" s="107">
        <f t="shared" si="8"/>
        <v>0.36587068309452581</v>
      </c>
      <c r="S464" s="108">
        <v>98.227729468599065</v>
      </c>
      <c r="T464" s="109">
        <v>87</v>
      </c>
      <c r="U464" s="110">
        <v>2088000</v>
      </c>
      <c r="V464" s="110">
        <v>52200000</v>
      </c>
      <c r="W464" s="110">
        <v>7</v>
      </c>
      <c r="X464" s="110">
        <v>432216000</v>
      </c>
      <c r="Y464" s="111">
        <v>60</v>
      </c>
      <c r="Z464" s="111">
        <v>29.7</v>
      </c>
      <c r="AA464" s="181">
        <v>185709.61999999991</v>
      </c>
      <c r="AB464" s="181">
        <v>97769.873000000007</v>
      </c>
      <c r="AC464" s="181">
        <v>228065.59400000007</v>
      </c>
      <c r="AD464" s="181">
        <v>118738.01999999995</v>
      </c>
      <c r="AE464" s="110">
        <v>2958840</v>
      </c>
    </row>
    <row r="465" spans="1:31" hidden="1" x14ac:dyDescent="0.25">
      <c r="A465" s="99">
        <v>42577</v>
      </c>
      <c r="B465" s="100">
        <f t="shared" si="9"/>
        <v>2016</v>
      </c>
      <c r="C465" s="101">
        <v>1892891</v>
      </c>
      <c r="D465" s="101"/>
      <c r="E465" s="101"/>
      <c r="F465" s="101"/>
      <c r="G465" s="102"/>
      <c r="H465" s="102"/>
      <c r="I465" s="102"/>
      <c r="J465" s="103">
        <v>100</v>
      </c>
      <c r="K465" s="104">
        <v>1278.2829999999999</v>
      </c>
      <c r="L465" s="104">
        <v>641.92899999999997</v>
      </c>
      <c r="M465" s="105">
        <v>17343.167000000001</v>
      </c>
      <c r="N465" s="105">
        <v>8713.375</v>
      </c>
      <c r="O465" s="105">
        <v>102423.80499999995</v>
      </c>
      <c r="P465" s="105">
        <v>54259.205999999991</v>
      </c>
      <c r="Q465" s="106">
        <v>1892.8910000000001</v>
      </c>
      <c r="R465" s="107">
        <f t="shared" si="8"/>
        <v>0.36815481026609981</v>
      </c>
      <c r="S465" s="108">
        <v>98.236250000000027</v>
      </c>
      <c r="T465" s="109">
        <v>87</v>
      </c>
      <c r="U465" s="110">
        <v>2088000</v>
      </c>
      <c r="V465" s="110">
        <v>54288000</v>
      </c>
      <c r="W465" s="110">
        <v>7</v>
      </c>
      <c r="X465" s="110">
        <v>434304000</v>
      </c>
      <c r="Y465" s="111">
        <v>60</v>
      </c>
      <c r="Z465" s="111">
        <v>29.7</v>
      </c>
      <c r="AA465" s="181">
        <v>186974.16899999991</v>
      </c>
      <c r="AB465" s="181">
        <v>98401.141000000018</v>
      </c>
      <c r="AC465" s="181">
        <v>229343.87700000007</v>
      </c>
      <c r="AD465" s="181">
        <v>119379.94899999995</v>
      </c>
      <c r="AE465" s="110">
        <v>2960928</v>
      </c>
    </row>
    <row r="466" spans="1:31" hidden="1" x14ac:dyDescent="0.25">
      <c r="A466" s="99">
        <v>42578</v>
      </c>
      <c r="B466" s="100">
        <f t="shared" si="9"/>
        <v>2016</v>
      </c>
      <c r="C466" s="101">
        <v>1858879</v>
      </c>
      <c r="D466" s="101"/>
      <c r="E466" s="101"/>
      <c r="F466" s="101"/>
      <c r="G466" s="102"/>
      <c r="H466" s="102"/>
      <c r="I466" s="102"/>
      <c r="J466" s="103">
        <v>100</v>
      </c>
      <c r="K466" s="104">
        <v>1257.8520000000001</v>
      </c>
      <c r="L466" s="104">
        <v>627.26599999999996</v>
      </c>
      <c r="M466" s="105">
        <v>18601.019</v>
      </c>
      <c r="N466" s="105">
        <v>9340.6409999999996</v>
      </c>
      <c r="O466" s="105">
        <v>103681.65699999995</v>
      </c>
      <c r="P466" s="105">
        <v>54886.471999999994</v>
      </c>
      <c r="Q466" s="106">
        <v>1858.8789999999999</v>
      </c>
      <c r="R466" s="107">
        <f t="shared" si="8"/>
        <v>0.37013169710806693</v>
      </c>
      <c r="S466" s="108">
        <v>98.244688995215341</v>
      </c>
      <c r="T466" s="109">
        <v>87</v>
      </c>
      <c r="U466" s="110">
        <v>2088000</v>
      </c>
      <c r="V466" s="110">
        <v>56376000</v>
      </c>
      <c r="W466" s="110">
        <v>7</v>
      </c>
      <c r="X466" s="110">
        <v>436392000</v>
      </c>
      <c r="Y466" s="111">
        <v>60</v>
      </c>
      <c r="Z466" s="111">
        <v>29.7</v>
      </c>
      <c r="AA466" s="181">
        <v>188133.35599999991</v>
      </c>
      <c r="AB466" s="181">
        <v>98970.199000000022</v>
      </c>
      <c r="AC466" s="181">
        <v>230601.72900000008</v>
      </c>
      <c r="AD466" s="181">
        <v>120007.21499999995</v>
      </c>
      <c r="AE466" s="110">
        <v>2963016</v>
      </c>
    </row>
    <row r="467" spans="1:31" hidden="1" x14ac:dyDescent="0.25">
      <c r="A467" s="99">
        <v>42579</v>
      </c>
      <c r="B467" s="100">
        <f t="shared" si="9"/>
        <v>2016</v>
      </c>
      <c r="C467" s="101">
        <v>1946624</v>
      </c>
      <c r="D467" s="101"/>
      <c r="E467" s="101"/>
      <c r="F467" s="101"/>
      <c r="G467" s="102"/>
      <c r="H467" s="102"/>
      <c r="I467" s="102"/>
      <c r="J467" s="103">
        <v>100</v>
      </c>
      <c r="K467" s="104">
        <v>1314.444</v>
      </c>
      <c r="L467" s="104">
        <v>660.89</v>
      </c>
      <c r="M467" s="105">
        <v>19915.463</v>
      </c>
      <c r="N467" s="105">
        <v>10001.530999999999</v>
      </c>
      <c r="O467" s="105">
        <v>104996.10099999995</v>
      </c>
      <c r="P467" s="105">
        <v>55547.361999999994</v>
      </c>
      <c r="Q467" s="106">
        <v>1946.624</v>
      </c>
      <c r="R467" s="107">
        <f t="shared" si="8"/>
        <v>0.37201236681887367</v>
      </c>
      <c r="S467" s="108">
        <v>98.253047619047649</v>
      </c>
      <c r="T467" s="109">
        <v>87</v>
      </c>
      <c r="U467" s="110">
        <v>2088000</v>
      </c>
      <c r="V467" s="110">
        <v>58464000</v>
      </c>
      <c r="W467" s="110">
        <v>7</v>
      </c>
      <c r="X467" s="110">
        <v>438480000</v>
      </c>
      <c r="Y467" s="111">
        <v>60</v>
      </c>
      <c r="Z467" s="111">
        <v>29.7</v>
      </c>
      <c r="AA467" s="181">
        <v>189213.5089999999</v>
      </c>
      <c r="AB467" s="181">
        <v>99505.774000000019</v>
      </c>
      <c r="AC467" s="181">
        <v>231916.17300000007</v>
      </c>
      <c r="AD467" s="181">
        <v>120668.10499999995</v>
      </c>
      <c r="AE467" s="110">
        <v>2965104</v>
      </c>
    </row>
    <row r="468" spans="1:31" hidden="1" x14ac:dyDescent="0.25">
      <c r="A468" s="99">
        <v>42580</v>
      </c>
      <c r="B468" s="100">
        <f t="shared" si="9"/>
        <v>2016</v>
      </c>
      <c r="C468" s="101">
        <v>1793512</v>
      </c>
      <c r="D468" s="101"/>
      <c r="E468" s="101"/>
      <c r="F468" s="101"/>
      <c r="G468" s="102"/>
      <c r="H468" s="102"/>
      <c r="I468" s="102"/>
      <c r="J468" s="103">
        <v>99.94</v>
      </c>
      <c r="K468" s="104">
        <v>1207.77</v>
      </c>
      <c r="L468" s="104">
        <v>610.27</v>
      </c>
      <c r="M468" s="105">
        <v>21123.233</v>
      </c>
      <c r="N468" s="105">
        <v>10611.800999999999</v>
      </c>
      <c r="O468" s="105">
        <v>106203.87099999996</v>
      </c>
      <c r="P468" s="105">
        <v>56157.631999999991</v>
      </c>
      <c r="Q468" s="106">
        <v>1793.5119999999999</v>
      </c>
      <c r="R468" s="107">
        <f t="shared" si="8"/>
        <v>0.37406237862803754</v>
      </c>
      <c r="S468" s="108">
        <v>98.261042654028458</v>
      </c>
      <c r="T468" s="109">
        <v>87</v>
      </c>
      <c r="U468" s="110">
        <v>2088000</v>
      </c>
      <c r="V468" s="110">
        <v>60552000</v>
      </c>
      <c r="W468" s="110">
        <v>7</v>
      </c>
      <c r="X468" s="110">
        <v>440568000</v>
      </c>
      <c r="Y468" s="111">
        <v>60</v>
      </c>
      <c r="Z468" s="111">
        <v>29.7</v>
      </c>
      <c r="AA468" s="181">
        <v>190058.90699999989</v>
      </c>
      <c r="AB468" s="181">
        <v>99955.087000000029</v>
      </c>
      <c r="AC468" s="181">
        <v>233123.94300000006</v>
      </c>
      <c r="AD468" s="181">
        <v>121278.37499999996</v>
      </c>
      <c r="AE468" s="110">
        <v>2967192</v>
      </c>
    </row>
    <row r="469" spans="1:31" hidden="1" x14ac:dyDescent="0.25">
      <c r="A469" s="99">
        <v>42581</v>
      </c>
      <c r="B469" s="100">
        <f t="shared" si="9"/>
        <v>2016</v>
      </c>
      <c r="C469" s="101">
        <v>1182686</v>
      </c>
      <c r="D469" s="101"/>
      <c r="E469" s="101"/>
      <c r="F469" s="101"/>
      <c r="G469" s="102"/>
      <c r="H469" s="102"/>
      <c r="I469" s="102"/>
      <c r="J469" s="103">
        <v>99.94</v>
      </c>
      <c r="K469" s="104">
        <v>803.73400000000004</v>
      </c>
      <c r="L469" s="104">
        <v>394.27699999999999</v>
      </c>
      <c r="M469" s="105">
        <v>21926.967000000001</v>
      </c>
      <c r="N469" s="105">
        <v>11006.078</v>
      </c>
      <c r="O469" s="105">
        <v>107007.60499999995</v>
      </c>
      <c r="P469" s="105">
        <v>56551.908999999992</v>
      </c>
      <c r="Q469" s="106">
        <v>1182.6859999999999</v>
      </c>
      <c r="R469" s="107">
        <f t="shared" si="8"/>
        <v>0.37392066078832731</v>
      </c>
      <c r="S469" s="108">
        <v>98.268962264150957</v>
      </c>
      <c r="T469" s="109">
        <v>87</v>
      </c>
      <c r="U469" s="110">
        <v>2088000</v>
      </c>
      <c r="V469" s="110">
        <v>62640000</v>
      </c>
      <c r="W469" s="110">
        <v>7</v>
      </c>
      <c r="X469" s="110">
        <v>442656000</v>
      </c>
      <c r="Y469" s="111">
        <v>60</v>
      </c>
      <c r="Z469" s="111">
        <v>29.7</v>
      </c>
      <c r="AA469" s="181">
        <v>190699.9499999999</v>
      </c>
      <c r="AB469" s="181">
        <v>100272.81600000004</v>
      </c>
      <c r="AC469" s="181">
        <v>233927.67700000005</v>
      </c>
      <c r="AD469" s="181">
        <v>121672.65199999996</v>
      </c>
      <c r="AE469" s="110">
        <v>2969280</v>
      </c>
    </row>
    <row r="470" spans="1:31" hidden="1" x14ac:dyDescent="0.25">
      <c r="A470" s="99">
        <v>42582</v>
      </c>
      <c r="B470" s="100">
        <f t="shared" si="9"/>
        <v>2016</v>
      </c>
      <c r="C470" s="101">
        <v>1198867</v>
      </c>
      <c r="D470" s="101"/>
      <c r="E470" s="101"/>
      <c r="F470" s="101"/>
      <c r="G470" s="102"/>
      <c r="H470" s="102"/>
      <c r="I470" s="102"/>
      <c r="J470" s="103">
        <v>100</v>
      </c>
      <c r="K470" s="104">
        <v>806.71699999999998</v>
      </c>
      <c r="L470" s="104">
        <v>407.77499999999998</v>
      </c>
      <c r="M470" s="105">
        <v>22733.684000000001</v>
      </c>
      <c r="N470" s="105">
        <v>11413.852999999999</v>
      </c>
      <c r="O470" s="105">
        <v>107814.32199999996</v>
      </c>
      <c r="P470" s="105">
        <v>56959.683999999994</v>
      </c>
      <c r="Q470" s="106">
        <v>1198.867</v>
      </c>
      <c r="R470" s="107">
        <f t="shared" si="8"/>
        <v>0.37344973494987665</v>
      </c>
      <c r="S470" s="108">
        <v>98.277089201877956</v>
      </c>
      <c r="T470" s="109">
        <v>87</v>
      </c>
      <c r="U470" s="110">
        <v>2088000</v>
      </c>
      <c r="V470" s="110">
        <v>64728000</v>
      </c>
      <c r="W470" s="110">
        <v>7</v>
      </c>
      <c r="X470" s="110">
        <v>444744000</v>
      </c>
      <c r="Y470" s="111">
        <v>60</v>
      </c>
      <c r="Z470" s="111">
        <v>29.7</v>
      </c>
      <c r="AA470" s="181">
        <v>190635.13899999991</v>
      </c>
      <c r="AB470" s="181">
        <v>100244.21800000002</v>
      </c>
      <c r="AC470" s="181">
        <v>234734.39400000006</v>
      </c>
      <c r="AD470" s="181">
        <v>122080.42699999995</v>
      </c>
      <c r="AE470" s="110">
        <v>2971368</v>
      </c>
    </row>
    <row r="471" spans="1:31" hidden="1" x14ac:dyDescent="0.25">
      <c r="A471" s="99">
        <v>42583</v>
      </c>
      <c r="B471" s="100">
        <f t="shared" si="9"/>
        <v>2016</v>
      </c>
      <c r="C471" s="101">
        <v>1013569</v>
      </c>
      <c r="D471" s="101"/>
      <c r="E471" s="101"/>
      <c r="F471" s="101"/>
      <c r="G471" s="102"/>
      <c r="H471" s="102"/>
      <c r="I471" s="102"/>
      <c r="J471" s="103">
        <v>100</v>
      </c>
      <c r="K471" s="104">
        <v>694.14200000000005</v>
      </c>
      <c r="L471" s="104">
        <v>333.84800000000001</v>
      </c>
      <c r="M471" s="105">
        <v>694.14200000000005</v>
      </c>
      <c r="N471" s="105">
        <v>333.84800000000001</v>
      </c>
      <c r="O471" s="105">
        <v>108508.46399999996</v>
      </c>
      <c r="P471" s="105">
        <v>57293.531999999992</v>
      </c>
      <c r="Q471" s="106">
        <v>1013.569</v>
      </c>
      <c r="R471" s="107">
        <f t="shared" si="8"/>
        <v>0.37265270561066499</v>
      </c>
      <c r="S471" s="108">
        <v>98.28514018691591</v>
      </c>
      <c r="T471" s="109">
        <v>87</v>
      </c>
      <c r="U471" s="110">
        <v>2088000</v>
      </c>
      <c r="V471" s="110">
        <v>2088000</v>
      </c>
      <c r="W471" s="110">
        <v>8</v>
      </c>
      <c r="X471" s="110">
        <v>446832000</v>
      </c>
      <c r="Y471" s="111">
        <v>60</v>
      </c>
      <c r="Z471" s="111">
        <v>29.7</v>
      </c>
      <c r="AA471" s="181">
        <v>190272.19899999988</v>
      </c>
      <c r="AB471" s="181">
        <v>100056.13000000003</v>
      </c>
      <c r="AC471" s="181">
        <v>235428.53600000005</v>
      </c>
      <c r="AD471" s="181">
        <v>122414.27499999995</v>
      </c>
      <c r="AE471" s="110">
        <v>2973456</v>
      </c>
    </row>
    <row r="472" spans="1:31" hidden="1" x14ac:dyDescent="0.25">
      <c r="A472" s="99">
        <v>42584</v>
      </c>
      <c r="B472" s="100">
        <f t="shared" si="9"/>
        <v>2016</v>
      </c>
      <c r="C472" s="101">
        <v>496635</v>
      </c>
      <c r="D472" s="101"/>
      <c r="E472" s="101"/>
      <c r="F472" s="101"/>
      <c r="G472" s="102"/>
      <c r="H472" s="102"/>
      <c r="I472" s="102"/>
      <c r="J472" s="103">
        <v>98.15</v>
      </c>
      <c r="K472" s="104">
        <v>337.36799999999999</v>
      </c>
      <c r="L472" s="104">
        <v>167.114</v>
      </c>
      <c r="M472" s="105">
        <v>1031.51</v>
      </c>
      <c r="N472" s="105">
        <v>500.96199999999999</v>
      </c>
      <c r="O472" s="105">
        <v>108845.83199999997</v>
      </c>
      <c r="P472" s="105">
        <v>57460.645999999993</v>
      </c>
      <c r="Q472" s="106">
        <v>496.63499999999999</v>
      </c>
      <c r="R472" s="107">
        <f t="shared" si="8"/>
        <v>0.37106906392694067</v>
      </c>
      <c r="S472" s="108">
        <v>98.284511627907008</v>
      </c>
      <c r="T472" s="109">
        <v>87</v>
      </c>
      <c r="U472" s="110">
        <v>2088000</v>
      </c>
      <c r="V472" s="110">
        <v>4176000</v>
      </c>
      <c r="W472" s="110">
        <v>8</v>
      </c>
      <c r="X472" s="110">
        <v>448920000</v>
      </c>
      <c r="Y472" s="111">
        <v>60</v>
      </c>
      <c r="Z472" s="111">
        <v>29.7</v>
      </c>
      <c r="AA472" s="181">
        <v>189488.49399999986</v>
      </c>
      <c r="AB472" s="181">
        <v>99701.352000000028</v>
      </c>
      <c r="AC472" s="181">
        <v>235765.90400000004</v>
      </c>
      <c r="AD472" s="181">
        <v>122581.38899999995</v>
      </c>
      <c r="AE472" s="110">
        <v>2975544</v>
      </c>
    </row>
    <row r="473" spans="1:31" hidden="1" x14ac:dyDescent="0.25">
      <c r="A473" s="99">
        <v>42585</v>
      </c>
      <c r="B473" s="100">
        <f t="shared" si="9"/>
        <v>2016</v>
      </c>
      <c r="C473" s="101">
        <v>1101891</v>
      </c>
      <c r="D473" s="101"/>
      <c r="E473" s="101"/>
      <c r="F473" s="101"/>
      <c r="G473" s="102"/>
      <c r="H473" s="102"/>
      <c r="I473" s="102"/>
      <c r="J473" s="103">
        <v>99.01</v>
      </c>
      <c r="K473" s="104">
        <v>747.57899999999995</v>
      </c>
      <c r="L473" s="104">
        <v>368.37299999999999</v>
      </c>
      <c r="M473" s="105">
        <v>1779.0889999999999</v>
      </c>
      <c r="N473" s="105">
        <v>869.33500000000004</v>
      </c>
      <c r="O473" s="105">
        <v>109593.41099999996</v>
      </c>
      <c r="P473" s="105">
        <v>57829.018999999993</v>
      </c>
      <c r="Q473" s="106">
        <v>1101.8910000000001</v>
      </c>
      <c r="R473" s="107">
        <f t="shared" si="8"/>
        <v>0.37102219204324782</v>
      </c>
      <c r="S473" s="108">
        <v>98.287870370370385</v>
      </c>
      <c r="T473" s="109">
        <v>87</v>
      </c>
      <c r="U473" s="110">
        <v>2088000</v>
      </c>
      <c r="V473" s="110">
        <v>6264000</v>
      </c>
      <c r="W473" s="110">
        <v>8</v>
      </c>
      <c r="X473" s="110">
        <v>451008000</v>
      </c>
      <c r="Y473" s="111">
        <v>60</v>
      </c>
      <c r="Z473" s="111">
        <v>29.7</v>
      </c>
      <c r="AA473" s="181">
        <v>189076.47199999983</v>
      </c>
      <c r="AB473" s="181">
        <v>99502.626000000018</v>
      </c>
      <c r="AC473" s="181">
        <v>236513.48300000004</v>
      </c>
      <c r="AD473" s="181">
        <v>122949.76199999996</v>
      </c>
      <c r="AE473" s="110">
        <v>2977632</v>
      </c>
    </row>
    <row r="474" spans="1:31" hidden="1" x14ac:dyDescent="0.25">
      <c r="A474" s="99">
        <v>42586</v>
      </c>
      <c r="B474" s="100">
        <f t="shared" si="9"/>
        <v>2016</v>
      </c>
      <c r="C474" s="101">
        <v>1519210</v>
      </c>
      <c r="D474" s="101"/>
      <c r="E474" s="101"/>
      <c r="F474" s="101"/>
      <c r="G474" s="102"/>
      <c r="H474" s="102"/>
      <c r="I474" s="102"/>
      <c r="J474" s="103">
        <v>99.58</v>
      </c>
      <c r="K474" s="104">
        <v>1014.187</v>
      </c>
      <c r="L474" s="104">
        <v>524.98</v>
      </c>
      <c r="M474" s="105">
        <v>2793.2759999999998</v>
      </c>
      <c r="N474" s="105">
        <v>1394.3150000000001</v>
      </c>
      <c r="O474" s="105">
        <v>110607.59799999997</v>
      </c>
      <c r="P474" s="105">
        <v>58353.998999999996</v>
      </c>
      <c r="Q474" s="106">
        <v>1519.21</v>
      </c>
      <c r="R474" s="107">
        <f t="shared" si="8"/>
        <v>0.37208803075631142</v>
      </c>
      <c r="S474" s="108">
        <v>98.293824884792656</v>
      </c>
      <c r="T474" s="109">
        <v>87</v>
      </c>
      <c r="U474" s="110">
        <v>2088000</v>
      </c>
      <c r="V474" s="110">
        <v>8352000</v>
      </c>
      <c r="W474" s="110">
        <v>8</v>
      </c>
      <c r="X474" s="110">
        <v>453096000</v>
      </c>
      <c r="Y474" s="111">
        <v>60</v>
      </c>
      <c r="Z474" s="111">
        <v>29.7</v>
      </c>
      <c r="AA474" s="181">
        <v>189316.80699999988</v>
      </c>
      <c r="AB474" s="181">
        <v>99649.948000000033</v>
      </c>
      <c r="AC474" s="181">
        <v>237527.67000000004</v>
      </c>
      <c r="AD474" s="181">
        <v>123474.74199999995</v>
      </c>
      <c r="AE474" s="110">
        <v>2979720</v>
      </c>
    </row>
    <row r="475" spans="1:31" hidden="1" x14ac:dyDescent="0.25">
      <c r="A475" s="99">
        <v>42587</v>
      </c>
      <c r="B475" s="100">
        <f t="shared" si="9"/>
        <v>2016</v>
      </c>
      <c r="C475" s="101">
        <v>1717175</v>
      </c>
      <c r="D475" s="101"/>
      <c r="E475" s="101"/>
      <c r="F475" s="101"/>
      <c r="G475" s="102"/>
      <c r="H475" s="102"/>
      <c r="I475" s="102"/>
      <c r="J475" s="103">
        <v>97.45</v>
      </c>
      <c r="K475" s="104">
        <v>1178.5509999999999</v>
      </c>
      <c r="L475" s="104">
        <v>563.84199999999998</v>
      </c>
      <c r="M475" s="105">
        <v>3971.8269999999998</v>
      </c>
      <c r="N475" s="105">
        <v>1958.1570000000002</v>
      </c>
      <c r="O475" s="105">
        <v>111786.14899999998</v>
      </c>
      <c r="P475" s="105">
        <v>58917.840999999993</v>
      </c>
      <c r="Q475" s="106">
        <v>1717.175</v>
      </c>
      <c r="R475" s="107">
        <f t="shared" si="8"/>
        <v>0.37321803259329245</v>
      </c>
      <c r="S475" s="108">
        <v>98.289954128440399</v>
      </c>
      <c r="T475" s="109">
        <v>87</v>
      </c>
      <c r="U475" s="110">
        <v>2088000</v>
      </c>
      <c r="V475" s="110">
        <v>10440000</v>
      </c>
      <c r="W475" s="110">
        <v>8</v>
      </c>
      <c r="X475" s="110">
        <v>455184000</v>
      </c>
      <c r="Y475" s="111">
        <v>60</v>
      </c>
      <c r="Z475" s="111">
        <v>29.7</v>
      </c>
      <c r="AA475" s="181">
        <v>190016.13799999986</v>
      </c>
      <c r="AB475" s="181">
        <v>99976.073000000019</v>
      </c>
      <c r="AC475" s="181">
        <v>238706.22100000005</v>
      </c>
      <c r="AD475" s="181">
        <v>124038.58399999996</v>
      </c>
      <c r="AE475" s="110">
        <v>2981808</v>
      </c>
    </row>
    <row r="476" spans="1:31" hidden="1" x14ac:dyDescent="0.25">
      <c r="A476" s="99">
        <v>42588</v>
      </c>
      <c r="B476" s="100">
        <f t="shared" si="9"/>
        <v>2016</v>
      </c>
      <c r="C476" s="101">
        <v>1625560</v>
      </c>
      <c r="D476" s="101"/>
      <c r="E476" s="101"/>
      <c r="F476" s="101"/>
      <c r="G476" s="102"/>
      <c r="H476" s="102"/>
      <c r="I476" s="102"/>
      <c r="J476" s="103">
        <v>99.78</v>
      </c>
      <c r="K476" s="104">
        <v>1101.6659999999999</v>
      </c>
      <c r="L476" s="104">
        <v>545.99400000000003</v>
      </c>
      <c r="M476" s="105">
        <v>5073.4929999999995</v>
      </c>
      <c r="N476" s="105">
        <v>2504.1510000000003</v>
      </c>
      <c r="O476" s="105">
        <v>112887.81499999997</v>
      </c>
      <c r="P476" s="105">
        <v>59463.834999999992</v>
      </c>
      <c r="Q476" s="106">
        <v>1625.56</v>
      </c>
      <c r="R476" s="107">
        <f t="shared" si="8"/>
        <v>0.37330307956752218</v>
      </c>
      <c r="S476" s="108">
        <v>98.296757990867604</v>
      </c>
      <c r="T476" s="109">
        <v>87</v>
      </c>
      <c r="U476" s="110">
        <v>2088000</v>
      </c>
      <c r="V476" s="110">
        <v>12528000</v>
      </c>
      <c r="W476" s="110">
        <v>8</v>
      </c>
      <c r="X476" s="110">
        <v>457272000</v>
      </c>
      <c r="Y476" s="111">
        <v>60</v>
      </c>
      <c r="Z476" s="111">
        <v>29.7</v>
      </c>
      <c r="AA476" s="181">
        <v>190539.64399999985</v>
      </c>
      <c r="AB476" s="181">
        <v>100232.33900000004</v>
      </c>
      <c r="AC476" s="181">
        <v>239807.88700000005</v>
      </c>
      <c r="AD476" s="181">
        <v>124584.57799999996</v>
      </c>
      <c r="AE476" s="110">
        <v>2983896</v>
      </c>
    </row>
    <row r="477" spans="1:31" hidden="1" x14ac:dyDescent="0.25">
      <c r="A477" s="99">
        <v>42589</v>
      </c>
      <c r="B477" s="100">
        <f t="shared" si="9"/>
        <v>2016</v>
      </c>
      <c r="C477" s="101">
        <v>1000815</v>
      </c>
      <c r="D477" s="101"/>
      <c r="E477" s="101"/>
      <c r="F477" s="101"/>
      <c r="G477" s="102"/>
      <c r="H477" s="102"/>
      <c r="I477" s="102"/>
      <c r="J477" s="103">
        <v>99.66</v>
      </c>
      <c r="K477" s="104">
        <v>687.3</v>
      </c>
      <c r="L477" s="104">
        <v>327.36500000000001</v>
      </c>
      <c r="M477" s="105">
        <v>5760.7929999999997</v>
      </c>
      <c r="N477" s="105">
        <v>2831.5160000000005</v>
      </c>
      <c r="O477" s="105">
        <v>113575.11499999998</v>
      </c>
      <c r="P477" s="105">
        <v>59791.19999999999</v>
      </c>
      <c r="Q477" s="106">
        <v>1000.8150000000001</v>
      </c>
      <c r="R477" s="107">
        <f t="shared" si="8"/>
        <v>0.37217692226945898</v>
      </c>
      <c r="S477" s="108">
        <v>98.302954545454568</v>
      </c>
      <c r="T477" s="109">
        <v>87</v>
      </c>
      <c r="U477" s="110">
        <v>2088000</v>
      </c>
      <c r="V477" s="110">
        <v>14616000</v>
      </c>
      <c r="W477" s="110">
        <v>8</v>
      </c>
      <c r="X477" s="110">
        <v>459360000</v>
      </c>
      <c r="Y477" s="111">
        <v>60</v>
      </c>
      <c r="Z477" s="111">
        <v>29.7</v>
      </c>
      <c r="AA477" s="181">
        <v>190168.07899999985</v>
      </c>
      <c r="AB477" s="181">
        <v>100035.79900000003</v>
      </c>
      <c r="AC477" s="181">
        <v>240495.18700000003</v>
      </c>
      <c r="AD477" s="181">
        <v>124911.94299999997</v>
      </c>
      <c r="AE477" s="110">
        <v>2985984</v>
      </c>
    </row>
    <row r="478" spans="1:31" hidden="1" x14ac:dyDescent="0.25">
      <c r="A478" s="99">
        <v>42590</v>
      </c>
      <c r="B478" s="100">
        <f t="shared" si="9"/>
        <v>2016</v>
      </c>
      <c r="C478" s="101">
        <v>1700505</v>
      </c>
      <c r="D478" s="101"/>
      <c r="E478" s="101"/>
      <c r="F478" s="101"/>
      <c r="G478" s="102"/>
      <c r="H478" s="102"/>
      <c r="I478" s="102"/>
      <c r="J478" s="103">
        <v>99.41</v>
      </c>
      <c r="K478" s="104">
        <v>1155.278</v>
      </c>
      <c r="L478" s="104">
        <v>569.11199999999997</v>
      </c>
      <c r="M478" s="105">
        <v>6916.0709999999999</v>
      </c>
      <c r="N478" s="105">
        <v>3400.6280000000006</v>
      </c>
      <c r="O478" s="105">
        <v>114730.39299999998</v>
      </c>
      <c r="P478" s="105">
        <v>60360.311999999991</v>
      </c>
      <c r="Q478" s="106">
        <v>1700.5050000000001</v>
      </c>
      <c r="R478" s="107">
        <f t="shared" si="8"/>
        <v>0.37295331181441255</v>
      </c>
      <c r="S478" s="108">
        <v>98.307963800905</v>
      </c>
      <c r="T478" s="109">
        <v>87</v>
      </c>
      <c r="U478" s="110">
        <v>2088000</v>
      </c>
      <c r="V478" s="110">
        <v>16704000</v>
      </c>
      <c r="W478" s="110">
        <v>8</v>
      </c>
      <c r="X478" s="110">
        <v>461448000</v>
      </c>
      <c r="Y478" s="111">
        <v>60</v>
      </c>
      <c r="Z478" s="111">
        <v>29.7</v>
      </c>
      <c r="AA478" s="181">
        <v>190058.95199999987</v>
      </c>
      <c r="AB478" s="181">
        <v>99983.346000000034</v>
      </c>
      <c r="AC478" s="181">
        <v>241650.46500000003</v>
      </c>
      <c r="AD478" s="181">
        <v>125481.05499999996</v>
      </c>
      <c r="AE478" s="110">
        <v>2988072</v>
      </c>
    </row>
    <row r="479" spans="1:31" hidden="1" x14ac:dyDescent="0.25">
      <c r="A479" s="99">
        <v>42591</v>
      </c>
      <c r="B479" s="100">
        <f t="shared" si="9"/>
        <v>2016</v>
      </c>
      <c r="C479" s="101">
        <v>1780502</v>
      </c>
      <c r="D479" s="101"/>
      <c r="E479" s="101"/>
      <c r="F479" s="101"/>
      <c r="G479" s="102"/>
      <c r="H479" s="102"/>
      <c r="I479" s="102"/>
      <c r="J479" s="103">
        <v>99.8</v>
      </c>
      <c r="K479" s="104">
        <v>1195.75</v>
      </c>
      <c r="L479" s="104">
        <v>610.02300000000002</v>
      </c>
      <c r="M479" s="105">
        <v>8111.8209999999999</v>
      </c>
      <c r="N479" s="105">
        <v>4010.6510000000007</v>
      </c>
      <c r="O479" s="105">
        <v>115926.14299999998</v>
      </c>
      <c r="P479" s="105">
        <v>60970.334999999992</v>
      </c>
      <c r="Q479" s="106">
        <v>1780.502</v>
      </c>
      <c r="R479" s="107">
        <f t="shared" si="8"/>
        <v>0.37435020338004521</v>
      </c>
      <c r="S479" s="108">
        <v>98.314684684684707</v>
      </c>
      <c r="T479" s="109">
        <v>87</v>
      </c>
      <c r="U479" s="110">
        <v>2088000</v>
      </c>
      <c r="V479" s="110">
        <v>18792000</v>
      </c>
      <c r="W479" s="110">
        <v>8</v>
      </c>
      <c r="X479" s="110">
        <v>463536000</v>
      </c>
      <c r="Y479" s="111">
        <v>60</v>
      </c>
      <c r="Z479" s="111">
        <v>29.7</v>
      </c>
      <c r="AA479" s="181">
        <v>190493.04199999984</v>
      </c>
      <c r="AB479" s="181">
        <v>100232.44900000002</v>
      </c>
      <c r="AC479" s="181">
        <v>242846.21500000003</v>
      </c>
      <c r="AD479" s="181">
        <v>126091.07799999996</v>
      </c>
      <c r="AE479" s="110">
        <v>2990160</v>
      </c>
    </row>
    <row r="480" spans="1:31" hidden="1" x14ac:dyDescent="0.25">
      <c r="A480" s="99">
        <v>42592</v>
      </c>
      <c r="B480" s="100">
        <f t="shared" si="9"/>
        <v>2016</v>
      </c>
      <c r="C480" s="101">
        <v>1494009</v>
      </c>
      <c r="D480" s="101"/>
      <c r="E480" s="101"/>
      <c r="F480" s="101"/>
      <c r="G480" s="102"/>
      <c r="H480" s="102"/>
      <c r="I480" s="102"/>
      <c r="J480" s="103">
        <v>99.72</v>
      </c>
      <c r="K480" s="104">
        <v>1011.99</v>
      </c>
      <c r="L480" s="104">
        <v>504.18200000000002</v>
      </c>
      <c r="M480" s="105">
        <v>9123.8109999999997</v>
      </c>
      <c r="N480" s="105">
        <v>4514.8330000000005</v>
      </c>
      <c r="O480" s="105">
        <v>116938.13299999999</v>
      </c>
      <c r="P480" s="105">
        <v>61474.516999999993</v>
      </c>
      <c r="Q480" s="106">
        <v>1494.009</v>
      </c>
      <c r="R480" s="107">
        <f t="shared" si="8"/>
        <v>0.37627580958379264</v>
      </c>
      <c r="S480" s="108">
        <v>98.320986547085226</v>
      </c>
      <c r="T480" s="109">
        <v>87</v>
      </c>
      <c r="U480" s="110">
        <v>2088000</v>
      </c>
      <c r="V480" s="110">
        <v>20880000</v>
      </c>
      <c r="W480" s="110">
        <v>8</v>
      </c>
      <c r="X480" s="110">
        <v>465624000</v>
      </c>
      <c r="Y480" s="111">
        <v>60</v>
      </c>
      <c r="Z480" s="111">
        <v>29.7</v>
      </c>
      <c r="AA480" s="181">
        <v>191017.02099999983</v>
      </c>
      <c r="AB480" s="181">
        <v>100499.32500000004</v>
      </c>
      <c r="AC480" s="181">
        <v>243858.20500000002</v>
      </c>
      <c r="AD480" s="181">
        <v>126595.25999999997</v>
      </c>
      <c r="AE480" s="110">
        <v>2992248</v>
      </c>
    </row>
    <row r="481" spans="1:31" hidden="1" x14ac:dyDescent="0.25">
      <c r="A481" s="99">
        <v>42593</v>
      </c>
      <c r="B481" s="100">
        <f t="shared" si="9"/>
        <v>2016</v>
      </c>
      <c r="C481" s="101">
        <v>559599</v>
      </c>
      <c r="D481" s="101"/>
      <c r="E481" s="101"/>
      <c r="F481" s="101"/>
      <c r="G481" s="102"/>
      <c r="H481" s="102"/>
      <c r="I481" s="102"/>
      <c r="J481" s="103">
        <v>98.86</v>
      </c>
      <c r="K481" s="104">
        <v>374.48200000000003</v>
      </c>
      <c r="L481" s="104">
        <v>194.56200000000001</v>
      </c>
      <c r="M481" s="105">
        <v>9498.2929999999997</v>
      </c>
      <c r="N481" s="105">
        <v>4709.3950000000004</v>
      </c>
      <c r="O481" s="105">
        <v>117312.61499999999</v>
      </c>
      <c r="P481" s="105">
        <v>61669.078999999991</v>
      </c>
      <c r="Q481" s="106">
        <v>559.59900000000005</v>
      </c>
      <c r="R481" s="107">
        <f t="shared" si="8"/>
        <v>0.37695523014748339</v>
      </c>
      <c r="S481" s="108">
        <v>98.323392857142878</v>
      </c>
      <c r="T481" s="109">
        <v>87</v>
      </c>
      <c r="U481" s="110">
        <v>2088000</v>
      </c>
      <c r="V481" s="110">
        <v>22968000</v>
      </c>
      <c r="W481" s="110">
        <v>8</v>
      </c>
      <c r="X481" s="110">
        <v>467712000</v>
      </c>
      <c r="Y481" s="111">
        <v>60</v>
      </c>
      <c r="Z481" s="111">
        <v>29.7</v>
      </c>
      <c r="AA481" s="181">
        <v>191369.79399999982</v>
      </c>
      <c r="AB481" s="181">
        <v>100683.34100000004</v>
      </c>
      <c r="AC481" s="181">
        <v>244232.68700000001</v>
      </c>
      <c r="AD481" s="181">
        <v>126789.82199999997</v>
      </c>
      <c r="AE481" s="110">
        <v>2994336</v>
      </c>
    </row>
    <row r="482" spans="1:31" hidden="1" x14ac:dyDescent="0.25">
      <c r="A482" s="99">
        <v>42594</v>
      </c>
      <c r="B482" s="100">
        <f t="shared" si="9"/>
        <v>2016</v>
      </c>
      <c r="C482" s="101">
        <v>1315582</v>
      </c>
      <c r="D482" s="101"/>
      <c r="E482" s="101"/>
      <c r="F482" s="101"/>
      <c r="G482" s="102"/>
      <c r="H482" s="102"/>
      <c r="I482" s="102"/>
      <c r="J482" s="103">
        <v>99.99</v>
      </c>
      <c r="K482" s="104">
        <v>878.21600000000001</v>
      </c>
      <c r="L482" s="104">
        <v>454.51299999999998</v>
      </c>
      <c r="M482" s="105">
        <v>10376.509</v>
      </c>
      <c r="N482" s="105">
        <v>5163.9080000000004</v>
      </c>
      <c r="O482" s="105">
        <v>118190.83099999999</v>
      </c>
      <c r="P482" s="105">
        <v>62123.59199999999</v>
      </c>
      <c r="Q482" s="106">
        <v>1315.5820000000001</v>
      </c>
      <c r="R482" s="107">
        <f t="shared" si="8"/>
        <v>0.37836609720254033</v>
      </c>
      <c r="S482" s="108">
        <v>98.330800000000039</v>
      </c>
      <c r="T482" s="109">
        <v>87</v>
      </c>
      <c r="U482" s="110">
        <v>2088000</v>
      </c>
      <c r="V482" s="110">
        <v>25056000</v>
      </c>
      <c r="W482" s="110">
        <v>8</v>
      </c>
      <c r="X482" s="110">
        <v>469800000</v>
      </c>
      <c r="Y482" s="111">
        <v>60</v>
      </c>
      <c r="Z482" s="111">
        <v>29.7</v>
      </c>
      <c r="AA482" s="181">
        <v>192217.84299999982</v>
      </c>
      <c r="AB482" s="181">
        <v>101120.59900000005</v>
      </c>
      <c r="AC482" s="181">
        <v>245110.90299999999</v>
      </c>
      <c r="AD482" s="181">
        <v>127244.33499999998</v>
      </c>
      <c r="AE482" s="110">
        <v>2996424</v>
      </c>
    </row>
    <row r="483" spans="1:31" hidden="1" x14ac:dyDescent="0.25">
      <c r="A483" s="99">
        <v>42595</v>
      </c>
      <c r="B483" s="100">
        <f t="shared" si="9"/>
        <v>2016</v>
      </c>
      <c r="C483" s="101">
        <v>2078042</v>
      </c>
      <c r="D483" s="101"/>
      <c r="E483" s="101"/>
      <c r="F483" s="101"/>
      <c r="G483" s="102"/>
      <c r="H483" s="102"/>
      <c r="I483" s="102"/>
      <c r="J483" s="103">
        <v>99.51</v>
      </c>
      <c r="K483" s="104">
        <v>1404.3720000000001</v>
      </c>
      <c r="L483" s="104">
        <v>706.58699999999999</v>
      </c>
      <c r="M483" s="105">
        <v>11780.880999999999</v>
      </c>
      <c r="N483" s="105">
        <v>5870.4950000000008</v>
      </c>
      <c r="O483" s="105">
        <v>119595.20299999999</v>
      </c>
      <c r="P483" s="105">
        <v>62830.178999999989</v>
      </c>
      <c r="Q483" s="106">
        <v>2078.0419999999999</v>
      </c>
      <c r="R483" s="107">
        <f t="shared" si="8"/>
        <v>0.38067600771532051</v>
      </c>
      <c r="S483" s="108">
        <v>98.336017699115075</v>
      </c>
      <c r="T483" s="109">
        <v>87</v>
      </c>
      <c r="U483" s="110">
        <v>2088000</v>
      </c>
      <c r="V483" s="110">
        <v>27144000</v>
      </c>
      <c r="W483" s="110">
        <v>8</v>
      </c>
      <c r="X483" s="110">
        <v>471888000</v>
      </c>
      <c r="Y483" s="111">
        <v>60</v>
      </c>
      <c r="Z483" s="111">
        <v>29.7</v>
      </c>
      <c r="AA483" s="181">
        <v>193464.63699999981</v>
      </c>
      <c r="AB483" s="181">
        <v>101737.67700000004</v>
      </c>
      <c r="AC483" s="181">
        <v>246515.27499999999</v>
      </c>
      <c r="AD483" s="181">
        <v>127950.92199999998</v>
      </c>
      <c r="AE483" s="110">
        <v>2998512</v>
      </c>
    </row>
    <row r="484" spans="1:31" hidden="1" x14ac:dyDescent="0.25">
      <c r="A484" s="99">
        <v>42596</v>
      </c>
      <c r="B484" s="100">
        <f t="shared" si="9"/>
        <v>2016</v>
      </c>
      <c r="C484" s="101">
        <v>1830207</v>
      </c>
      <c r="D484" s="101"/>
      <c r="E484" s="101"/>
      <c r="F484" s="101"/>
      <c r="G484" s="102"/>
      <c r="H484" s="102"/>
      <c r="I484" s="102"/>
      <c r="J484" s="103">
        <v>99.4</v>
      </c>
      <c r="K484" s="104">
        <v>1228.4059999999999</v>
      </c>
      <c r="L484" s="104">
        <v>629.53300000000002</v>
      </c>
      <c r="M484" s="105">
        <v>13009.287</v>
      </c>
      <c r="N484" s="105">
        <v>6500.0280000000012</v>
      </c>
      <c r="O484" s="105">
        <v>120823.609</v>
      </c>
      <c r="P484" s="105">
        <v>63459.711999999992</v>
      </c>
      <c r="Q484" s="106">
        <v>1830.2070000000001</v>
      </c>
      <c r="R484" s="107">
        <f t="shared" si="8"/>
        <v>0.38277673069857771</v>
      </c>
      <c r="S484" s="108">
        <v>98.340704845815011</v>
      </c>
      <c r="T484" s="109">
        <v>87</v>
      </c>
      <c r="U484" s="110">
        <v>2088000</v>
      </c>
      <c r="V484" s="110">
        <v>29232000</v>
      </c>
      <c r="W484" s="110">
        <v>8</v>
      </c>
      <c r="X484" s="110">
        <v>473976000</v>
      </c>
      <c r="Y484" s="111">
        <v>60</v>
      </c>
      <c r="Z484" s="111">
        <v>29.7</v>
      </c>
      <c r="AA484" s="181">
        <v>194478.63599999979</v>
      </c>
      <c r="AB484" s="181">
        <v>102256.87600000005</v>
      </c>
      <c r="AC484" s="181">
        <v>247743.68099999998</v>
      </c>
      <c r="AD484" s="181">
        <v>128580.45499999997</v>
      </c>
      <c r="AE484" s="110">
        <v>3000600</v>
      </c>
    </row>
    <row r="485" spans="1:31" hidden="1" x14ac:dyDescent="0.25">
      <c r="A485" s="99">
        <v>42597</v>
      </c>
      <c r="B485" s="100">
        <f t="shared" si="9"/>
        <v>2016</v>
      </c>
      <c r="C485" s="101">
        <v>2019442</v>
      </c>
      <c r="D485" s="101"/>
      <c r="E485" s="101"/>
      <c r="F485" s="101"/>
      <c r="G485" s="102"/>
      <c r="H485" s="102"/>
      <c r="I485" s="102"/>
      <c r="J485" s="103">
        <v>100</v>
      </c>
      <c r="K485" s="104">
        <v>1371.345</v>
      </c>
      <c r="L485" s="104">
        <v>678.72199999999998</v>
      </c>
      <c r="M485" s="105">
        <v>14380.632</v>
      </c>
      <c r="N485" s="105">
        <v>7178.7500000000009</v>
      </c>
      <c r="O485" s="105">
        <v>122194.954</v>
      </c>
      <c r="P485" s="105">
        <v>64138.433999999994</v>
      </c>
      <c r="Q485" s="106">
        <v>2019.442</v>
      </c>
      <c r="R485" s="107">
        <f t="shared" si="8"/>
        <v>0.38532477825014438</v>
      </c>
      <c r="S485" s="108">
        <v>98.347982456140386</v>
      </c>
      <c r="T485" s="109">
        <v>87</v>
      </c>
      <c r="U485" s="110">
        <v>2088000</v>
      </c>
      <c r="V485" s="110">
        <v>31320000</v>
      </c>
      <c r="W485" s="110">
        <v>8</v>
      </c>
      <c r="X485" s="110">
        <v>476064000</v>
      </c>
      <c r="Y485" s="111">
        <v>60</v>
      </c>
      <c r="Z485" s="111">
        <v>29.7</v>
      </c>
      <c r="AA485" s="181">
        <v>195692.0919999998</v>
      </c>
      <c r="AB485" s="181">
        <v>102856.08700000003</v>
      </c>
      <c r="AC485" s="181">
        <v>249115.02599999998</v>
      </c>
      <c r="AD485" s="181">
        <v>129259.17699999997</v>
      </c>
      <c r="AE485" s="110">
        <v>3002688</v>
      </c>
    </row>
    <row r="486" spans="1:31" hidden="1" x14ac:dyDescent="0.25">
      <c r="A486" s="99">
        <v>42598</v>
      </c>
      <c r="B486" s="100">
        <f t="shared" si="9"/>
        <v>2016</v>
      </c>
      <c r="C486" s="101">
        <v>1498475</v>
      </c>
      <c r="D486" s="101"/>
      <c r="E486" s="101"/>
      <c r="F486" s="101"/>
      <c r="G486" s="102"/>
      <c r="H486" s="102"/>
      <c r="I486" s="102"/>
      <c r="J486" s="103">
        <v>99.96</v>
      </c>
      <c r="K486" s="104">
        <v>1023.3869999999999</v>
      </c>
      <c r="L486" s="104">
        <v>495.673</v>
      </c>
      <c r="M486" s="105">
        <v>15404.019</v>
      </c>
      <c r="N486" s="105">
        <v>7674.4230000000007</v>
      </c>
      <c r="O486" s="105">
        <v>123218.341</v>
      </c>
      <c r="P486" s="105">
        <v>64634.106999999996</v>
      </c>
      <c r="Q486" s="106">
        <v>1498.4749999999999</v>
      </c>
      <c r="R486" s="107">
        <f t="shared" si="8"/>
        <v>0.38724348527790897</v>
      </c>
      <c r="S486" s="108">
        <v>98.355021834061162</v>
      </c>
      <c r="T486" s="109">
        <v>87</v>
      </c>
      <c r="U486" s="110">
        <v>2088000</v>
      </c>
      <c r="V486" s="110">
        <v>33408000</v>
      </c>
      <c r="W486" s="110">
        <v>8</v>
      </c>
      <c r="X486" s="110">
        <v>478152000</v>
      </c>
      <c r="Y486" s="111">
        <v>60</v>
      </c>
      <c r="Z486" s="111">
        <v>29.7</v>
      </c>
      <c r="AA486" s="181">
        <v>196663.50199999977</v>
      </c>
      <c r="AB486" s="181">
        <v>103322.01100000003</v>
      </c>
      <c r="AC486" s="181">
        <v>250138.41299999997</v>
      </c>
      <c r="AD486" s="181">
        <v>129754.84999999996</v>
      </c>
      <c r="AE486" s="110">
        <v>3004776</v>
      </c>
    </row>
    <row r="487" spans="1:31" hidden="1" x14ac:dyDescent="0.25">
      <c r="A487" s="99">
        <v>42599</v>
      </c>
      <c r="B487" s="100">
        <f t="shared" si="9"/>
        <v>2016</v>
      </c>
      <c r="C487" s="101">
        <v>871074</v>
      </c>
      <c r="D487" s="101"/>
      <c r="E487" s="101"/>
      <c r="F487" s="101"/>
      <c r="G487" s="102"/>
      <c r="H487" s="102"/>
      <c r="I487" s="102"/>
      <c r="J487" s="103">
        <v>99.3</v>
      </c>
      <c r="K487" s="104">
        <v>585.54700000000003</v>
      </c>
      <c r="L487" s="104">
        <v>298.11099999999999</v>
      </c>
      <c r="M487" s="105">
        <v>15989.566000000001</v>
      </c>
      <c r="N487" s="105">
        <v>7972.5340000000006</v>
      </c>
      <c r="O487" s="105">
        <v>123803.88800000001</v>
      </c>
      <c r="P487" s="105">
        <v>64932.217999999993</v>
      </c>
      <c r="Q487" s="106">
        <v>871.07399999999996</v>
      </c>
      <c r="R487" s="107">
        <f t="shared" si="8"/>
        <v>0.38819584842282057</v>
      </c>
      <c r="S487" s="108">
        <v>98.359130434782628</v>
      </c>
      <c r="T487" s="109">
        <v>87</v>
      </c>
      <c r="U487" s="110">
        <v>2088000</v>
      </c>
      <c r="V487" s="110">
        <v>35496000</v>
      </c>
      <c r="W487" s="110">
        <v>8</v>
      </c>
      <c r="X487" s="110">
        <v>480240000</v>
      </c>
      <c r="Y487" s="111">
        <v>60</v>
      </c>
      <c r="Z487" s="111">
        <v>29.7</v>
      </c>
      <c r="AA487" s="181">
        <v>197222.58699999977</v>
      </c>
      <c r="AB487" s="181">
        <v>103606.12500000003</v>
      </c>
      <c r="AC487" s="181">
        <v>250723.95999999996</v>
      </c>
      <c r="AD487" s="181">
        <v>130052.96099999997</v>
      </c>
      <c r="AE487" s="110">
        <v>3006864</v>
      </c>
    </row>
    <row r="488" spans="1:31" hidden="1" x14ac:dyDescent="0.25">
      <c r="A488" s="99">
        <v>42600</v>
      </c>
      <c r="B488" s="100">
        <f t="shared" si="9"/>
        <v>2016</v>
      </c>
      <c r="C488" s="101">
        <v>694959</v>
      </c>
      <c r="D488" s="101"/>
      <c r="E488" s="101"/>
      <c r="F488" s="101"/>
      <c r="G488" s="102"/>
      <c r="H488" s="102"/>
      <c r="I488" s="102"/>
      <c r="J488" s="103">
        <v>97.85</v>
      </c>
      <c r="K488" s="104">
        <v>475.55099999999999</v>
      </c>
      <c r="L488" s="104">
        <v>231.79499999999999</v>
      </c>
      <c r="M488" s="105">
        <v>16465.117000000002</v>
      </c>
      <c r="N488" s="105">
        <v>8204.3289999999997</v>
      </c>
      <c r="O488" s="105">
        <v>124279.43900000001</v>
      </c>
      <c r="P488" s="105">
        <v>65164.012999999992</v>
      </c>
      <c r="Q488" s="106">
        <v>694.95899999999995</v>
      </c>
      <c r="R488" s="107">
        <f t="shared" si="8"/>
        <v>0.38780578911457514</v>
      </c>
      <c r="S488" s="108">
        <v>98.356926406926419</v>
      </c>
      <c r="T488" s="109">
        <v>87</v>
      </c>
      <c r="U488" s="110">
        <v>2088000</v>
      </c>
      <c r="V488" s="110">
        <v>37584000</v>
      </c>
      <c r="W488" s="110">
        <v>8</v>
      </c>
      <c r="X488" s="110">
        <v>482328000</v>
      </c>
      <c r="Y488" s="111">
        <v>60</v>
      </c>
      <c r="Z488" s="111">
        <v>29.7</v>
      </c>
      <c r="AA488" s="181">
        <v>197600.52799999976</v>
      </c>
      <c r="AB488" s="181">
        <v>103784.61200000004</v>
      </c>
      <c r="AC488" s="181">
        <v>251199.51099999997</v>
      </c>
      <c r="AD488" s="181">
        <v>130284.75599999996</v>
      </c>
      <c r="AE488" s="110">
        <v>3008952</v>
      </c>
    </row>
    <row r="489" spans="1:31" hidden="1" x14ac:dyDescent="0.25">
      <c r="A489" s="99">
        <v>42601</v>
      </c>
      <c r="B489" s="100">
        <f t="shared" si="9"/>
        <v>2016</v>
      </c>
      <c r="C489" s="101">
        <v>1052870</v>
      </c>
      <c r="D489" s="101"/>
      <c r="E489" s="101"/>
      <c r="F489" s="101"/>
      <c r="G489" s="102"/>
      <c r="H489" s="102"/>
      <c r="I489" s="102"/>
      <c r="J489" s="103">
        <v>99.3</v>
      </c>
      <c r="K489" s="104">
        <v>704.03099999999995</v>
      </c>
      <c r="L489" s="104">
        <v>361.875</v>
      </c>
      <c r="M489" s="105">
        <v>17169.148000000001</v>
      </c>
      <c r="N489" s="105">
        <v>8566.2039999999997</v>
      </c>
      <c r="O489" s="105">
        <v>124983.47000000002</v>
      </c>
      <c r="P489" s="105">
        <v>65525.887999999992</v>
      </c>
      <c r="Q489" s="106">
        <v>1052.8699999999999</v>
      </c>
      <c r="R489" s="107">
        <f t="shared" si="8"/>
        <v>0.38781569044245007</v>
      </c>
      <c r="S489" s="108">
        <v>98.360991379310363</v>
      </c>
      <c r="T489" s="109">
        <v>87</v>
      </c>
      <c r="U489" s="110">
        <v>2088000</v>
      </c>
      <c r="V489" s="110">
        <v>39672000</v>
      </c>
      <c r="W489" s="110">
        <v>8</v>
      </c>
      <c r="X489" s="110">
        <v>484416000</v>
      </c>
      <c r="Y489" s="111">
        <v>60</v>
      </c>
      <c r="Z489" s="111">
        <v>29.7</v>
      </c>
      <c r="AA489" s="181">
        <v>197635.03799999974</v>
      </c>
      <c r="AB489" s="181">
        <v>103811.21000000004</v>
      </c>
      <c r="AC489" s="181">
        <v>251903.54199999996</v>
      </c>
      <c r="AD489" s="181">
        <v>130646.63099999996</v>
      </c>
      <c r="AE489" s="110">
        <v>3011040</v>
      </c>
    </row>
    <row r="490" spans="1:31" hidden="1" x14ac:dyDescent="0.25">
      <c r="A490" s="99">
        <v>42602</v>
      </c>
      <c r="B490" s="100">
        <f t="shared" si="9"/>
        <v>2016</v>
      </c>
      <c r="C490" s="101">
        <v>1613002</v>
      </c>
      <c r="D490" s="101"/>
      <c r="E490" s="101"/>
      <c r="F490" s="101"/>
      <c r="G490" s="102"/>
      <c r="H490" s="102"/>
      <c r="I490" s="102"/>
      <c r="J490" s="103">
        <v>99.87</v>
      </c>
      <c r="K490" s="104">
        <v>1093.173</v>
      </c>
      <c r="L490" s="104">
        <v>541.77</v>
      </c>
      <c r="M490" s="105">
        <v>18262.321</v>
      </c>
      <c r="N490" s="105">
        <v>9107.9740000000002</v>
      </c>
      <c r="O490" s="105">
        <v>126076.64300000001</v>
      </c>
      <c r="P490" s="105">
        <v>66067.657999999996</v>
      </c>
      <c r="Q490" s="106">
        <v>1613.002</v>
      </c>
      <c r="R490" s="107">
        <f t="shared" si="8"/>
        <v>0.38841072796934872</v>
      </c>
      <c r="S490" s="108">
        <v>98.367467811158804</v>
      </c>
      <c r="T490" s="109">
        <v>87</v>
      </c>
      <c r="U490" s="110">
        <v>2088000</v>
      </c>
      <c r="V490" s="110">
        <v>41760000</v>
      </c>
      <c r="W490" s="110">
        <v>8</v>
      </c>
      <c r="X490" s="110">
        <v>486504000</v>
      </c>
      <c r="Y490" s="111">
        <v>60</v>
      </c>
      <c r="Z490" s="111">
        <v>29.7</v>
      </c>
      <c r="AA490" s="181">
        <v>198036.35999999975</v>
      </c>
      <c r="AB490" s="181">
        <v>103983.62400000004</v>
      </c>
      <c r="AC490" s="181">
        <v>252996.71499999997</v>
      </c>
      <c r="AD490" s="181">
        <v>131188.40099999995</v>
      </c>
      <c r="AE490" s="110">
        <v>3013128</v>
      </c>
    </row>
    <row r="491" spans="1:31" hidden="1" x14ac:dyDescent="0.25">
      <c r="A491" s="99">
        <v>42603</v>
      </c>
      <c r="B491" s="100">
        <f t="shared" si="9"/>
        <v>2016</v>
      </c>
      <c r="C491" s="101">
        <v>1418347</v>
      </c>
      <c r="D491" s="101"/>
      <c r="E491" s="101"/>
      <c r="F491" s="101"/>
      <c r="G491" s="102"/>
      <c r="H491" s="102"/>
      <c r="I491" s="102"/>
      <c r="J491" s="103">
        <v>99.87</v>
      </c>
      <c r="K491" s="104">
        <v>967.52099999999996</v>
      </c>
      <c r="L491" s="104">
        <v>469.56</v>
      </c>
      <c r="M491" s="105">
        <v>19229.842000000001</v>
      </c>
      <c r="N491" s="105">
        <v>9577.5339999999997</v>
      </c>
      <c r="O491" s="105">
        <v>127044.164</v>
      </c>
      <c r="P491" s="105">
        <v>66537.217999999993</v>
      </c>
      <c r="Q491" s="106">
        <v>1418.347</v>
      </c>
      <c r="R491" s="107">
        <f t="shared" si="8"/>
        <v>0.38815650684931507</v>
      </c>
      <c r="S491" s="108">
        <v>98.373888888888899</v>
      </c>
      <c r="T491" s="109">
        <v>87</v>
      </c>
      <c r="U491" s="110">
        <v>2088000</v>
      </c>
      <c r="V491" s="110">
        <v>43848000</v>
      </c>
      <c r="W491" s="110">
        <v>8</v>
      </c>
      <c r="X491" s="110">
        <v>488592000</v>
      </c>
      <c r="Y491" s="111">
        <v>60</v>
      </c>
      <c r="Z491" s="111">
        <v>29.7</v>
      </c>
      <c r="AA491" s="181">
        <v>198236.58599999978</v>
      </c>
      <c r="AB491" s="181">
        <v>104047.91500000002</v>
      </c>
      <c r="AC491" s="181">
        <v>253964.23599999998</v>
      </c>
      <c r="AD491" s="181">
        <v>131657.96099999995</v>
      </c>
      <c r="AE491" s="110">
        <v>3015216</v>
      </c>
    </row>
    <row r="492" spans="1:31" hidden="1" x14ac:dyDescent="0.25">
      <c r="A492" s="99">
        <v>42604</v>
      </c>
      <c r="B492" s="100">
        <f t="shared" si="9"/>
        <v>2016</v>
      </c>
      <c r="C492" s="101">
        <v>248510</v>
      </c>
      <c r="D492" s="101"/>
      <c r="E492" s="101"/>
      <c r="F492" s="101"/>
      <c r="G492" s="102"/>
      <c r="H492" s="102"/>
      <c r="I492" s="102"/>
      <c r="J492" s="103">
        <v>97.34</v>
      </c>
      <c r="K492" s="104">
        <v>171.685</v>
      </c>
      <c r="L492" s="104">
        <v>82.748999999999995</v>
      </c>
      <c r="M492" s="105">
        <v>19401.527000000002</v>
      </c>
      <c r="N492" s="105">
        <v>9660.2829999999994</v>
      </c>
      <c r="O492" s="105">
        <v>127215.849</v>
      </c>
      <c r="P492" s="105">
        <v>66619.96699999999</v>
      </c>
      <c r="Q492" s="106">
        <v>248.51</v>
      </c>
      <c r="R492" s="107">
        <f t="shared" si="8"/>
        <v>0.38617137983519662</v>
      </c>
      <c r="S492" s="108">
        <v>98.369489361702136</v>
      </c>
      <c r="T492" s="109">
        <v>87</v>
      </c>
      <c r="U492" s="110">
        <v>2088000</v>
      </c>
      <c r="V492" s="110">
        <v>45936000</v>
      </c>
      <c r="W492" s="110">
        <v>8</v>
      </c>
      <c r="X492" s="110">
        <v>490680000</v>
      </c>
      <c r="Y492" s="111">
        <v>60</v>
      </c>
      <c r="Z492" s="111">
        <v>29.7</v>
      </c>
      <c r="AA492" s="181">
        <v>197338.32499999978</v>
      </c>
      <c r="AB492" s="181">
        <v>103566.40800000002</v>
      </c>
      <c r="AC492" s="181">
        <v>254135.92099999997</v>
      </c>
      <c r="AD492" s="181">
        <v>131740.70999999996</v>
      </c>
      <c r="AE492" s="110">
        <v>3017304</v>
      </c>
    </row>
    <row r="493" spans="1:31" hidden="1" x14ac:dyDescent="0.25">
      <c r="A493" s="99">
        <v>42605</v>
      </c>
      <c r="B493" s="100">
        <f t="shared" si="9"/>
        <v>2016</v>
      </c>
      <c r="C493" s="101">
        <v>1162839</v>
      </c>
      <c r="D493" s="101"/>
      <c r="E493" s="101"/>
      <c r="F493" s="101"/>
      <c r="G493" s="102"/>
      <c r="H493" s="102"/>
      <c r="I493" s="102"/>
      <c r="J493" s="103">
        <v>98.63</v>
      </c>
      <c r="K493" s="104">
        <v>771.63400000000001</v>
      </c>
      <c r="L493" s="104">
        <v>404.89299999999997</v>
      </c>
      <c r="M493" s="105">
        <v>20173.161</v>
      </c>
      <c r="N493" s="105">
        <v>10065.175999999999</v>
      </c>
      <c r="O493" s="105">
        <v>127987.48300000001</v>
      </c>
      <c r="P493" s="105">
        <v>67024.859999999986</v>
      </c>
      <c r="Q493" s="106">
        <v>1162.8389999999999</v>
      </c>
      <c r="R493" s="107">
        <f t="shared" si="8"/>
        <v>0.38574488794415579</v>
      </c>
      <c r="S493" s="108">
        <v>98.370593220338989</v>
      </c>
      <c r="T493" s="109">
        <v>87</v>
      </c>
      <c r="U493" s="110">
        <v>2088000</v>
      </c>
      <c r="V493" s="110">
        <v>48024000</v>
      </c>
      <c r="W493" s="110">
        <v>8</v>
      </c>
      <c r="X493" s="110">
        <v>492768000</v>
      </c>
      <c r="Y493" s="111">
        <v>60</v>
      </c>
      <c r="Z493" s="111">
        <v>29.7</v>
      </c>
      <c r="AA493" s="181">
        <v>196931.2439999998</v>
      </c>
      <c r="AB493" s="181">
        <v>103363.31900000002</v>
      </c>
      <c r="AC493" s="181">
        <v>254907.55499999996</v>
      </c>
      <c r="AD493" s="181">
        <v>132145.60299999997</v>
      </c>
      <c r="AE493" s="110">
        <v>3019392</v>
      </c>
    </row>
    <row r="494" spans="1:31" hidden="1" x14ac:dyDescent="0.25">
      <c r="A494" s="99">
        <v>42606</v>
      </c>
      <c r="B494" s="100">
        <f t="shared" si="9"/>
        <v>2016</v>
      </c>
      <c r="C494" s="101">
        <v>1834149</v>
      </c>
      <c r="D494" s="101"/>
      <c r="E494" s="101"/>
      <c r="F494" s="101"/>
      <c r="G494" s="102"/>
      <c r="H494" s="102"/>
      <c r="I494" s="102"/>
      <c r="J494" s="103">
        <v>99.03</v>
      </c>
      <c r="K494" s="104">
        <v>1229.0340000000001</v>
      </c>
      <c r="L494" s="104">
        <v>633.13499999999999</v>
      </c>
      <c r="M494" s="105">
        <v>21402.195</v>
      </c>
      <c r="N494" s="105">
        <v>10698.311</v>
      </c>
      <c r="O494" s="105">
        <v>129216.51700000001</v>
      </c>
      <c r="P494" s="105">
        <v>67657.994999999981</v>
      </c>
      <c r="Q494" s="106">
        <v>1834.1489999999999</v>
      </c>
      <c r="R494" s="107">
        <f t="shared" ref="R494:R557" si="10">SUM(Q130:Q494)/(SUM(T130:T494)*24)</f>
        <v>0.38700843436729121</v>
      </c>
      <c r="S494" s="108">
        <v>98.373375527426163</v>
      </c>
      <c r="T494" s="109">
        <v>87</v>
      </c>
      <c r="U494" s="110">
        <v>2088000</v>
      </c>
      <c r="V494" s="110">
        <v>50112000</v>
      </c>
      <c r="W494" s="110">
        <v>8</v>
      </c>
      <c r="X494" s="110">
        <v>494856000</v>
      </c>
      <c r="Y494" s="111">
        <v>60</v>
      </c>
      <c r="Z494" s="111">
        <v>29.7</v>
      </c>
      <c r="AA494" s="181">
        <v>197150.2329999998</v>
      </c>
      <c r="AB494" s="181">
        <v>103496.77100000001</v>
      </c>
      <c r="AC494" s="181">
        <v>256136.58899999998</v>
      </c>
      <c r="AD494" s="181">
        <v>132778.73799999998</v>
      </c>
      <c r="AE494" s="110">
        <v>3021480</v>
      </c>
    </row>
    <row r="495" spans="1:31" hidden="1" x14ac:dyDescent="0.25">
      <c r="A495" s="99">
        <v>42607</v>
      </c>
      <c r="B495" s="100">
        <f t="shared" si="9"/>
        <v>2016</v>
      </c>
      <c r="C495" s="101">
        <v>1737015</v>
      </c>
      <c r="D495" s="101"/>
      <c r="E495" s="101"/>
      <c r="F495" s="101"/>
      <c r="G495" s="102"/>
      <c r="H495" s="102"/>
      <c r="I495" s="102"/>
      <c r="J495" s="103">
        <v>99.44</v>
      </c>
      <c r="K495" s="104">
        <v>1177.6279999999999</v>
      </c>
      <c r="L495" s="104">
        <v>584.72500000000002</v>
      </c>
      <c r="M495" s="105">
        <v>22579.823</v>
      </c>
      <c r="N495" s="105">
        <v>11283.036</v>
      </c>
      <c r="O495" s="105">
        <v>130394.145</v>
      </c>
      <c r="P495" s="105">
        <v>68242.719999999987</v>
      </c>
      <c r="Q495" s="106">
        <v>1737.0150000000001</v>
      </c>
      <c r="R495" s="107">
        <f t="shared" si="10"/>
        <v>0.38795229360205741</v>
      </c>
      <c r="S495" s="108">
        <v>98.377857142857138</v>
      </c>
      <c r="T495" s="109">
        <v>87</v>
      </c>
      <c r="U495" s="110">
        <v>2088000</v>
      </c>
      <c r="V495" s="110">
        <v>52200000</v>
      </c>
      <c r="W495" s="110">
        <v>8</v>
      </c>
      <c r="X495" s="110">
        <v>496944000</v>
      </c>
      <c r="Y495" s="111">
        <v>60</v>
      </c>
      <c r="Z495" s="111">
        <v>29.7</v>
      </c>
      <c r="AA495" s="181">
        <v>197718.00399999981</v>
      </c>
      <c r="AB495" s="181">
        <v>103807.84800000003</v>
      </c>
      <c r="AC495" s="181">
        <v>257314.21699999998</v>
      </c>
      <c r="AD495" s="181">
        <v>133363.46299999999</v>
      </c>
      <c r="AE495" s="110">
        <v>3023568</v>
      </c>
    </row>
    <row r="496" spans="1:31" hidden="1" x14ac:dyDescent="0.25">
      <c r="A496" s="99">
        <v>42608</v>
      </c>
      <c r="B496" s="100">
        <f t="shared" si="9"/>
        <v>2016</v>
      </c>
      <c r="C496" s="101">
        <v>1872597</v>
      </c>
      <c r="D496" s="101"/>
      <c r="E496" s="101"/>
      <c r="F496" s="101"/>
      <c r="G496" s="102"/>
      <c r="H496" s="102"/>
      <c r="I496" s="102"/>
      <c r="J496" s="103">
        <v>99.78</v>
      </c>
      <c r="K496" s="104">
        <v>1259.9570000000001</v>
      </c>
      <c r="L496" s="104">
        <v>642.23</v>
      </c>
      <c r="M496" s="105">
        <v>23839.78</v>
      </c>
      <c r="N496" s="105">
        <v>11925.266</v>
      </c>
      <c r="O496" s="105">
        <v>131654.10200000001</v>
      </c>
      <c r="P496" s="105">
        <v>68884.949999999983</v>
      </c>
      <c r="Q496" s="106">
        <v>1872.597</v>
      </c>
      <c r="R496" s="107">
        <f t="shared" si="10"/>
        <v>0.38823604550464486</v>
      </c>
      <c r="S496" s="108">
        <v>98.383723849372387</v>
      </c>
      <c r="T496" s="109">
        <v>87</v>
      </c>
      <c r="U496" s="110">
        <v>2088000</v>
      </c>
      <c r="V496" s="110">
        <v>54288000</v>
      </c>
      <c r="W496" s="110">
        <v>8</v>
      </c>
      <c r="X496" s="110">
        <v>499032000</v>
      </c>
      <c r="Y496" s="111">
        <v>60</v>
      </c>
      <c r="Z496" s="111">
        <v>29.7</v>
      </c>
      <c r="AA496" s="181">
        <v>198271.56999999983</v>
      </c>
      <c r="AB496" s="181">
        <v>104125.78200000002</v>
      </c>
      <c r="AC496" s="181">
        <v>258574.17399999997</v>
      </c>
      <c r="AD496" s="181">
        <v>134005.693</v>
      </c>
      <c r="AE496" s="110">
        <v>3025656</v>
      </c>
    </row>
    <row r="497" spans="1:31" hidden="1" x14ac:dyDescent="0.25">
      <c r="A497" s="99">
        <v>42609</v>
      </c>
      <c r="B497" s="100">
        <f t="shared" si="9"/>
        <v>2016</v>
      </c>
      <c r="C497" s="101">
        <v>1836844</v>
      </c>
      <c r="D497" s="101"/>
      <c r="E497" s="101"/>
      <c r="F497" s="101"/>
      <c r="G497" s="102"/>
      <c r="H497" s="102"/>
      <c r="I497" s="102"/>
      <c r="J497" s="103">
        <v>99.2</v>
      </c>
      <c r="K497" s="104">
        <v>1233.1669999999999</v>
      </c>
      <c r="L497" s="104">
        <v>629.27700000000004</v>
      </c>
      <c r="M497" s="105">
        <v>25072.947</v>
      </c>
      <c r="N497" s="105">
        <v>12554.543</v>
      </c>
      <c r="O497" s="105">
        <v>132887.269</v>
      </c>
      <c r="P497" s="105">
        <v>69514.226999999984</v>
      </c>
      <c r="Q497" s="106">
        <v>1836.8440000000001</v>
      </c>
      <c r="R497" s="107">
        <f t="shared" si="10"/>
        <v>0.38859431454364129</v>
      </c>
      <c r="S497" s="108">
        <v>98.387124999999997</v>
      </c>
      <c r="T497" s="109">
        <v>87</v>
      </c>
      <c r="U497" s="110">
        <v>2088000</v>
      </c>
      <c r="V497" s="110">
        <v>56376000</v>
      </c>
      <c r="W497" s="110">
        <v>8</v>
      </c>
      <c r="X497" s="110">
        <v>501120000</v>
      </c>
      <c r="Y497" s="111">
        <v>60</v>
      </c>
      <c r="Z497" s="111">
        <v>29.7</v>
      </c>
      <c r="AA497" s="181">
        <v>198391.09399999981</v>
      </c>
      <c r="AB497" s="181">
        <v>104186.57400000002</v>
      </c>
      <c r="AC497" s="181">
        <v>259807.34099999996</v>
      </c>
      <c r="AD497" s="181">
        <v>134634.97</v>
      </c>
      <c r="AE497" s="110">
        <v>3027744</v>
      </c>
    </row>
    <row r="498" spans="1:31" hidden="1" x14ac:dyDescent="0.25">
      <c r="A498" s="99">
        <v>42610</v>
      </c>
      <c r="B498" s="100">
        <f t="shared" si="9"/>
        <v>2016</v>
      </c>
      <c r="C498" s="101">
        <v>1094256</v>
      </c>
      <c r="D498" s="101"/>
      <c r="E498" s="101"/>
      <c r="F498" s="101"/>
      <c r="G498" s="102"/>
      <c r="H498" s="102"/>
      <c r="I498" s="102"/>
      <c r="J498" s="103">
        <v>99.72</v>
      </c>
      <c r="K498" s="104">
        <v>730.904</v>
      </c>
      <c r="L498" s="104">
        <v>376.07799999999997</v>
      </c>
      <c r="M498" s="105">
        <v>25803.850999999999</v>
      </c>
      <c r="N498" s="105">
        <v>12930.620999999999</v>
      </c>
      <c r="O498" s="105">
        <v>133618.17300000001</v>
      </c>
      <c r="P498" s="105">
        <v>69890.304999999978</v>
      </c>
      <c r="Q498" s="106">
        <v>1094.2560000000001</v>
      </c>
      <c r="R498" s="107">
        <f t="shared" si="10"/>
        <v>0.3881736262005982</v>
      </c>
      <c r="S498" s="108">
        <v>98.392655601659754</v>
      </c>
      <c r="T498" s="109">
        <v>87</v>
      </c>
      <c r="U498" s="110">
        <v>2088000</v>
      </c>
      <c r="V498" s="110">
        <v>58464000</v>
      </c>
      <c r="W498" s="110">
        <v>8</v>
      </c>
      <c r="X498" s="110">
        <v>503208000</v>
      </c>
      <c r="Y498" s="111">
        <v>60</v>
      </c>
      <c r="Z498" s="111">
        <v>29.7</v>
      </c>
      <c r="AA498" s="181">
        <v>198072.03899999982</v>
      </c>
      <c r="AB498" s="181">
        <v>104029.14400000001</v>
      </c>
      <c r="AC498" s="181">
        <v>260538.24499999997</v>
      </c>
      <c r="AD498" s="181">
        <v>135011.04800000001</v>
      </c>
      <c r="AE498" s="110">
        <v>3029832</v>
      </c>
    </row>
    <row r="499" spans="1:31" hidden="1" x14ac:dyDescent="0.25">
      <c r="A499" s="99">
        <v>42611</v>
      </c>
      <c r="B499" s="100">
        <f t="shared" si="9"/>
        <v>2016</v>
      </c>
      <c r="C499" s="101">
        <v>448460</v>
      </c>
      <c r="D499" s="101"/>
      <c r="E499" s="101"/>
      <c r="F499" s="101"/>
      <c r="G499" s="102"/>
      <c r="H499" s="102"/>
      <c r="I499" s="102"/>
      <c r="J499" s="103">
        <v>96.830000000000013</v>
      </c>
      <c r="K499" s="104">
        <v>305.233</v>
      </c>
      <c r="L499" s="104">
        <v>150.95099999999999</v>
      </c>
      <c r="M499" s="105">
        <v>26109.083999999999</v>
      </c>
      <c r="N499" s="105">
        <v>13081.571999999998</v>
      </c>
      <c r="O499" s="105">
        <v>133923.40600000002</v>
      </c>
      <c r="P499" s="105">
        <v>70041.255999999979</v>
      </c>
      <c r="Q499" s="106">
        <v>448.46</v>
      </c>
      <c r="R499" s="107">
        <f t="shared" si="10"/>
        <v>0.3873722524011966</v>
      </c>
      <c r="S499" s="108">
        <v>98.386198347107452</v>
      </c>
      <c r="T499" s="109">
        <v>87</v>
      </c>
      <c r="U499" s="110">
        <v>2088000</v>
      </c>
      <c r="V499" s="110">
        <v>60552000</v>
      </c>
      <c r="W499" s="110">
        <v>8</v>
      </c>
      <c r="X499" s="110">
        <v>505296000</v>
      </c>
      <c r="Y499" s="111">
        <v>60</v>
      </c>
      <c r="Z499" s="111">
        <v>29.7</v>
      </c>
      <c r="AA499" s="181">
        <v>197407.90499999982</v>
      </c>
      <c r="AB499" s="181">
        <v>103713.073</v>
      </c>
      <c r="AC499" s="181">
        <v>260843.47799999997</v>
      </c>
      <c r="AD499" s="181">
        <v>135161.99900000001</v>
      </c>
      <c r="AE499" s="110">
        <v>3031920</v>
      </c>
    </row>
    <row r="500" spans="1:31" hidden="1" x14ac:dyDescent="0.25">
      <c r="A500" s="99">
        <v>42612</v>
      </c>
      <c r="B500" s="100">
        <f t="shared" si="9"/>
        <v>2016</v>
      </c>
      <c r="C500" s="101">
        <v>298480</v>
      </c>
      <c r="D500" s="101"/>
      <c r="E500" s="101"/>
      <c r="F500" s="101"/>
      <c r="G500" s="102"/>
      <c r="H500" s="102"/>
      <c r="I500" s="102"/>
      <c r="J500" s="103">
        <v>94.55</v>
      </c>
      <c r="K500" s="104">
        <v>214.79</v>
      </c>
      <c r="L500" s="104">
        <v>91.192999999999998</v>
      </c>
      <c r="M500" s="105">
        <v>26323.874</v>
      </c>
      <c r="N500" s="105">
        <v>13172.764999999998</v>
      </c>
      <c r="O500" s="105">
        <v>134138.19600000003</v>
      </c>
      <c r="P500" s="105">
        <v>70132.448999999979</v>
      </c>
      <c r="Q500" s="106">
        <v>298.48</v>
      </c>
      <c r="R500" s="107">
        <f t="shared" si="10"/>
        <v>0.38586562614811304</v>
      </c>
      <c r="S500" s="108">
        <v>98.370411522633759</v>
      </c>
      <c r="T500" s="109">
        <v>87</v>
      </c>
      <c r="U500" s="110">
        <v>2088000</v>
      </c>
      <c r="V500" s="110">
        <v>62640000</v>
      </c>
      <c r="W500" s="110">
        <v>8</v>
      </c>
      <c r="X500" s="110">
        <v>507384000</v>
      </c>
      <c r="Y500" s="111">
        <v>60</v>
      </c>
      <c r="Z500" s="111">
        <v>29.7</v>
      </c>
      <c r="AA500" s="181">
        <v>196891.86999999988</v>
      </c>
      <c r="AB500" s="181">
        <v>103461.87100000001</v>
      </c>
      <c r="AC500" s="181">
        <v>261058.26799999998</v>
      </c>
      <c r="AD500" s="181">
        <v>135253.19200000001</v>
      </c>
      <c r="AE500" s="110">
        <v>3034008</v>
      </c>
    </row>
    <row r="501" spans="1:31" hidden="1" x14ac:dyDescent="0.25">
      <c r="A501" s="99">
        <v>42613</v>
      </c>
      <c r="B501" s="100">
        <f t="shared" si="9"/>
        <v>2016</v>
      </c>
      <c r="C501" s="101">
        <v>860020</v>
      </c>
      <c r="D501" s="101">
        <v>39794640.000000075</v>
      </c>
      <c r="E501" s="101">
        <v>201840370</v>
      </c>
      <c r="F501" s="101">
        <v>769900</v>
      </c>
      <c r="G501" s="102"/>
      <c r="H501" s="102"/>
      <c r="I501" s="102"/>
      <c r="J501" s="103">
        <v>98.924999999999997</v>
      </c>
      <c r="K501" s="104">
        <v>577.17999999999995</v>
      </c>
      <c r="L501" s="104">
        <v>294.38099999999997</v>
      </c>
      <c r="M501" s="105">
        <v>26901.054</v>
      </c>
      <c r="N501" s="105">
        <v>13467.145999999997</v>
      </c>
      <c r="O501" s="105">
        <v>134715.37600000002</v>
      </c>
      <c r="P501" s="105">
        <v>70426.829999999973</v>
      </c>
      <c r="Q501" s="106">
        <v>860.02</v>
      </c>
      <c r="R501" s="107">
        <f t="shared" si="10"/>
        <v>0.3864225791213981</v>
      </c>
      <c r="S501" s="108">
        <v>98.372684426229512</v>
      </c>
      <c r="T501" s="109">
        <v>87</v>
      </c>
      <c r="U501" s="110">
        <v>2088000</v>
      </c>
      <c r="V501" s="110">
        <v>64728000</v>
      </c>
      <c r="W501" s="110">
        <v>8</v>
      </c>
      <c r="X501" s="110">
        <v>509472000</v>
      </c>
      <c r="Y501" s="111">
        <v>60</v>
      </c>
      <c r="Z501" s="111">
        <v>29.7</v>
      </c>
      <c r="AA501" s="181">
        <v>196482.55099999986</v>
      </c>
      <c r="AB501" s="181">
        <v>103272.92199999999</v>
      </c>
      <c r="AC501" s="181">
        <v>261635.44799999997</v>
      </c>
      <c r="AD501" s="181">
        <v>135547.573</v>
      </c>
      <c r="AE501" s="110">
        <v>3036096</v>
      </c>
    </row>
    <row r="502" spans="1:31" hidden="1" x14ac:dyDescent="0.25">
      <c r="A502" s="99">
        <v>42614</v>
      </c>
      <c r="B502" s="100">
        <f t="shared" si="9"/>
        <v>2016</v>
      </c>
      <c r="C502" s="101">
        <v>1587180</v>
      </c>
      <c r="D502" s="101"/>
      <c r="E502" s="101"/>
      <c r="F502" s="101"/>
      <c r="G502" s="102"/>
      <c r="H502" s="102"/>
      <c r="I502" s="102"/>
      <c r="J502" s="103">
        <v>99.72</v>
      </c>
      <c r="K502" s="104">
        <v>1056.1320000000001</v>
      </c>
      <c r="L502" s="104">
        <v>553.11199999999997</v>
      </c>
      <c r="M502" s="105">
        <v>1056.1320000000001</v>
      </c>
      <c r="N502" s="105">
        <v>553.11199999999997</v>
      </c>
      <c r="O502" s="105">
        <v>135771.50800000003</v>
      </c>
      <c r="P502" s="105">
        <v>70979.941999999966</v>
      </c>
      <c r="Q502" s="106">
        <v>1587.18</v>
      </c>
      <c r="R502" s="107">
        <f t="shared" si="10"/>
        <v>0.38846264892667809</v>
      </c>
      <c r="S502" s="108">
        <v>98.378183673469394</v>
      </c>
      <c r="T502" s="109">
        <v>87</v>
      </c>
      <c r="U502" s="110">
        <v>2088000</v>
      </c>
      <c r="V502" s="110">
        <v>2088000</v>
      </c>
      <c r="W502" s="110">
        <v>9</v>
      </c>
      <c r="X502" s="110">
        <v>511560000</v>
      </c>
      <c r="Y502" s="111">
        <v>60</v>
      </c>
      <c r="Z502" s="111">
        <v>29.7</v>
      </c>
      <c r="AA502" s="181">
        <v>197245.74999999991</v>
      </c>
      <c r="AB502" s="181">
        <v>103672.81299999999</v>
      </c>
      <c r="AC502" s="181">
        <v>262691.57999999996</v>
      </c>
      <c r="AD502" s="181">
        <v>136100.685</v>
      </c>
      <c r="AE502" s="110">
        <v>3038184</v>
      </c>
    </row>
    <row r="503" spans="1:31" hidden="1" x14ac:dyDescent="0.25">
      <c r="A503" s="99">
        <v>42615</v>
      </c>
      <c r="B503" s="100">
        <f t="shared" si="9"/>
        <v>2016</v>
      </c>
      <c r="C503" s="101">
        <v>1570330</v>
      </c>
      <c r="D503" s="101"/>
      <c r="E503" s="101"/>
      <c r="F503" s="101"/>
      <c r="G503" s="102"/>
      <c r="H503" s="102"/>
      <c r="I503" s="102"/>
      <c r="J503" s="103">
        <v>99.73</v>
      </c>
      <c r="K503" s="104">
        <v>1046.896</v>
      </c>
      <c r="L503" s="104">
        <v>545.62199999999996</v>
      </c>
      <c r="M503" s="105">
        <v>2103.0280000000002</v>
      </c>
      <c r="N503" s="105">
        <v>1098.7339999999999</v>
      </c>
      <c r="O503" s="105">
        <v>136818.40400000004</v>
      </c>
      <c r="P503" s="105">
        <v>71525.563999999969</v>
      </c>
      <c r="Q503" s="106">
        <v>1570.33</v>
      </c>
      <c r="R503" s="107">
        <f t="shared" si="10"/>
        <v>0.39020063638272179</v>
      </c>
      <c r="S503" s="108">
        <v>98.383678861788624</v>
      </c>
      <c r="T503" s="109">
        <v>87</v>
      </c>
      <c r="U503" s="110">
        <v>2088000</v>
      </c>
      <c r="V503" s="110">
        <v>4176000</v>
      </c>
      <c r="W503" s="110">
        <v>9</v>
      </c>
      <c r="X503" s="110">
        <v>513648000</v>
      </c>
      <c r="Y503" s="111">
        <v>60</v>
      </c>
      <c r="Z503" s="111">
        <v>29.7</v>
      </c>
      <c r="AA503" s="181">
        <v>198261.0039999999</v>
      </c>
      <c r="AB503" s="181">
        <v>104209.8</v>
      </c>
      <c r="AC503" s="181">
        <v>263738.47599999997</v>
      </c>
      <c r="AD503" s="181">
        <v>136646.307</v>
      </c>
      <c r="AE503" s="110">
        <v>3040272</v>
      </c>
    </row>
    <row r="504" spans="1:31" hidden="1" x14ac:dyDescent="0.25">
      <c r="A504" s="99">
        <v>42616</v>
      </c>
      <c r="B504" s="100">
        <f t="shared" si="9"/>
        <v>2016</v>
      </c>
      <c r="C504" s="101">
        <v>1498430</v>
      </c>
      <c r="D504" s="101"/>
      <c r="E504" s="101"/>
      <c r="F504" s="101"/>
      <c r="G504" s="102"/>
      <c r="H504" s="102"/>
      <c r="I504" s="102"/>
      <c r="J504" s="103">
        <v>98.65</v>
      </c>
      <c r="K504" s="104">
        <v>994.346</v>
      </c>
      <c r="L504" s="104">
        <v>525.12</v>
      </c>
      <c r="M504" s="105">
        <v>3097.3740000000003</v>
      </c>
      <c r="N504" s="105">
        <v>1623.8539999999998</v>
      </c>
      <c r="O504" s="105">
        <v>137812.75000000003</v>
      </c>
      <c r="P504" s="105">
        <v>72050.683999999965</v>
      </c>
      <c r="Q504" s="106">
        <v>1498.43</v>
      </c>
      <c r="R504" s="107">
        <f t="shared" si="10"/>
        <v>0.39184939510838174</v>
      </c>
      <c r="S504" s="108">
        <v>98.384757085020254</v>
      </c>
      <c r="T504" s="109">
        <v>87</v>
      </c>
      <c r="U504" s="110">
        <v>2088000</v>
      </c>
      <c r="V504" s="110">
        <v>6264000</v>
      </c>
      <c r="W504" s="110">
        <v>9</v>
      </c>
      <c r="X504" s="110">
        <v>515736000</v>
      </c>
      <c r="Y504" s="111">
        <v>60</v>
      </c>
      <c r="Z504" s="111">
        <v>29.7</v>
      </c>
      <c r="AA504" s="181">
        <v>199083.3899999999</v>
      </c>
      <c r="AB504" s="181">
        <v>104654.64</v>
      </c>
      <c r="AC504" s="181">
        <v>264732.82199999999</v>
      </c>
      <c r="AD504" s="181">
        <v>137171.427</v>
      </c>
      <c r="AE504" s="110">
        <v>3042360</v>
      </c>
    </row>
    <row r="505" spans="1:31" hidden="1" x14ac:dyDescent="0.25">
      <c r="A505" s="99">
        <v>42617</v>
      </c>
      <c r="B505" s="100">
        <f t="shared" si="9"/>
        <v>2016</v>
      </c>
      <c r="C505" s="101">
        <v>1557800</v>
      </c>
      <c r="D505" s="101"/>
      <c r="E505" s="101"/>
      <c r="F505" s="101"/>
      <c r="G505" s="102"/>
      <c r="H505" s="102"/>
      <c r="I505" s="102"/>
      <c r="J505" s="103">
        <v>100</v>
      </c>
      <c r="K505" s="104">
        <v>1040.681</v>
      </c>
      <c r="L505" s="104">
        <v>538.34100000000001</v>
      </c>
      <c r="M505" s="105">
        <v>4138.0550000000003</v>
      </c>
      <c r="N505" s="105">
        <v>2162.1949999999997</v>
      </c>
      <c r="O505" s="105">
        <v>138853.43100000004</v>
      </c>
      <c r="P505" s="105">
        <v>72589.024999999965</v>
      </c>
      <c r="Q505" s="106">
        <v>1557.8</v>
      </c>
      <c r="R505" s="107">
        <f t="shared" si="10"/>
        <v>0.39388831811263297</v>
      </c>
      <c r="S505" s="108">
        <v>98.391270161290336</v>
      </c>
      <c r="T505" s="109">
        <v>87</v>
      </c>
      <c r="U505" s="110">
        <v>2088000</v>
      </c>
      <c r="V505" s="110">
        <v>8352000</v>
      </c>
      <c r="W505" s="110">
        <v>9</v>
      </c>
      <c r="X505" s="110">
        <v>517824000</v>
      </c>
      <c r="Y505" s="111">
        <v>60</v>
      </c>
      <c r="Z505" s="111">
        <v>29.7</v>
      </c>
      <c r="AA505" s="181">
        <v>199954.08899999989</v>
      </c>
      <c r="AB505" s="181">
        <v>105112.863</v>
      </c>
      <c r="AC505" s="181">
        <v>265773.50299999997</v>
      </c>
      <c r="AD505" s="181">
        <v>137709.76799999998</v>
      </c>
      <c r="AE505" s="110">
        <v>3044448</v>
      </c>
    </row>
    <row r="506" spans="1:31" hidden="1" x14ac:dyDescent="0.25">
      <c r="A506" s="99">
        <v>42618</v>
      </c>
      <c r="B506" s="100">
        <f t="shared" si="9"/>
        <v>2016</v>
      </c>
      <c r="C506" s="101">
        <v>343170</v>
      </c>
      <c r="D506" s="101"/>
      <c r="E506" s="101"/>
      <c r="F506" s="101"/>
      <c r="G506" s="102"/>
      <c r="H506" s="102"/>
      <c r="I506" s="102"/>
      <c r="J506" s="103">
        <v>97.69</v>
      </c>
      <c r="K506" s="104">
        <v>227</v>
      </c>
      <c r="L506" s="104">
        <v>124.696</v>
      </c>
      <c r="M506" s="105">
        <v>4365.0550000000003</v>
      </c>
      <c r="N506" s="105">
        <v>2286.8909999999996</v>
      </c>
      <c r="O506" s="105">
        <v>139080.43100000004</v>
      </c>
      <c r="P506" s="105">
        <v>72713.720999999961</v>
      </c>
      <c r="Q506" s="106">
        <v>343.17</v>
      </c>
      <c r="R506" s="107">
        <f t="shared" si="10"/>
        <v>0.39387170655539788</v>
      </c>
      <c r="S506" s="108">
        <v>98.388453815261059</v>
      </c>
      <c r="T506" s="109">
        <v>87</v>
      </c>
      <c r="U506" s="110">
        <v>2088000</v>
      </c>
      <c r="V506" s="110">
        <v>10440000</v>
      </c>
      <c r="W506" s="110">
        <v>9</v>
      </c>
      <c r="X506" s="110">
        <v>519912000</v>
      </c>
      <c r="Y506" s="111">
        <v>60</v>
      </c>
      <c r="Z506" s="111">
        <v>29.7</v>
      </c>
      <c r="AA506" s="181">
        <v>200174.4549999999</v>
      </c>
      <c r="AB506" s="181">
        <v>105235.25699999998</v>
      </c>
      <c r="AC506" s="181">
        <v>266000.50299999997</v>
      </c>
      <c r="AD506" s="181">
        <v>137834.46399999998</v>
      </c>
      <c r="AE506" s="110">
        <v>3046536</v>
      </c>
    </row>
    <row r="507" spans="1:31" hidden="1" x14ac:dyDescent="0.25">
      <c r="A507" s="99">
        <v>42619</v>
      </c>
      <c r="B507" s="100">
        <f t="shared" si="9"/>
        <v>2016</v>
      </c>
      <c r="C507" s="101">
        <v>464060</v>
      </c>
      <c r="D507" s="101"/>
      <c r="E507" s="101"/>
      <c r="F507" s="101"/>
      <c r="G507" s="102"/>
      <c r="H507" s="102"/>
      <c r="I507" s="102"/>
      <c r="J507" s="103">
        <v>98.22</v>
      </c>
      <c r="K507" s="104">
        <v>316.38200000000001</v>
      </c>
      <c r="L507" s="104">
        <v>158.65799999999999</v>
      </c>
      <c r="M507" s="105">
        <v>4681.4369999999999</v>
      </c>
      <c r="N507" s="105">
        <v>2445.5489999999995</v>
      </c>
      <c r="O507" s="105">
        <v>139396.81300000005</v>
      </c>
      <c r="P507" s="105">
        <v>72872.378999999957</v>
      </c>
      <c r="Q507" s="106">
        <v>464.06</v>
      </c>
      <c r="R507" s="107">
        <f t="shared" si="10"/>
        <v>0.39267430457145841</v>
      </c>
      <c r="S507" s="108">
        <v>98.387780000000006</v>
      </c>
      <c r="T507" s="109">
        <v>87</v>
      </c>
      <c r="U507" s="110">
        <v>2088000</v>
      </c>
      <c r="V507" s="110">
        <v>12528000</v>
      </c>
      <c r="W507" s="110">
        <v>9</v>
      </c>
      <c r="X507" s="110">
        <v>522000000</v>
      </c>
      <c r="Y507" s="111">
        <v>60</v>
      </c>
      <c r="Z507" s="111">
        <v>29.7</v>
      </c>
      <c r="AA507" s="181">
        <v>200268.54999999993</v>
      </c>
      <c r="AB507" s="181">
        <v>105255.02899999998</v>
      </c>
      <c r="AC507" s="181">
        <v>266316.88499999995</v>
      </c>
      <c r="AD507" s="181">
        <v>137993.12199999997</v>
      </c>
      <c r="AE507" s="110">
        <v>3048624</v>
      </c>
    </row>
    <row r="508" spans="1:31" hidden="1" x14ac:dyDescent="0.25">
      <c r="A508" s="99">
        <v>42620</v>
      </c>
      <c r="B508" s="100">
        <f t="shared" si="9"/>
        <v>2016</v>
      </c>
      <c r="C508" s="101">
        <v>1191600</v>
      </c>
      <c r="D508" s="101"/>
      <c r="E508" s="101"/>
      <c r="F508" s="101"/>
      <c r="G508" s="102"/>
      <c r="H508" s="102"/>
      <c r="I508" s="102"/>
      <c r="J508" s="103">
        <v>99.82</v>
      </c>
      <c r="K508" s="104">
        <v>795.49800000000005</v>
      </c>
      <c r="L508" s="104">
        <v>408.37400000000002</v>
      </c>
      <c r="M508" s="105">
        <v>5476.9349999999995</v>
      </c>
      <c r="N508" s="105">
        <v>2853.9229999999998</v>
      </c>
      <c r="O508" s="105">
        <v>140192.31100000005</v>
      </c>
      <c r="P508" s="105">
        <v>73280.752999999953</v>
      </c>
      <c r="Q508" s="106">
        <v>1191.5999999999999</v>
      </c>
      <c r="R508" s="107">
        <f t="shared" si="10"/>
        <v>0.39225338529365433</v>
      </c>
      <c r="S508" s="108">
        <v>98.393486055776904</v>
      </c>
      <c r="T508" s="109">
        <v>87</v>
      </c>
      <c r="U508" s="110">
        <v>2088000</v>
      </c>
      <c r="V508" s="110">
        <v>14616000</v>
      </c>
      <c r="W508" s="110">
        <v>9</v>
      </c>
      <c r="X508" s="110">
        <v>524088000</v>
      </c>
      <c r="Y508" s="111">
        <v>60</v>
      </c>
      <c r="Z508" s="111">
        <v>29.7</v>
      </c>
      <c r="AA508" s="181">
        <v>200148.58299999993</v>
      </c>
      <c r="AB508" s="181">
        <v>105185.07899999997</v>
      </c>
      <c r="AC508" s="181">
        <v>267112.38299999997</v>
      </c>
      <c r="AD508" s="181">
        <v>138401.49599999998</v>
      </c>
      <c r="AE508" s="110">
        <v>3050712</v>
      </c>
    </row>
    <row r="509" spans="1:31" hidden="1" x14ac:dyDescent="0.25">
      <c r="A509" s="99">
        <v>42621</v>
      </c>
      <c r="B509" s="100">
        <f t="shared" si="9"/>
        <v>2016</v>
      </c>
      <c r="C509" s="101">
        <v>441700</v>
      </c>
      <c r="D509" s="101"/>
      <c r="E509" s="101"/>
      <c r="F509" s="101"/>
      <c r="G509" s="102"/>
      <c r="H509" s="102"/>
      <c r="I509" s="102"/>
      <c r="J509" s="103">
        <v>97.63</v>
      </c>
      <c r="K509" s="104">
        <v>296.39699999999999</v>
      </c>
      <c r="L509" s="104">
        <v>151.75899999999999</v>
      </c>
      <c r="M509" s="105">
        <v>5773.3319999999994</v>
      </c>
      <c r="N509" s="105">
        <v>3005.6819999999998</v>
      </c>
      <c r="O509" s="105">
        <v>140488.70800000004</v>
      </c>
      <c r="P509" s="105">
        <v>73432.511999999959</v>
      </c>
      <c r="Q509" s="106">
        <v>441.7</v>
      </c>
      <c r="R509" s="107">
        <f t="shared" si="10"/>
        <v>0.39073762137196222</v>
      </c>
      <c r="S509" s="108">
        <v>98.39045634920636</v>
      </c>
      <c r="T509" s="109">
        <v>87</v>
      </c>
      <c r="U509" s="110">
        <v>2088000</v>
      </c>
      <c r="V509" s="110">
        <v>16704000</v>
      </c>
      <c r="W509" s="110">
        <v>9</v>
      </c>
      <c r="X509" s="110">
        <v>526176000</v>
      </c>
      <c r="Y509" s="111">
        <v>60</v>
      </c>
      <c r="Z509" s="111">
        <v>29.7</v>
      </c>
      <c r="AA509" s="181">
        <v>199441.4359999999</v>
      </c>
      <c r="AB509" s="181">
        <v>104809.72699999997</v>
      </c>
      <c r="AC509" s="181">
        <v>267408.77999999997</v>
      </c>
      <c r="AD509" s="181">
        <v>138553.25499999998</v>
      </c>
      <c r="AE509" s="110">
        <v>3052800</v>
      </c>
    </row>
    <row r="510" spans="1:31" hidden="1" x14ac:dyDescent="0.25">
      <c r="A510" s="99">
        <v>42622</v>
      </c>
      <c r="B510" s="100">
        <f t="shared" si="9"/>
        <v>2016</v>
      </c>
      <c r="C510" s="101">
        <v>785590</v>
      </c>
      <c r="D510" s="101"/>
      <c r="E510" s="101"/>
      <c r="F510" s="101"/>
      <c r="G510" s="102"/>
      <c r="H510" s="102"/>
      <c r="I510" s="102"/>
      <c r="J510" s="103">
        <v>98.08</v>
      </c>
      <c r="K510" s="104">
        <v>521.97</v>
      </c>
      <c r="L510" s="104">
        <v>276.09699999999998</v>
      </c>
      <c r="M510" s="105">
        <v>6295.3019999999997</v>
      </c>
      <c r="N510" s="105">
        <v>3281.7789999999995</v>
      </c>
      <c r="O510" s="105">
        <v>141010.67800000004</v>
      </c>
      <c r="P510" s="105">
        <v>73708.608999999953</v>
      </c>
      <c r="Q510" s="106">
        <v>785.59</v>
      </c>
      <c r="R510" s="107">
        <f t="shared" si="10"/>
        <v>0.39133920511205567</v>
      </c>
      <c r="S510" s="108">
        <v>98.389229249011876</v>
      </c>
      <c r="T510" s="109">
        <v>87</v>
      </c>
      <c r="U510" s="110">
        <v>2088000</v>
      </c>
      <c r="V510" s="110">
        <v>18792000</v>
      </c>
      <c r="W510" s="110">
        <v>9</v>
      </c>
      <c r="X510" s="110">
        <v>528264000</v>
      </c>
      <c r="Y510" s="111">
        <v>60</v>
      </c>
      <c r="Z510" s="111">
        <v>29.7</v>
      </c>
      <c r="AA510" s="181">
        <v>198866.8029999999</v>
      </c>
      <c r="AB510" s="181">
        <v>104564.62599999995</v>
      </c>
      <c r="AC510" s="181">
        <v>267930.74999999994</v>
      </c>
      <c r="AD510" s="181">
        <v>138829.35199999998</v>
      </c>
      <c r="AE510" s="110">
        <v>3054888</v>
      </c>
    </row>
    <row r="511" spans="1:31" hidden="1" x14ac:dyDescent="0.25">
      <c r="A511" s="99">
        <v>42623</v>
      </c>
      <c r="B511" s="100">
        <f t="shared" si="9"/>
        <v>2016</v>
      </c>
      <c r="C511" s="101">
        <v>1198360</v>
      </c>
      <c r="D511" s="101"/>
      <c r="E511" s="101"/>
      <c r="F511" s="101"/>
      <c r="G511" s="102"/>
      <c r="H511" s="102"/>
      <c r="I511" s="102"/>
      <c r="J511" s="103">
        <v>98.79</v>
      </c>
      <c r="K511" s="104">
        <v>799.78700000000003</v>
      </c>
      <c r="L511" s="104">
        <v>415.791</v>
      </c>
      <c r="M511" s="105">
        <v>7095.0889999999999</v>
      </c>
      <c r="N511" s="105">
        <v>3697.5699999999997</v>
      </c>
      <c r="O511" s="105">
        <v>141810.46500000005</v>
      </c>
      <c r="P511" s="105">
        <v>74124.399999999951</v>
      </c>
      <c r="Q511" s="106">
        <v>1198.3599999999999</v>
      </c>
      <c r="R511" s="107">
        <f t="shared" si="10"/>
        <v>0.39260411746181684</v>
      </c>
      <c r="S511" s="108">
        <v>98.390807086614203</v>
      </c>
      <c r="T511" s="109">
        <v>87</v>
      </c>
      <c r="U511" s="110">
        <v>2088000</v>
      </c>
      <c r="V511" s="110">
        <v>20880000</v>
      </c>
      <c r="W511" s="110">
        <v>9</v>
      </c>
      <c r="X511" s="110">
        <v>530352000</v>
      </c>
      <c r="Y511" s="111">
        <v>60</v>
      </c>
      <c r="Z511" s="111">
        <v>29.7</v>
      </c>
      <c r="AA511" s="181">
        <v>199447.74799999991</v>
      </c>
      <c r="AB511" s="181">
        <v>104858.97499999993</v>
      </c>
      <c r="AC511" s="181">
        <v>268730.53699999995</v>
      </c>
      <c r="AD511" s="181">
        <v>139245.14299999998</v>
      </c>
      <c r="AE511" s="110">
        <v>3056976</v>
      </c>
    </row>
    <row r="512" spans="1:31" hidden="1" x14ac:dyDescent="0.25">
      <c r="A512" s="99">
        <v>42624</v>
      </c>
      <c r="B512" s="100">
        <f t="shared" si="9"/>
        <v>2016</v>
      </c>
      <c r="C512" s="101">
        <v>1570370</v>
      </c>
      <c r="D512" s="101"/>
      <c r="E512" s="101"/>
      <c r="F512" s="101"/>
      <c r="G512" s="102"/>
      <c r="H512" s="102"/>
      <c r="I512" s="102"/>
      <c r="J512" s="103">
        <v>98.9</v>
      </c>
      <c r="K512" s="104">
        <v>1047.7729999999999</v>
      </c>
      <c r="L512" s="104">
        <v>543.35900000000004</v>
      </c>
      <c r="M512" s="105">
        <v>8142.8620000000001</v>
      </c>
      <c r="N512" s="105">
        <v>4240.9290000000001</v>
      </c>
      <c r="O512" s="105">
        <v>142858.23800000004</v>
      </c>
      <c r="P512" s="105">
        <v>74667.758999999947</v>
      </c>
      <c r="Q512" s="106">
        <v>1570.37</v>
      </c>
      <c r="R512" s="107">
        <f t="shared" si="10"/>
        <v>0.39366596598960774</v>
      </c>
      <c r="S512" s="108">
        <v>98.392803921568657</v>
      </c>
      <c r="T512" s="109">
        <v>87</v>
      </c>
      <c r="U512" s="110">
        <v>2088000</v>
      </c>
      <c r="V512" s="110">
        <v>22968000</v>
      </c>
      <c r="W512" s="110">
        <v>9</v>
      </c>
      <c r="X512" s="110">
        <v>532440000</v>
      </c>
      <c r="Y512" s="111">
        <v>60</v>
      </c>
      <c r="Z512" s="111">
        <v>29.7</v>
      </c>
      <c r="AA512" s="181">
        <v>200338.5879999999</v>
      </c>
      <c r="AB512" s="181">
        <v>105315.89099999993</v>
      </c>
      <c r="AC512" s="181">
        <v>269778.30999999994</v>
      </c>
      <c r="AD512" s="181">
        <v>139788.50199999998</v>
      </c>
      <c r="AE512" s="110">
        <v>3059064</v>
      </c>
    </row>
    <row r="513" spans="1:31" hidden="1" x14ac:dyDescent="0.25">
      <c r="A513" s="99">
        <v>42625</v>
      </c>
      <c r="B513" s="100">
        <f t="shared" si="9"/>
        <v>2016</v>
      </c>
      <c r="C513" s="101">
        <v>1645110</v>
      </c>
      <c r="D513" s="101"/>
      <c r="E513" s="101"/>
      <c r="F513" s="101"/>
      <c r="G513" s="102"/>
      <c r="H513" s="102"/>
      <c r="I513" s="102"/>
      <c r="J513" s="103">
        <v>99.64</v>
      </c>
      <c r="K513" s="104">
        <v>1114.663</v>
      </c>
      <c r="L513" s="104">
        <v>554.04100000000005</v>
      </c>
      <c r="M513" s="105">
        <v>9257.5249999999996</v>
      </c>
      <c r="N513" s="105">
        <v>4794.97</v>
      </c>
      <c r="O513" s="105">
        <v>143972.90100000004</v>
      </c>
      <c r="P513" s="105">
        <v>75221.799999999945</v>
      </c>
      <c r="Q513" s="106">
        <v>1645.11</v>
      </c>
      <c r="R513" s="107">
        <f t="shared" si="10"/>
        <v>0.3937788799664092</v>
      </c>
      <c r="S513" s="108">
        <v>98.39767578125003</v>
      </c>
      <c r="T513" s="109">
        <v>87</v>
      </c>
      <c r="U513" s="110">
        <v>2088000</v>
      </c>
      <c r="V513" s="110">
        <v>25056000</v>
      </c>
      <c r="W513" s="110">
        <v>9</v>
      </c>
      <c r="X513" s="110">
        <v>534528000</v>
      </c>
      <c r="Y513" s="111">
        <v>60</v>
      </c>
      <c r="Z513" s="111">
        <v>29.7</v>
      </c>
      <c r="AA513" s="181">
        <v>200939.47499999992</v>
      </c>
      <c r="AB513" s="181">
        <v>105612.30599999994</v>
      </c>
      <c r="AC513" s="181">
        <v>270892.97299999994</v>
      </c>
      <c r="AD513" s="181">
        <v>140342.54299999998</v>
      </c>
      <c r="AE513" s="110">
        <v>3061152</v>
      </c>
    </row>
    <row r="514" spans="1:31" hidden="1" x14ac:dyDescent="0.25">
      <c r="A514" s="99">
        <v>42626</v>
      </c>
      <c r="B514" s="100">
        <f t="shared" si="9"/>
        <v>2016</v>
      </c>
      <c r="C514" s="101">
        <v>1511750</v>
      </c>
      <c r="D514" s="101"/>
      <c r="E514" s="101"/>
      <c r="F514" s="101"/>
      <c r="G514" s="102"/>
      <c r="H514" s="102"/>
      <c r="I514" s="102"/>
      <c r="J514" s="103">
        <v>100</v>
      </c>
      <c r="K514" s="104">
        <v>1019.245</v>
      </c>
      <c r="L514" s="104">
        <v>510.99200000000002</v>
      </c>
      <c r="M514" s="105">
        <v>10276.77</v>
      </c>
      <c r="N514" s="105">
        <v>5305.9620000000004</v>
      </c>
      <c r="O514" s="105">
        <v>144992.14600000004</v>
      </c>
      <c r="P514" s="105">
        <v>75732.791999999943</v>
      </c>
      <c r="Q514" s="106">
        <v>1511.75</v>
      </c>
      <c r="R514" s="107">
        <f t="shared" si="10"/>
        <v>0.39401975673122319</v>
      </c>
      <c r="S514" s="108">
        <v>98.403910505836606</v>
      </c>
      <c r="T514" s="109">
        <v>87</v>
      </c>
      <c r="U514" s="110">
        <v>2088000</v>
      </c>
      <c r="V514" s="110">
        <v>27144000</v>
      </c>
      <c r="W514" s="110">
        <v>9</v>
      </c>
      <c r="X514" s="110">
        <v>536616000</v>
      </c>
      <c r="Y514" s="111">
        <v>60</v>
      </c>
      <c r="Z514" s="111">
        <v>29.7</v>
      </c>
      <c r="AA514" s="181">
        <v>200914.72099999987</v>
      </c>
      <c r="AB514" s="181">
        <v>105587.73299999995</v>
      </c>
      <c r="AC514" s="181">
        <v>271912.21799999994</v>
      </c>
      <c r="AD514" s="181">
        <v>140853.53499999997</v>
      </c>
      <c r="AE514" s="110">
        <v>3063240</v>
      </c>
    </row>
    <row r="515" spans="1:31" hidden="1" x14ac:dyDescent="0.25">
      <c r="A515" s="99">
        <v>42627</v>
      </c>
      <c r="B515" s="100">
        <f t="shared" si="9"/>
        <v>2016</v>
      </c>
      <c r="C515" s="101">
        <v>459680</v>
      </c>
      <c r="D515" s="101"/>
      <c r="E515" s="101"/>
      <c r="F515" s="101"/>
      <c r="G515" s="102"/>
      <c r="H515" s="102"/>
      <c r="I515" s="102"/>
      <c r="J515" s="103">
        <v>99.96</v>
      </c>
      <c r="K515" s="104">
        <v>320.19600000000003</v>
      </c>
      <c r="L515" s="104">
        <v>148.24600000000001</v>
      </c>
      <c r="M515" s="105">
        <v>10596.966</v>
      </c>
      <c r="N515" s="105">
        <v>5454.2080000000005</v>
      </c>
      <c r="O515" s="105">
        <v>145312.34200000003</v>
      </c>
      <c r="P515" s="105">
        <v>75881.037999999942</v>
      </c>
      <c r="Q515" s="106">
        <v>459.68</v>
      </c>
      <c r="R515" s="107">
        <f t="shared" si="10"/>
        <v>0.39342171967669104</v>
      </c>
      <c r="S515" s="108">
        <v>98.409941860465139</v>
      </c>
      <c r="T515" s="109">
        <v>87</v>
      </c>
      <c r="U515" s="110">
        <v>2088000</v>
      </c>
      <c r="V515" s="110">
        <v>29232000</v>
      </c>
      <c r="W515" s="110">
        <v>9</v>
      </c>
      <c r="X515" s="110">
        <v>538704000</v>
      </c>
      <c r="Y515" s="111">
        <v>60</v>
      </c>
      <c r="Z515" s="111">
        <v>29.7</v>
      </c>
      <c r="AA515" s="181">
        <v>200354.75099999987</v>
      </c>
      <c r="AB515" s="181">
        <v>105271.97899999996</v>
      </c>
      <c r="AC515" s="181">
        <v>272232.41399999993</v>
      </c>
      <c r="AD515" s="181">
        <v>141001.78099999999</v>
      </c>
      <c r="AE515" s="110">
        <v>3065328</v>
      </c>
    </row>
    <row r="516" spans="1:31" hidden="1" x14ac:dyDescent="0.25">
      <c r="A516" s="99">
        <v>42628</v>
      </c>
      <c r="B516" s="100">
        <f t="shared" si="9"/>
        <v>2016</v>
      </c>
      <c r="C516" s="101">
        <v>406600</v>
      </c>
      <c r="D516" s="101"/>
      <c r="E516" s="101"/>
      <c r="F516" s="101"/>
      <c r="G516" s="102"/>
      <c r="H516" s="102"/>
      <c r="I516" s="102"/>
      <c r="J516" s="103">
        <v>100</v>
      </c>
      <c r="K516" s="104">
        <v>289.44900000000001</v>
      </c>
      <c r="L516" s="104">
        <v>124.42</v>
      </c>
      <c r="M516" s="105">
        <v>10886.415000000001</v>
      </c>
      <c r="N516" s="105">
        <v>5578.6280000000006</v>
      </c>
      <c r="O516" s="105">
        <v>145601.79100000003</v>
      </c>
      <c r="P516" s="105">
        <v>76005.457999999941</v>
      </c>
      <c r="Q516" s="106">
        <v>406.6</v>
      </c>
      <c r="R516" s="107">
        <f t="shared" si="10"/>
        <v>0.39278335432740219</v>
      </c>
      <c r="S516" s="108">
        <v>98.416081081081103</v>
      </c>
      <c r="T516" s="109">
        <v>87</v>
      </c>
      <c r="U516" s="110">
        <v>2088000</v>
      </c>
      <c r="V516" s="110">
        <v>31320000</v>
      </c>
      <c r="W516" s="110">
        <v>9</v>
      </c>
      <c r="X516" s="110">
        <v>540792000</v>
      </c>
      <c r="Y516" s="111">
        <v>60</v>
      </c>
      <c r="Z516" s="111">
        <v>29.7</v>
      </c>
      <c r="AA516" s="181">
        <v>200038.86999999988</v>
      </c>
      <c r="AB516" s="181">
        <v>105075.89899999995</v>
      </c>
      <c r="AC516" s="181">
        <v>272521.86299999995</v>
      </c>
      <c r="AD516" s="181">
        <v>141126.201</v>
      </c>
      <c r="AE516" s="110">
        <v>3067416</v>
      </c>
    </row>
    <row r="517" spans="1:31" hidden="1" x14ac:dyDescent="0.25">
      <c r="A517" s="99">
        <v>42629</v>
      </c>
      <c r="B517" s="100">
        <f t="shared" si="9"/>
        <v>2016</v>
      </c>
      <c r="C517" s="101">
        <v>417870</v>
      </c>
      <c r="D517" s="101"/>
      <c r="E517" s="101"/>
      <c r="F517" s="101"/>
      <c r="G517" s="102"/>
      <c r="H517" s="102"/>
      <c r="I517" s="102"/>
      <c r="J517" s="103">
        <v>99.51</v>
      </c>
      <c r="K517" s="104">
        <v>288.19299999999998</v>
      </c>
      <c r="L517" s="104">
        <v>137.804</v>
      </c>
      <c r="M517" s="105">
        <v>11174.608</v>
      </c>
      <c r="N517" s="105">
        <v>5716.4320000000007</v>
      </c>
      <c r="O517" s="105">
        <v>145889.98400000003</v>
      </c>
      <c r="P517" s="105">
        <v>76143.261999999944</v>
      </c>
      <c r="Q517" s="106">
        <v>417.87</v>
      </c>
      <c r="R517" s="107">
        <f t="shared" si="10"/>
        <v>0.39186348868944487</v>
      </c>
      <c r="S517" s="108">
        <v>98.420288461538476</v>
      </c>
      <c r="T517" s="109">
        <v>87</v>
      </c>
      <c r="U517" s="110">
        <v>2088000</v>
      </c>
      <c r="V517" s="110">
        <v>33408000</v>
      </c>
      <c r="W517" s="110">
        <v>9</v>
      </c>
      <c r="X517" s="110">
        <v>542880000</v>
      </c>
      <c r="Y517" s="111">
        <v>60</v>
      </c>
      <c r="Z517" s="111">
        <v>29.7</v>
      </c>
      <c r="AA517" s="181">
        <v>199738.08099999989</v>
      </c>
      <c r="AB517" s="181">
        <v>104898.68799999995</v>
      </c>
      <c r="AC517" s="181">
        <v>272810.05599999998</v>
      </c>
      <c r="AD517" s="181">
        <v>141264.005</v>
      </c>
      <c r="AE517" s="110">
        <v>3069504</v>
      </c>
    </row>
    <row r="518" spans="1:31" hidden="1" x14ac:dyDescent="0.25">
      <c r="A518" s="99">
        <v>42630</v>
      </c>
      <c r="B518" s="100">
        <f t="shared" si="9"/>
        <v>2016</v>
      </c>
      <c r="C518" s="101">
        <v>4210</v>
      </c>
      <c r="D518" s="101"/>
      <c r="E518" s="101"/>
      <c r="F518" s="101"/>
      <c r="G518" s="102"/>
      <c r="H518" s="102"/>
      <c r="I518" s="102"/>
      <c r="J518" s="103">
        <v>99.45</v>
      </c>
      <c r="K518" s="104">
        <v>5.1100000000000003</v>
      </c>
      <c r="L518" s="104">
        <v>2.903</v>
      </c>
      <c r="M518" s="105">
        <v>11179.718000000001</v>
      </c>
      <c r="N518" s="105">
        <v>5719.3350000000009</v>
      </c>
      <c r="O518" s="105">
        <v>145895.09400000001</v>
      </c>
      <c r="P518" s="105">
        <v>76146.16499999995</v>
      </c>
      <c r="Q518" s="106">
        <v>4.21</v>
      </c>
      <c r="R518" s="107">
        <f t="shared" si="10"/>
        <v>0.38970223849262559</v>
      </c>
      <c r="S518" s="108">
        <v>98.424233716475115</v>
      </c>
      <c r="T518" s="109">
        <v>87</v>
      </c>
      <c r="U518" s="110">
        <v>2088000</v>
      </c>
      <c r="V518" s="110">
        <v>35496000</v>
      </c>
      <c r="W518" s="110">
        <v>9</v>
      </c>
      <c r="X518" s="110">
        <v>544968000</v>
      </c>
      <c r="Y518" s="111">
        <v>60</v>
      </c>
      <c r="Z518" s="111">
        <v>29.7</v>
      </c>
      <c r="AA518" s="181">
        <v>198983.16399999987</v>
      </c>
      <c r="AB518" s="181">
        <v>104526.77799999995</v>
      </c>
      <c r="AC518" s="181">
        <v>272815.16599999997</v>
      </c>
      <c r="AD518" s="181">
        <v>141266.908</v>
      </c>
      <c r="AE518" s="110">
        <v>3071592</v>
      </c>
    </row>
    <row r="519" spans="1:31" hidden="1" x14ac:dyDescent="0.25">
      <c r="A519" s="99">
        <v>42631</v>
      </c>
      <c r="B519" s="100">
        <f t="shared" si="9"/>
        <v>2016</v>
      </c>
      <c r="C519" s="101">
        <v>199790</v>
      </c>
      <c r="D519" s="101"/>
      <c r="E519" s="101"/>
      <c r="F519" s="101"/>
      <c r="G519" s="102"/>
      <c r="H519" s="102"/>
      <c r="I519" s="102"/>
      <c r="J519" s="103">
        <v>100</v>
      </c>
      <c r="K519" s="104">
        <v>124.973</v>
      </c>
      <c r="L519" s="104">
        <v>82.076999999999998</v>
      </c>
      <c r="M519" s="105">
        <v>11304.691000000001</v>
      </c>
      <c r="N519" s="105">
        <v>5801.4120000000012</v>
      </c>
      <c r="O519" s="105">
        <v>146020.06700000001</v>
      </c>
      <c r="P519" s="105">
        <v>76228.241999999955</v>
      </c>
      <c r="Q519" s="106">
        <v>199.79</v>
      </c>
      <c r="R519" s="107">
        <f t="shared" si="10"/>
        <v>0.3884131908360885</v>
      </c>
      <c r="S519" s="108">
        <v>98.430248091603076</v>
      </c>
      <c r="T519" s="109">
        <v>87</v>
      </c>
      <c r="U519" s="110">
        <v>2088000</v>
      </c>
      <c r="V519" s="110">
        <v>37584000</v>
      </c>
      <c r="W519" s="110">
        <v>9</v>
      </c>
      <c r="X519" s="110">
        <v>547056000</v>
      </c>
      <c r="Y519" s="111">
        <v>60</v>
      </c>
      <c r="Z519" s="111">
        <v>29.7</v>
      </c>
      <c r="AA519" s="181">
        <v>197989.52999999988</v>
      </c>
      <c r="AB519" s="181">
        <v>104054.07199999996</v>
      </c>
      <c r="AC519" s="181">
        <v>272940.13899999997</v>
      </c>
      <c r="AD519" s="181">
        <v>141348.98499999999</v>
      </c>
      <c r="AE519" s="110">
        <v>3073680</v>
      </c>
    </row>
    <row r="520" spans="1:31" hidden="1" x14ac:dyDescent="0.25">
      <c r="A520" s="99">
        <v>42632</v>
      </c>
      <c r="B520" s="100">
        <f t="shared" si="9"/>
        <v>2016</v>
      </c>
      <c r="C520" s="101">
        <v>829430</v>
      </c>
      <c r="D520" s="101"/>
      <c r="E520" s="101"/>
      <c r="F520" s="101"/>
      <c r="G520" s="102"/>
      <c r="H520" s="102"/>
      <c r="I520" s="102"/>
      <c r="J520" s="103">
        <v>98.81</v>
      </c>
      <c r="K520" s="104">
        <v>549.84699999999998</v>
      </c>
      <c r="L520" s="104">
        <v>291.07299999999998</v>
      </c>
      <c r="M520" s="105">
        <v>11854.538</v>
      </c>
      <c r="N520" s="105">
        <v>6092.4850000000015</v>
      </c>
      <c r="O520" s="105">
        <v>146569.91400000002</v>
      </c>
      <c r="P520" s="105">
        <v>76519.314999999959</v>
      </c>
      <c r="Q520" s="106">
        <v>829.43</v>
      </c>
      <c r="R520" s="107">
        <f t="shared" si="10"/>
        <v>0.38942078019209547</v>
      </c>
      <c r="S520" s="108">
        <v>98.431692015209151</v>
      </c>
      <c r="T520" s="109">
        <v>87</v>
      </c>
      <c r="U520" s="110">
        <v>2088000</v>
      </c>
      <c r="V520" s="110">
        <v>39672000</v>
      </c>
      <c r="W520" s="110">
        <v>9</v>
      </c>
      <c r="X520" s="110">
        <v>549144000</v>
      </c>
      <c r="Y520" s="111">
        <v>60</v>
      </c>
      <c r="Z520" s="111">
        <v>29.7</v>
      </c>
      <c r="AA520" s="181">
        <v>197752.73999999987</v>
      </c>
      <c r="AB520" s="181">
        <v>103935.33199999997</v>
      </c>
      <c r="AC520" s="181">
        <v>273489.98599999998</v>
      </c>
      <c r="AD520" s="181">
        <v>141640.05799999999</v>
      </c>
      <c r="AE520" s="110">
        <v>3075768</v>
      </c>
    </row>
    <row r="521" spans="1:31" hidden="1" x14ac:dyDescent="0.25">
      <c r="A521" s="99">
        <v>42633</v>
      </c>
      <c r="B521" s="100">
        <f t="shared" si="9"/>
        <v>2016</v>
      </c>
      <c r="C521" s="101">
        <v>582151</v>
      </c>
      <c r="D521" s="101"/>
      <c r="E521" s="101"/>
      <c r="F521" s="101"/>
      <c r="G521" s="102"/>
      <c r="H521" s="102"/>
      <c r="I521" s="102"/>
      <c r="J521" s="103">
        <v>99.44</v>
      </c>
      <c r="K521" s="104">
        <v>391.95800000000003</v>
      </c>
      <c r="L521" s="104">
        <v>202.65</v>
      </c>
      <c r="M521" s="105">
        <v>12246.496000000001</v>
      </c>
      <c r="N521" s="105">
        <v>6295.1350000000011</v>
      </c>
      <c r="O521" s="105">
        <v>146961.87200000003</v>
      </c>
      <c r="P521" s="105">
        <v>76721.964999999953</v>
      </c>
      <c r="Q521" s="106">
        <v>582.15099999999995</v>
      </c>
      <c r="R521" s="107">
        <f t="shared" si="10"/>
        <v>0.38989914711593948</v>
      </c>
      <c r="S521" s="108">
        <v>98.43551136363638</v>
      </c>
      <c r="T521" s="109">
        <v>87</v>
      </c>
      <c r="U521" s="110">
        <v>2088000</v>
      </c>
      <c r="V521" s="110">
        <v>41760000</v>
      </c>
      <c r="W521" s="110">
        <v>9</v>
      </c>
      <c r="X521" s="110">
        <v>551232000</v>
      </c>
      <c r="Y521" s="111">
        <v>60</v>
      </c>
      <c r="Z521" s="111">
        <v>29.7</v>
      </c>
      <c r="AA521" s="181">
        <v>198101.2809999999</v>
      </c>
      <c r="AB521" s="181">
        <v>104114.00199999996</v>
      </c>
      <c r="AC521" s="181">
        <v>273881.94399999996</v>
      </c>
      <c r="AD521" s="181">
        <v>141842.70799999998</v>
      </c>
      <c r="AE521" s="110">
        <v>3077856</v>
      </c>
    </row>
    <row r="522" spans="1:31" hidden="1" x14ac:dyDescent="0.25">
      <c r="A522" s="99">
        <v>42634</v>
      </c>
      <c r="B522" s="100">
        <f t="shared" si="9"/>
        <v>2016</v>
      </c>
      <c r="C522" s="101">
        <v>497331</v>
      </c>
      <c r="D522" s="101"/>
      <c r="E522" s="101"/>
      <c r="F522" s="101"/>
      <c r="G522" s="102"/>
      <c r="H522" s="102"/>
      <c r="I522" s="102"/>
      <c r="J522" s="103">
        <v>99.91</v>
      </c>
      <c r="K522" s="104">
        <v>327.57600000000002</v>
      </c>
      <c r="L522" s="104">
        <v>178.226</v>
      </c>
      <c r="M522" s="105">
        <v>12574.072</v>
      </c>
      <c r="N522" s="105">
        <v>6473.3610000000008</v>
      </c>
      <c r="O522" s="105">
        <v>147289.44800000003</v>
      </c>
      <c r="P522" s="105">
        <v>76900.190999999948</v>
      </c>
      <c r="Q522" s="106">
        <v>497.33100000000002</v>
      </c>
      <c r="R522" s="107">
        <f t="shared" si="10"/>
        <v>0.38953989529207977</v>
      </c>
      <c r="S522" s="108">
        <v>98.441075471698142</v>
      </c>
      <c r="T522" s="109">
        <v>87</v>
      </c>
      <c r="U522" s="110">
        <v>2088000</v>
      </c>
      <c r="V522" s="110">
        <v>43848000</v>
      </c>
      <c r="W522" s="110">
        <v>9</v>
      </c>
      <c r="X522" s="110">
        <v>553320000</v>
      </c>
      <c r="Y522" s="111">
        <v>60</v>
      </c>
      <c r="Z522" s="111">
        <v>29.7</v>
      </c>
      <c r="AA522" s="181">
        <v>198290.52499999988</v>
      </c>
      <c r="AB522" s="181">
        <v>104206.50899999996</v>
      </c>
      <c r="AC522" s="181">
        <v>274209.51999999996</v>
      </c>
      <c r="AD522" s="181">
        <v>142020.93399999998</v>
      </c>
      <c r="AE522" s="110">
        <v>3079944</v>
      </c>
    </row>
    <row r="523" spans="1:31" hidden="1" x14ac:dyDescent="0.25">
      <c r="A523" s="99">
        <v>42635</v>
      </c>
      <c r="B523" s="100">
        <f t="shared" si="9"/>
        <v>2016</v>
      </c>
      <c r="C523" s="101">
        <v>550664</v>
      </c>
      <c r="D523" s="101"/>
      <c r="E523" s="101"/>
      <c r="F523" s="101"/>
      <c r="G523" s="102"/>
      <c r="H523" s="102"/>
      <c r="I523" s="102"/>
      <c r="J523" s="103">
        <v>99.78</v>
      </c>
      <c r="K523" s="104">
        <v>371.93299999999999</v>
      </c>
      <c r="L523" s="104">
        <v>186.26300000000001</v>
      </c>
      <c r="M523" s="105">
        <v>12946.005000000001</v>
      </c>
      <c r="N523" s="105">
        <v>6659.6240000000007</v>
      </c>
      <c r="O523" s="105">
        <v>147661.38100000002</v>
      </c>
      <c r="P523" s="105">
        <v>77086.453999999954</v>
      </c>
      <c r="Q523" s="106">
        <v>550.66399999999999</v>
      </c>
      <c r="R523" s="107">
        <f t="shared" si="10"/>
        <v>0.39008349078885191</v>
      </c>
      <c r="S523" s="108">
        <v>98.446109022556413</v>
      </c>
      <c r="T523" s="109">
        <v>87</v>
      </c>
      <c r="U523" s="110">
        <v>2088000</v>
      </c>
      <c r="V523" s="110">
        <v>45936000</v>
      </c>
      <c r="W523" s="110">
        <v>9</v>
      </c>
      <c r="X523" s="110">
        <v>555408000</v>
      </c>
      <c r="Y523" s="111">
        <v>60</v>
      </c>
      <c r="Z523" s="111">
        <v>29.7</v>
      </c>
      <c r="AA523" s="181">
        <v>198153.58699999988</v>
      </c>
      <c r="AB523" s="181">
        <v>104120.23199999996</v>
      </c>
      <c r="AC523" s="181">
        <v>274581.45299999998</v>
      </c>
      <c r="AD523" s="181">
        <v>142207.19699999999</v>
      </c>
      <c r="AE523" s="110">
        <v>3082032</v>
      </c>
    </row>
    <row r="524" spans="1:31" hidden="1" x14ac:dyDescent="0.25">
      <c r="A524" s="99">
        <v>42636</v>
      </c>
      <c r="B524" s="100">
        <f t="shared" ref="B524:B587" si="11">YEAR(A524)</f>
        <v>2016</v>
      </c>
      <c r="C524" s="101">
        <v>699009</v>
      </c>
      <c r="D524" s="101"/>
      <c r="E524" s="101"/>
      <c r="F524" s="101"/>
      <c r="G524" s="102"/>
      <c r="H524" s="102"/>
      <c r="I524" s="102"/>
      <c r="J524" s="103">
        <v>98.69</v>
      </c>
      <c r="K524" s="104">
        <v>473.16699999999997</v>
      </c>
      <c r="L524" s="104">
        <v>235.4</v>
      </c>
      <c r="M524" s="105">
        <v>13419.172</v>
      </c>
      <c r="N524" s="105">
        <v>6895.0240000000003</v>
      </c>
      <c r="O524" s="105">
        <v>148134.54800000001</v>
      </c>
      <c r="P524" s="105">
        <v>77321.853999999948</v>
      </c>
      <c r="Q524" s="106">
        <v>699.00900000000001</v>
      </c>
      <c r="R524" s="107">
        <f t="shared" si="10"/>
        <v>0.38988271532042174</v>
      </c>
      <c r="S524" s="108">
        <v>98.447022471910131</v>
      </c>
      <c r="T524" s="109">
        <v>87</v>
      </c>
      <c r="U524" s="110">
        <v>2088000</v>
      </c>
      <c r="V524" s="110">
        <v>48024000</v>
      </c>
      <c r="W524" s="110">
        <v>9</v>
      </c>
      <c r="X524" s="110">
        <v>557496000</v>
      </c>
      <c r="Y524" s="111">
        <v>60</v>
      </c>
      <c r="Z524" s="111">
        <v>29.7</v>
      </c>
      <c r="AA524" s="181">
        <v>198534.33699999985</v>
      </c>
      <c r="AB524" s="181">
        <v>104305.37099999996</v>
      </c>
      <c r="AC524" s="181">
        <v>275054.62</v>
      </c>
      <c r="AD524" s="181">
        <v>142442.59699999998</v>
      </c>
      <c r="AE524" s="110">
        <v>3084120</v>
      </c>
    </row>
    <row r="525" spans="1:31" hidden="1" x14ac:dyDescent="0.25">
      <c r="A525" s="99">
        <v>42637</v>
      </c>
      <c r="B525" s="100">
        <f t="shared" si="11"/>
        <v>2016</v>
      </c>
      <c r="C525" s="101">
        <v>584069</v>
      </c>
      <c r="D525" s="101"/>
      <c r="E525" s="101"/>
      <c r="F525" s="101"/>
      <c r="G525" s="102"/>
      <c r="H525" s="102"/>
      <c r="I525" s="102"/>
      <c r="J525" s="103">
        <v>97.26</v>
      </c>
      <c r="K525" s="104">
        <v>386.03399999999999</v>
      </c>
      <c r="L525" s="104">
        <v>208.22800000000001</v>
      </c>
      <c r="M525" s="105">
        <v>13805.206</v>
      </c>
      <c r="N525" s="105">
        <v>7103.2520000000004</v>
      </c>
      <c r="O525" s="105">
        <v>148520.58200000002</v>
      </c>
      <c r="P525" s="105">
        <v>77530.081999999951</v>
      </c>
      <c r="Q525" s="106">
        <v>584.06899999999996</v>
      </c>
      <c r="R525" s="107">
        <f t="shared" si="10"/>
        <v>0.39008555870466577</v>
      </c>
      <c r="S525" s="108">
        <v>98.442593283582099</v>
      </c>
      <c r="T525" s="109">
        <v>87</v>
      </c>
      <c r="U525" s="110">
        <v>2088000</v>
      </c>
      <c r="V525" s="110">
        <v>50112000</v>
      </c>
      <c r="W525" s="110">
        <v>9</v>
      </c>
      <c r="X525" s="110">
        <v>559584000</v>
      </c>
      <c r="Y525" s="111">
        <v>60</v>
      </c>
      <c r="Z525" s="111">
        <v>29.7</v>
      </c>
      <c r="AA525" s="181">
        <v>198350.62499999988</v>
      </c>
      <c r="AB525" s="181">
        <v>104219.14199999998</v>
      </c>
      <c r="AC525" s="181">
        <v>275440.65399999998</v>
      </c>
      <c r="AD525" s="181">
        <v>142650.82499999998</v>
      </c>
      <c r="AE525" s="110">
        <v>3086208</v>
      </c>
    </row>
    <row r="526" spans="1:31" hidden="1" x14ac:dyDescent="0.25">
      <c r="A526" s="99">
        <v>42638</v>
      </c>
      <c r="B526" s="100">
        <f t="shared" si="11"/>
        <v>2016</v>
      </c>
      <c r="C526" s="101">
        <v>874295</v>
      </c>
      <c r="D526" s="101"/>
      <c r="E526" s="101"/>
      <c r="F526" s="101"/>
      <c r="G526" s="102"/>
      <c r="H526" s="102"/>
      <c r="I526" s="102"/>
      <c r="J526" s="103">
        <v>99.22</v>
      </c>
      <c r="K526" s="104">
        <v>595.62800000000004</v>
      </c>
      <c r="L526" s="104">
        <v>283.50200000000001</v>
      </c>
      <c r="M526" s="105">
        <v>14400.834000000001</v>
      </c>
      <c r="N526" s="105">
        <v>7386.7540000000008</v>
      </c>
      <c r="O526" s="105">
        <v>149116.21000000002</v>
      </c>
      <c r="P526" s="105">
        <v>77813.583999999944</v>
      </c>
      <c r="Q526" s="106">
        <v>874.29499999999996</v>
      </c>
      <c r="R526" s="107">
        <f t="shared" si="10"/>
        <v>0.39110596100351624</v>
      </c>
      <c r="S526" s="108">
        <v>98.44548327137548</v>
      </c>
      <c r="T526" s="109">
        <v>87</v>
      </c>
      <c r="U526" s="110">
        <v>2088000</v>
      </c>
      <c r="V526" s="110">
        <v>52200000</v>
      </c>
      <c r="W526" s="110">
        <v>9</v>
      </c>
      <c r="X526" s="110">
        <v>561672000</v>
      </c>
      <c r="Y526" s="111">
        <v>60</v>
      </c>
      <c r="Z526" s="111">
        <v>29.7</v>
      </c>
      <c r="AA526" s="181">
        <v>198664.33199999988</v>
      </c>
      <c r="AB526" s="181">
        <v>104345.94999999995</v>
      </c>
      <c r="AC526" s="181">
        <v>276036.28200000001</v>
      </c>
      <c r="AD526" s="181">
        <v>142934.32699999999</v>
      </c>
      <c r="AE526" s="110">
        <v>3088296</v>
      </c>
    </row>
    <row r="527" spans="1:31" hidden="1" x14ac:dyDescent="0.25">
      <c r="A527" s="99">
        <v>42639</v>
      </c>
      <c r="B527" s="100">
        <f t="shared" si="11"/>
        <v>2016</v>
      </c>
      <c r="C527" s="101">
        <v>1043830.9999999999</v>
      </c>
      <c r="D527" s="101"/>
      <c r="E527" s="101"/>
      <c r="F527" s="101"/>
      <c r="G527" s="102"/>
      <c r="H527" s="102"/>
      <c r="I527" s="102"/>
      <c r="J527" s="103">
        <v>99.72</v>
      </c>
      <c r="K527" s="104">
        <v>731.59699999999998</v>
      </c>
      <c r="L527" s="104">
        <v>341.62200000000001</v>
      </c>
      <c r="M527" s="105">
        <v>15132.431</v>
      </c>
      <c r="N527" s="105">
        <v>7728.3760000000011</v>
      </c>
      <c r="O527" s="105">
        <v>149847.80700000003</v>
      </c>
      <c r="P527" s="105">
        <v>78155.205999999947</v>
      </c>
      <c r="Q527" s="106">
        <v>1043.8309999999999</v>
      </c>
      <c r="R527" s="107">
        <f t="shared" si="10"/>
        <v>0.39204826930142211</v>
      </c>
      <c r="S527" s="108">
        <v>98.450203703703721</v>
      </c>
      <c r="T527" s="109">
        <v>87</v>
      </c>
      <c r="U527" s="110">
        <v>2088000</v>
      </c>
      <c r="V527" s="110">
        <v>54288000</v>
      </c>
      <c r="W527" s="110">
        <v>9</v>
      </c>
      <c r="X527" s="110">
        <v>563760000</v>
      </c>
      <c r="Y527" s="111">
        <v>60</v>
      </c>
      <c r="Z527" s="111">
        <v>29.7</v>
      </c>
      <c r="AA527" s="181">
        <v>199329.88999999987</v>
      </c>
      <c r="AB527" s="181">
        <v>104650.92899999996</v>
      </c>
      <c r="AC527" s="181">
        <v>276767.87900000002</v>
      </c>
      <c r="AD527" s="181">
        <v>143275.94899999999</v>
      </c>
      <c r="AE527" s="110">
        <v>3090384</v>
      </c>
    </row>
    <row r="528" spans="1:31" hidden="1" x14ac:dyDescent="0.25">
      <c r="A528" s="99">
        <v>42640</v>
      </c>
      <c r="B528" s="100">
        <f t="shared" si="11"/>
        <v>2016</v>
      </c>
      <c r="C528" s="101">
        <v>1439860</v>
      </c>
      <c r="D528" s="101"/>
      <c r="E528" s="101"/>
      <c r="F528" s="101"/>
      <c r="G528" s="102"/>
      <c r="H528" s="102"/>
      <c r="I528" s="102"/>
      <c r="J528" s="103">
        <v>99.5</v>
      </c>
      <c r="K528" s="104">
        <v>966.69799999999998</v>
      </c>
      <c r="L528" s="104">
        <v>492.69</v>
      </c>
      <c r="M528" s="105">
        <v>16099.129000000001</v>
      </c>
      <c r="N528" s="105">
        <v>8221.0660000000007</v>
      </c>
      <c r="O528" s="105">
        <v>150814.50500000003</v>
      </c>
      <c r="P528" s="105">
        <v>78647.89599999995</v>
      </c>
      <c r="Q528" s="106">
        <v>1439.86</v>
      </c>
      <c r="R528" s="107">
        <f t="shared" si="10"/>
        <v>0.39317255156668218</v>
      </c>
      <c r="S528" s="108">
        <v>98.454077490774921</v>
      </c>
      <c r="T528" s="109">
        <v>87</v>
      </c>
      <c r="U528" s="110">
        <v>2088000</v>
      </c>
      <c r="V528" s="110">
        <v>56376000</v>
      </c>
      <c r="W528" s="110">
        <v>9</v>
      </c>
      <c r="X528" s="110">
        <v>565848000</v>
      </c>
      <c r="Y528" s="111">
        <v>60</v>
      </c>
      <c r="Z528" s="111">
        <v>29.7</v>
      </c>
      <c r="AA528" s="181">
        <v>200079.15699999989</v>
      </c>
      <c r="AB528" s="181">
        <v>105027.81899999996</v>
      </c>
      <c r="AC528" s="181">
        <v>277734.57699999999</v>
      </c>
      <c r="AD528" s="181">
        <v>143768.639</v>
      </c>
      <c r="AE528" s="110">
        <v>3092472</v>
      </c>
    </row>
    <row r="529" spans="1:31" hidden="1" x14ac:dyDescent="0.25">
      <c r="A529" s="99">
        <v>42641</v>
      </c>
      <c r="B529" s="100">
        <f t="shared" si="11"/>
        <v>2016</v>
      </c>
      <c r="C529" s="101">
        <v>958225</v>
      </c>
      <c r="D529" s="101"/>
      <c r="E529" s="101"/>
      <c r="F529" s="101"/>
      <c r="G529" s="102"/>
      <c r="H529" s="102"/>
      <c r="I529" s="102"/>
      <c r="J529" s="103">
        <v>99.96</v>
      </c>
      <c r="K529" s="104">
        <v>633.56700000000001</v>
      </c>
      <c r="L529" s="104">
        <v>337.62200000000001</v>
      </c>
      <c r="M529" s="105">
        <v>16732.696</v>
      </c>
      <c r="N529" s="105">
        <v>8558.6880000000001</v>
      </c>
      <c r="O529" s="105">
        <v>151448.07200000004</v>
      </c>
      <c r="P529" s="105">
        <v>78985.517999999953</v>
      </c>
      <c r="Q529" s="106">
        <v>958.22500000000002</v>
      </c>
      <c r="R529" s="107">
        <f t="shared" si="10"/>
        <v>0.39247665721933528</v>
      </c>
      <c r="S529" s="108">
        <v>98.459613970588251</v>
      </c>
      <c r="T529" s="109">
        <v>87</v>
      </c>
      <c r="U529" s="110">
        <v>2088000</v>
      </c>
      <c r="V529" s="110">
        <v>58464000</v>
      </c>
      <c r="W529" s="110">
        <v>9</v>
      </c>
      <c r="X529" s="110">
        <v>567936000</v>
      </c>
      <c r="Y529" s="111">
        <v>60</v>
      </c>
      <c r="Z529" s="111">
        <v>29.7</v>
      </c>
      <c r="AA529" s="181">
        <v>200326.19899999991</v>
      </c>
      <c r="AB529" s="181">
        <v>105159.64099999997</v>
      </c>
      <c r="AC529" s="181">
        <v>278368.14399999997</v>
      </c>
      <c r="AD529" s="181">
        <v>144106.261</v>
      </c>
      <c r="AE529" s="110">
        <v>3094560</v>
      </c>
    </row>
    <row r="530" spans="1:31" hidden="1" x14ac:dyDescent="0.25">
      <c r="A530" s="99">
        <v>42642</v>
      </c>
      <c r="B530" s="100">
        <f t="shared" si="11"/>
        <v>2016</v>
      </c>
      <c r="C530" s="101">
        <v>132772</v>
      </c>
      <c r="D530" s="101"/>
      <c r="E530" s="101"/>
      <c r="F530" s="101"/>
      <c r="G530" s="102"/>
      <c r="H530" s="102"/>
      <c r="I530" s="102"/>
      <c r="J530" s="103">
        <v>97.54</v>
      </c>
      <c r="K530" s="104">
        <v>93.355000000000004</v>
      </c>
      <c r="L530" s="104">
        <v>48.82</v>
      </c>
      <c r="M530" s="105">
        <v>16826.050999999999</v>
      </c>
      <c r="N530" s="105">
        <v>8607.5079999999998</v>
      </c>
      <c r="O530" s="105">
        <v>151541.42700000005</v>
      </c>
      <c r="P530" s="105">
        <v>79034.33799999996</v>
      </c>
      <c r="Q530" s="106">
        <v>132.77199999999999</v>
      </c>
      <c r="R530" s="107">
        <f t="shared" si="10"/>
        <v>0.39009596520233009</v>
      </c>
      <c r="S530" s="108">
        <v>98.456245421245441</v>
      </c>
      <c r="T530" s="109">
        <v>87</v>
      </c>
      <c r="U530" s="110">
        <v>2088000</v>
      </c>
      <c r="V530" s="110">
        <v>60552000</v>
      </c>
      <c r="W530" s="110">
        <v>9</v>
      </c>
      <c r="X530" s="110">
        <v>570024000</v>
      </c>
      <c r="Y530" s="111">
        <v>60</v>
      </c>
      <c r="Z530" s="111">
        <v>29.7</v>
      </c>
      <c r="AA530" s="181">
        <v>199423.5009999999</v>
      </c>
      <c r="AB530" s="181">
        <v>104693.43299999998</v>
      </c>
      <c r="AC530" s="181">
        <v>278461.49899999995</v>
      </c>
      <c r="AD530" s="181">
        <v>144155.08100000001</v>
      </c>
      <c r="AE530" s="110">
        <v>3096648</v>
      </c>
    </row>
    <row r="531" spans="1:31" hidden="1" x14ac:dyDescent="0.25">
      <c r="A531" s="99">
        <v>42643</v>
      </c>
      <c r="B531" s="100">
        <f t="shared" si="11"/>
        <v>2016</v>
      </c>
      <c r="C531" s="101">
        <v>292763</v>
      </c>
      <c r="D531" s="101"/>
      <c r="E531" s="101"/>
      <c r="F531" s="101"/>
      <c r="G531" s="102"/>
      <c r="H531" s="102"/>
      <c r="I531" s="102"/>
      <c r="J531" s="103">
        <v>94.25</v>
      </c>
      <c r="K531" s="104">
        <v>209.77500000000001</v>
      </c>
      <c r="L531" s="104">
        <v>87.891999999999996</v>
      </c>
      <c r="M531" s="105">
        <v>17035.826000000001</v>
      </c>
      <c r="N531" s="105">
        <v>8695.4</v>
      </c>
      <c r="O531" s="105">
        <v>151751.20200000005</v>
      </c>
      <c r="P531" s="105">
        <v>79122.229999999967</v>
      </c>
      <c r="Q531" s="106">
        <v>292.76299999999998</v>
      </c>
      <c r="R531" s="107">
        <f t="shared" si="10"/>
        <v>0.38820638744554636</v>
      </c>
      <c r="S531" s="108">
        <v>98.440894160583952</v>
      </c>
      <c r="T531" s="109">
        <v>87</v>
      </c>
      <c r="U531" s="110">
        <v>2088000</v>
      </c>
      <c r="V531" s="110">
        <v>62640000</v>
      </c>
      <c r="W531" s="110">
        <v>9</v>
      </c>
      <c r="X531" s="110">
        <v>572112000</v>
      </c>
      <c r="Y531" s="111">
        <v>60</v>
      </c>
      <c r="Z531" s="111">
        <v>29.7</v>
      </c>
      <c r="AA531" s="181">
        <v>198318.03799999988</v>
      </c>
      <c r="AB531" s="181">
        <v>104121.83199999998</v>
      </c>
      <c r="AC531" s="181">
        <v>278671.27399999998</v>
      </c>
      <c r="AD531" s="181">
        <v>144242.973</v>
      </c>
      <c r="AE531" s="110">
        <v>3098736</v>
      </c>
    </row>
    <row r="532" spans="1:31" hidden="1" x14ac:dyDescent="0.25">
      <c r="A532" s="99">
        <v>42644</v>
      </c>
      <c r="B532" s="100">
        <f t="shared" si="11"/>
        <v>2016</v>
      </c>
      <c r="C532" s="101">
        <v>114101</v>
      </c>
      <c r="D532" s="101"/>
      <c r="E532" s="101"/>
      <c r="F532" s="101"/>
      <c r="G532" s="102"/>
      <c r="H532" s="102"/>
      <c r="I532" s="102"/>
      <c r="J532" s="103">
        <v>97.81</v>
      </c>
      <c r="K532" s="104">
        <v>74.685000000000002</v>
      </c>
      <c r="L532" s="104">
        <v>47.23</v>
      </c>
      <c r="M532" s="105">
        <v>74.685000000000002</v>
      </c>
      <c r="N532" s="105">
        <v>47.23</v>
      </c>
      <c r="O532" s="105">
        <v>151825.88700000005</v>
      </c>
      <c r="P532" s="105">
        <v>79169.459999999963</v>
      </c>
      <c r="Q532" s="106">
        <v>114.101</v>
      </c>
      <c r="R532" s="107">
        <f t="shared" si="10"/>
        <v>0.38632674250774135</v>
      </c>
      <c r="S532" s="108">
        <v>98.438600000000022</v>
      </c>
      <c r="T532" s="109">
        <v>87</v>
      </c>
      <c r="U532" s="110">
        <v>2088000</v>
      </c>
      <c r="V532" s="110">
        <v>2088000</v>
      </c>
      <c r="W532" s="110">
        <v>10</v>
      </c>
      <c r="X532" s="110">
        <v>574200000</v>
      </c>
      <c r="Y532" s="111">
        <v>60</v>
      </c>
      <c r="Z532" s="111">
        <v>29.7</v>
      </c>
      <c r="AA532" s="181">
        <v>197231.08099999989</v>
      </c>
      <c r="AB532" s="181">
        <v>103575.33299999997</v>
      </c>
      <c r="AC532" s="181">
        <v>278745.95899999997</v>
      </c>
      <c r="AD532" s="181">
        <v>144290.20300000001</v>
      </c>
      <c r="AE532" s="110">
        <v>3100824</v>
      </c>
    </row>
    <row r="533" spans="1:31" hidden="1" x14ac:dyDescent="0.25">
      <c r="A533" s="99">
        <v>42645</v>
      </c>
      <c r="B533" s="100">
        <f t="shared" si="11"/>
        <v>2016</v>
      </c>
      <c r="C533" s="101">
        <v>86006</v>
      </c>
      <c r="D533" s="101"/>
      <c r="E533" s="101"/>
      <c r="F533" s="101"/>
      <c r="G533" s="102"/>
      <c r="H533" s="102"/>
      <c r="I533" s="102"/>
      <c r="J533" s="103">
        <v>98.65</v>
      </c>
      <c r="K533" s="104">
        <v>55.64</v>
      </c>
      <c r="L533" s="104">
        <v>38.136000000000003</v>
      </c>
      <c r="M533" s="105">
        <v>130.32499999999999</v>
      </c>
      <c r="N533" s="105">
        <v>85.366</v>
      </c>
      <c r="O533" s="105">
        <v>151881.52700000006</v>
      </c>
      <c r="P533" s="105">
        <v>79207.595999999961</v>
      </c>
      <c r="Q533" s="106">
        <v>86.006</v>
      </c>
      <c r="R533" s="107">
        <f t="shared" si="10"/>
        <v>0.3853397339001729</v>
      </c>
      <c r="S533" s="108">
        <v>98.439365942029013</v>
      </c>
      <c r="T533" s="109">
        <v>87</v>
      </c>
      <c r="U533" s="110">
        <v>2088000</v>
      </c>
      <c r="V533" s="110">
        <v>4176000</v>
      </c>
      <c r="W533" s="110">
        <v>10</v>
      </c>
      <c r="X533" s="110">
        <v>576288000</v>
      </c>
      <c r="Y533" s="111">
        <v>60</v>
      </c>
      <c r="Z533" s="111">
        <v>29.7</v>
      </c>
      <c r="AA533" s="181">
        <v>196259.55499999991</v>
      </c>
      <c r="AB533" s="181">
        <v>103075.31099999997</v>
      </c>
      <c r="AC533" s="181">
        <v>278801.59899999999</v>
      </c>
      <c r="AD533" s="181">
        <v>144328.33900000001</v>
      </c>
      <c r="AE533" s="110">
        <v>3102912</v>
      </c>
    </row>
    <row r="534" spans="1:31" hidden="1" x14ac:dyDescent="0.25">
      <c r="A534" s="99">
        <v>42646</v>
      </c>
      <c r="B534" s="100">
        <f t="shared" si="11"/>
        <v>2016</v>
      </c>
      <c r="C534" s="101">
        <v>18340</v>
      </c>
      <c r="D534" s="101"/>
      <c r="E534" s="101"/>
      <c r="F534" s="101"/>
      <c r="G534" s="102"/>
      <c r="H534" s="102"/>
      <c r="I534" s="102"/>
      <c r="J534" s="103">
        <v>96.14</v>
      </c>
      <c r="K534" s="104">
        <v>12.356999999999999</v>
      </c>
      <c r="L534" s="104">
        <v>9.1419999999999995</v>
      </c>
      <c r="M534" s="105">
        <v>142.68199999999999</v>
      </c>
      <c r="N534" s="105">
        <v>94.507999999999996</v>
      </c>
      <c r="O534" s="105">
        <v>151893.88400000005</v>
      </c>
      <c r="P534" s="105">
        <v>79216.737999999968</v>
      </c>
      <c r="Q534" s="106">
        <v>18.34</v>
      </c>
      <c r="R534" s="107">
        <f t="shared" si="10"/>
        <v>0.3849232574922582</v>
      </c>
      <c r="S534" s="108">
        <v>98.431064981949476</v>
      </c>
      <c r="T534" s="109">
        <v>87</v>
      </c>
      <c r="U534" s="110">
        <v>2088000</v>
      </c>
      <c r="V534" s="110">
        <v>6264000</v>
      </c>
      <c r="W534" s="110">
        <v>10</v>
      </c>
      <c r="X534" s="110">
        <v>578376000</v>
      </c>
      <c r="Y534" s="111">
        <v>60</v>
      </c>
      <c r="Z534" s="111">
        <v>29.7</v>
      </c>
      <c r="AA534" s="181">
        <v>195720.7459999999</v>
      </c>
      <c r="AB534" s="181">
        <v>102786.86599999998</v>
      </c>
      <c r="AC534" s="181">
        <v>278813.95600000001</v>
      </c>
      <c r="AD534" s="181">
        <v>144337.481</v>
      </c>
      <c r="AE534" s="110">
        <v>3105000</v>
      </c>
    </row>
    <row r="535" spans="1:31" hidden="1" x14ac:dyDescent="0.25">
      <c r="A535" s="99">
        <v>42647</v>
      </c>
      <c r="B535" s="100">
        <f t="shared" si="11"/>
        <v>2016</v>
      </c>
      <c r="C535" s="101">
        <v>306472</v>
      </c>
      <c r="D535" s="101"/>
      <c r="E535" s="101"/>
      <c r="F535" s="101"/>
      <c r="G535" s="102"/>
      <c r="H535" s="102"/>
      <c r="I535" s="102"/>
      <c r="J535" s="103">
        <v>98.16</v>
      </c>
      <c r="K535" s="104">
        <v>206.642</v>
      </c>
      <c r="L535" s="104">
        <v>107.548</v>
      </c>
      <c r="M535" s="105">
        <v>349.32399999999996</v>
      </c>
      <c r="N535" s="105">
        <v>202.05599999999998</v>
      </c>
      <c r="O535" s="105">
        <v>152100.52600000004</v>
      </c>
      <c r="P535" s="105">
        <v>79324.285999999964</v>
      </c>
      <c r="Q535" s="106">
        <v>306.47199999999998</v>
      </c>
      <c r="R535" s="107">
        <f t="shared" si="10"/>
        <v>0.38505986327612429</v>
      </c>
      <c r="S535" s="108">
        <v>98.430089928057569</v>
      </c>
      <c r="T535" s="109">
        <v>87</v>
      </c>
      <c r="U535" s="110">
        <v>2088000</v>
      </c>
      <c r="V535" s="110">
        <v>8352000</v>
      </c>
      <c r="W535" s="110">
        <v>10</v>
      </c>
      <c r="X535" s="110">
        <v>580464000</v>
      </c>
      <c r="Y535" s="111">
        <v>60</v>
      </c>
      <c r="Z535" s="111">
        <v>29.7</v>
      </c>
      <c r="AA535" s="181">
        <v>195700.16899999988</v>
      </c>
      <c r="AB535" s="181">
        <v>102778.82899999998</v>
      </c>
      <c r="AC535" s="181">
        <v>279020.598</v>
      </c>
      <c r="AD535" s="181">
        <v>144445.02900000001</v>
      </c>
      <c r="AE535" s="110">
        <v>3107088</v>
      </c>
    </row>
    <row r="536" spans="1:31" hidden="1" x14ac:dyDescent="0.25">
      <c r="A536" s="99">
        <v>42648</v>
      </c>
      <c r="B536" s="100">
        <f t="shared" si="11"/>
        <v>2016</v>
      </c>
      <c r="C536" s="101">
        <v>771494</v>
      </c>
      <c r="D536" s="101"/>
      <c r="E536" s="101"/>
      <c r="F536" s="101"/>
      <c r="G536" s="102"/>
      <c r="H536" s="102"/>
      <c r="I536" s="102"/>
      <c r="J536" s="103">
        <v>99.96</v>
      </c>
      <c r="K536" s="104">
        <v>509.56299999999999</v>
      </c>
      <c r="L536" s="104">
        <v>270.834</v>
      </c>
      <c r="M536" s="105">
        <v>858.88699999999994</v>
      </c>
      <c r="N536" s="105">
        <v>472.89</v>
      </c>
      <c r="O536" s="105">
        <v>152610.08900000004</v>
      </c>
      <c r="P536" s="105">
        <v>79595.119999999966</v>
      </c>
      <c r="Q536" s="106">
        <v>771.49400000000003</v>
      </c>
      <c r="R536" s="107">
        <f t="shared" si="10"/>
        <v>0.38563783131265394</v>
      </c>
      <c r="S536" s="108">
        <v>98.43557347670253</v>
      </c>
      <c r="T536" s="109">
        <v>87</v>
      </c>
      <c r="U536" s="110">
        <v>2088000</v>
      </c>
      <c r="V536" s="110">
        <v>10440000</v>
      </c>
      <c r="W536" s="110">
        <v>10</v>
      </c>
      <c r="X536" s="110">
        <v>582552000</v>
      </c>
      <c r="Y536" s="111">
        <v>60</v>
      </c>
      <c r="Z536" s="111">
        <v>29.7</v>
      </c>
      <c r="AA536" s="181">
        <v>196066.77899999986</v>
      </c>
      <c r="AB536" s="181">
        <v>102983.43999999997</v>
      </c>
      <c r="AC536" s="181">
        <v>279530.16100000002</v>
      </c>
      <c r="AD536" s="181">
        <v>144715.86300000001</v>
      </c>
      <c r="AE536" s="110">
        <v>3109176</v>
      </c>
    </row>
    <row r="537" spans="1:31" hidden="1" x14ac:dyDescent="0.25">
      <c r="A537" s="99">
        <v>42649</v>
      </c>
      <c r="B537" s="100">
        <f t="shared" si="11"/>
        <v>2016</v>
      </c>
      <c r="C537" s="101">
        <v>917317</v>
      </c>
      <c r="D537" s="101"/>
      <c r="E537" s="101"/>
      <c r="F537" s="101"/>
      <c r="G537" s="102"/>
      <c r="H537" s="102"/>
      <c r="I537" s="102"/>
      <c r="J537" s="103">
        <v>99.39</v>
      </c>
      <c r="K537" s="104">
        <v>596.37099999999998</v>
      </c>
      <c r="L537" s="104">
        <v>336.33</v>
      </c>
      <c r="M537" s="105">
        <v>1455.2579999999998</v>
      </c>
      <c r="N537" s="105">
        <v>809.22</v>
      </c>
      <c r="O537" s="105">
        <v>153206.46000000005</v>
      </c>
      <c r="P537" s="105">
        <v>79931.449999999968</v>
      </c>
      <c r="Q537" s="106">
        <v>917.31700000000001</v>
      </c>
      <c r="R537" s="107">
        <f t="shared" si="10"/>
        <v>0.38660436676638826</v>
      </c>
      <c r="S537" s="108">
        <v>98.438982142857157</v>
      </c>
      <c r="T537" s="109">
        <v>87</v>
      </c>
      <c r="U537" s="110">
        <v>2088000</v>
      </c>
      <c r="V537" s="110">
        <v>12528000</v>
      </c>
      <c r="W537" s="110">
        <v>10</v>
      </c>
      <c r="X537" s="110">
        <v>584640000</v>
      </c>
      <c r="Y537" s="111">
        <v>60</v>
      </c>
      <c r="Z537" s="111">
        <v>29.7</v>
      </c>
      <c r="AA537" s="181">
        <v>196433.01299999989</v>
      </c>
      <c r="AB537" s="181">
        <v>103210.05399999997</v>
      </c>
      <c r="AC537" s="181">
        <v>280126.53200000001</v>
      </c>
      <c r="AD537" s="181">
        <v>145052.193</v>
      </c>
      <c r="AE537" s="110">
        <v>3111264</v>
      </c>
    </row>
    <row r="538" spans="1:31" hidden="1" x14ac:dyDescent="0.25">
      <c r="A538" s="99">
        <v>42650</v>
      </c>
      <c r="B538" s="100">
        <f t="shared" si="11"/>
        <v>2016</v>
      </c>
      <c r="C538" s="101">
        <v>58224</v>
      </c>
      <c r="D538" s="101"/>
      <c r="E538" s="101"/>
      <c r="F538" s="101"/>
      <c r="G538" s="102"/>
      <c r="H538" s="102"/>
      <c r="I538" s="102"/>
      <c r="J538" s="103">
        <v>96.54</v>
      </c>
      <c r="K538" s="104">
        <v>39.234999999999999</v>
      </c>
      <c r="L538" s="104">
        <v>19.274000000000001</v>
      </c>
      <c r="M538" s="105">
        <v>1494.4929999999997</v>
      </c>
      <c r="N538" s="105">
        <v>828.49400000000003</v>
      </c>
      <c r="O538" s="105">
        <v>153245.69500000004</v>
      </c>
      <c r="P538" s="105">
        <v>79950.723999999973</v>
      </c>
      <c r="Q538" s="106">
        <v>58.223999999999997</v>
      </c>
      <c r="R538" s="107">
        <f t="shared" si="10"/>
        <v>0.38529483283472404</v>
      </c>
      <c r="S538" s="108">
        <v>98.432224199288271</v>
      </c>
      <c r="T538" s="109">
        <v>87</v>
      </c>
      <c r="U538" s="110">
        <v>2088000</v>
      </c>
      <c r="V538" s="110">
        <v>14616000</v>
      </c>
      <c r="W538" s="110">
        <v>10</v>
      </c>
      <c r="X538" s="110">
        <v>586728000</v>
      </c>
      <c r="Y538" s="111">
        <v>60</v>
      </c>
      <c r="Z538" s="111">
        <v>29.7</v>
      </c>
      <c r="AA538" s="181">
        <v>196348.80199999988</v>
      </c>
      <c r="AB538" s="181">
        <v>103164.69199999998</v>
      </c>
      <c r="AC538" s="181">
        <v>280165.76699999999</v>
      </c>
      <c r="AD538" s="181">
        <v>145071.467</v>
      </c>
      <c r="AE538" s="110">
        <v>3113352</v>
      </c>
    </row>
    <row r="539" spans="1:31" hidden="1" x14ac:dyDescent="0.25">
      <c r="A539" s="99">
        <v>42651</v>
      </c>
      <c r="B539" s="100">
        <f t="shared" si="11"/>
        <v>2016</v>
      </c>
      <c r="C539" s="101">
        <v>1115000</v>
      </c>
      <c r="D539" s="101"/>
      <c r="E539" s="101"/>
      <c r="F539" s="101"/>
      <c r="G539" s="102"/>
      <c r="H539" s="102"/>
      <c r="I539" s="102"/>
      <c r="J539" s="103">
        <v>99.57</v>
      </c>
      <c r="K539" s="104">
        <v>828.57100000000003</v>
      </c>
      <c r="L539" s="104">
        <v>432.17200000000003</v>
      </c>
      <c r="M539" s="105">
        <v>2323.0639999999999</v>
      </c>
      <c r="N539" s="105">
        <v>1260.6660000000002</v>
      </c>
      <c r="O539" s="105">
        <v>154074.26600000003</v>
      </c>
      <c r="P539" s="105">
        <v>80382.895999999979</v>
      </c>
      <c r="Q539" s="106">
        <v>1115</v>
      </c>
      <c r="R539" s="107">
        <f t="shared" si="10"/>
        <v>0.38641503700204671</v>
      </c>
      <c r="S539" s="108">
        <v>98.436258865248249</v>
      </c>
      <c r="T539" s="109">
        <v>87</v>
      </c>
      <c r="U539" s="110">
        <v>2088000</v>
      </c>
      <c r="V539" s="110">
        <v>16704000</v>
      </c>
      <c r="W539" s="110">
        <v>10</v>
      </c>
      <c r="X539" s="110">
        <v>588816000</v>
      </c>
      <c r="Y539" s="111">
        <v>60</v>
      </c>
      <c r="Z539" s="111">
        <v>29.7</v>
      </c>
      <c r="AA539" s="181">
        <v>196490.77299999987</v>
      </c>
      <c r="AB539" s="181">
        <v>103213.68299999999</v>
      </c>
      <c r="AC539" s="181">
        <v>280994.33799999999</v>
      </c>
      <c r="AD539" s="181">
        <v>145503.639</v>
      </c>
      <c r="AE539" s="110">
        <v>3115440</v>
      </c>
    </row>
    <row r="540" spans="1:31" hidden="1" x14ac:dyDescent="0.25">
      <c r="A540" s="99">
        <v>42652</v>
      </c>
      <c r="B540" s="100">
        <f t="shared" si="11"/>
        <v>2016</v>
      </c>
      <c r="C540" s="101">
        <v>419773</v>
      </c>
      <c r="D540" s="101"/>
      <c r="E540" s="101"/>
      <c r="F540" s="101"/>
      <c r="G540" s="102"/>
      <c r="H540" s="102"/>
      <c r="I540" s="102"/>
      <c r="J540" s="103">
        <v>99.59</v>
      </c>
      <c r="K540" s="104">
        <v>270.85000000000002</v>
      </c>
      <c r="L540" s="104">
        <v>156.94800000000001</v>
      </c>
      <c r="M540" s="105">
        <v>2593.9139999999998</v>
      </c>
      <c r="N540" s="105">
        <v>1417.6140000000003</v>
      </c>
      <c r="O540" s="105">
        <v>154345.11600000004</v>
      </c>
      <c r="P540" s="105">
        <v>80539.843999999983</v>
      </c>
      <c r="Q540" s="106">
        <v>419.77300000000002</v>
      </c>
      <c r="R540" s="107">
        <f t="shared" si="10"/>
        <v>0.38683756495040128</v>
      </c>
      <c r="S540" s="108">
        <v>98.440335689045952</v>
      </c>
      <c r="T540" s="109">
        <v>87</v>
      </c>
      <c r="U540" s="110">
        <v>2088000</v>
      </c>
      <c r="V540" s="110">
        <v>18792000</v>
      </c>
      <c r="W540" s="110">
        <v>10</v>
      </c>
      <c r="X540" s="110">
        <v>590904000</v>
      </c>
      <c r="Y540" s="111">
        <v>60</v>
      </c>
      <c r="Z540" s="111">
        <v>29.7</v>
      </c>
      <c r="AA540" s="181">
        <v>196592.78499999989</v>
      </c>
      <c r="AB540" s="181">
        <v>103271.34999999999</v>
      </c>
      <c r="AC540" s="181">
        <v>281265.18799999997</v>
      </c>
      <c r="AD540" s="181">
        <v>145660.587</v>
      </c>
      <c r="AE540" s="110">
        <v>3117528</v>
      </c>
    </row>
    <row r="541" spans="1:31" hidden="1" x14ac:dyDescent="0.25">
      <c r="A541" s="99">
        <v>42653</v>
      </c>
      <c r="B541" s="100">
        <f t="shared" si="11"/>
        <v>2016</v>
      </c>
      <c r="C541" s="101">
        <v>155757</v>
      </c>
      <c r="D541" s="101"/>
      <c r="E541" s="101"/>
      <c r="F541" s="101"/>
      <c r="G541" s="102"/>
      <c r="H541" s="102"/>
      <c r="I541" s="102"/>
      <c r="J541" s="103">
        <v>98.23</v>
      </c>
      <c r="K541" s="104">
        <v>103.157</v>
      </c>
      <c r="L541" s="104">
        <v>59.643999999999998</v>
      </c>
      <c r="M541" s="105">
        <v>2697.0709999999999</v>
      </c>
      <c r="N541" s="105">
        <v>1477.2580000000003</v>
      </c>
      <c r="O541" s="105">
        <v>154448.27300000004</v>
      </c>
      <c r="P541" s="105">
        <v>80599.487999999983</v>
      </c>
      <c r="Q541" s="106">
        <v>155.75700000000001</v>
      </c>
      <c r="R541" s="107">
        <f t="shared" si="10"/>
        <v>0.3853964546265678</v>
      </c>
      <c r="S541" s="108">
        <v>98.439595070422556</v>
      </c>
      <c r="T541" s="109">
        <v>87</v>
      </c>
      <c r="U541" s="110">
        <v>2088000</v>
      </c>
      <c r="V541" s="110">
        <v>20880000</v>
      </c>
      <c r="W541" s="110">
        <v>10</v>
      </c>
      <c r="X541" s="110">
        <v>592992000</v>
      </c>
      <c r="Y541" s="111">
        <v>60</v>
      </c>
      <c r="Z541" s="111">
        <v>29.7</v>
      </c>
      <c r="AA541" s="181">
        <v>196628.9219999999</v>
      </c>
      <c r="AB541" s="181">
        <v>103295.13199999998</v>
      </c>
      <c r="AC541" s="181">
        <v>281368.34499999997</v>
      </c>
      <c r="AD541" s="181">
        <v>145720.231</v>
      </c>
      <c r="AE541" s="110">
        <v>3119616</v>
      </c>
    </row>
    <row r="542" spans="1:31" hidden="1" x14ac:dyDescent="0.25">
      <c r="A542" s="99">
        <v>42654</v>
      </c>
      <c r="B542" s="100">
        <f t="shared" si="11"/>
        <v>2016</v>
      </c>
      <c r="C542" s="101">
        <v>540890</v>
      </c>
      <c r="D542" s="101"/>
      <c r="E542" s="101"/>
      <c r="F542" s="101"/>
      <c r="G542" s="102"/>
      <c r="H542" s="102"/>
      <c r="I542" s="102"/>
      <c r="J542" s="103">
        <v>98.56</v>
      </c>
      <c r="K542" s="104">
        <v>369.517</v>
      </c>
      <c r="L542" s="104">
        <v>181.89599999999999</v>
      </c>
      <c r="M542" s="105">
        <v>3066.5879999999997</v>
      </c>
      <c r="N542" s="105">
        <v>1659.1540000000002</v>
      </c>
      <c r="O542" s="105">
        <v>154817.79000000004</v>
      </c>
      <c r="P542" s="105">
        <v>80781.383999999976</v>
      </c>
      <c r="Q542" s="106">
        <v>540.89</v>
      </c>
      <c r="R542" s="107">
        <f t="shared" si="10"/>
        <v>0.38518497218285813</v>
      </c>
      <c r="S542" s="108">
        <v>98.440017543859668</v>
      </c>
      <c r="T542" s="109">
        <v>87</v>
      </c>
      <c r="U542" s="110">
        <v>2088000</v>
      </c>
      <c r="V542" s="110">
        <v>22968000</v>
      </c>
      <c r="W542" s="110">
        <v>10</v>
      </c>
      <c r="X542" s="110">
        <v>595080000</v>
      </c>
      <c r="Y542" s="111">
        <v>60</v>
      </c>
      <c r="Z542" s="111">
        <v>29.7</v>
      </c>
      <c r="AA542" s="181">
        <v>196147.81199999989</v>
      </c>
      <c r="AB542" s="181">
        <v>103054.50599999998</v>
      </c>
      <c r="AC542" s="181">
        <v>281737.86199999996</v>
      </c>
      <c r="AD542" s="181">
        <v>145902.12700000001</v>
      </c>
      <c r="AE542" s="110">
        <v>3121704</v>
      </c>
    </row>
    <row r="543" spans="1:31" hidden="1" x14ac:dyDescent="0.25">
      <c r="A543" s="99">
        <v>42655</v>
      </c>
      <c r="B543" s="100">
        <f t="shared" si="11"/>
        <v>2016</v>
      </c>
      <c r="C543" s="101">
        <v>1474990</v>
      </c>
      <c r="D543" s="101"/>
      <c r="E543" s="101"/>
      <c r="F543" s="101"/>
      <c r="G543" s="102"/>
      <c r="H543" s="102"/>
      <c r="I543" s="102"/>
      <c r="J543" s="103">
        <v>99.76</v>
      </c>
      <c r="K543" s="104">
        <v>1008.216</v>
      </c>
      <c r="L543" s="104">
        <v>487.55200000000002</v>
      </c>
      <c r="M543" s="105">
        <v>4074.8039999999996</v>
      </c>
      <c r="N543" s="105">
        <v>2146.7060000000001</v>
      </c>
      <c r="O543" s="105">
        <v>155826.00600000002</v>
      </c>
      <c r="P543" s="105">
        <v>81268.935999999972</v>
      </c>
      <c r="Q543" s="106">
        <v>1474.99</v>
      </c>
      <c r="R543" s="107">
        <f t="shared" si="10"/>
        <v>0.3863713890201016</v>
      </c>
      <c r="S543" s="108">
        <v>98.444632867132881</v>
      </c>
      <c r="T543" s="109">
        <v>87</v>
      </c>
      <c r="U543" s="110">
        <v>2088000</v>
      </c>
      <c r="V543" s="110">
        <v>25056000</v>
      </c>
      <c r="W543" s="110">
        <v>10</v>
      </c>
      <c r="X543" s="110">
        <v>597168000</v>
      </c>
      <c r="Y543" s="111">
        <v>60</v>
      </c>
      <c r="Z543" s="111">
        <v>29.7</v>
      </c>
      <c r="AA543" s="181">
        <v>196690.26999999987</v>
      </c>
      <c r="AB543" s="181">
        <v>103295.76999999999</v>
      </c>
      <c r="AC543" s="181">
        <v>282746.07799999998</v>
      </c>
      <c r="AD543" s="181">
        <v>146389.679</v>
      </c>
      <c r="AE543" s="110">
        <v>3123792</v>
      </c>
    </row>
    <row r="544" spans="1:31" hidden="1" x14ac:dyDescent="0.25">
      <c r="A544" s="99">
        <v>42656</v>
      </c>
      <c r="B544" s="100">
        <f t="shared" si="11"/>
        <v>2016</v>
      </c>
      <c r="C544" s="101">
        <v>249720</v>
      </c>
      <c r="D544" s="101"/>
      <c r="E544" s="101"/>
      <c r="F544" s="101"/>
      <c r="G544" s="102"/>
      <c r="H544" s="102"/>
      <c r="I544" s="102"/>
      <c r="J544" s="103">
        <v>99.49</v>
      </c>
      <c r="K544" s="104">
        <v>169.06100000000001</v>
      </c>
      <c r="L544" s="104">
        <v>88.512</v>
      </c>
      <c r="M544" s="105">
        <v>4243.8649999999998</v>
      </c>
      <c r="N544" s="105">
        <v>2235.2180000000003</v>
      </c>
      <c r="O544" s="105">
        <v>155995.06700000001</v>
      </c>
      <c r="P544" s="105">
        <v>81357.447999999975</v>
      </c>
      <c r="Q544" s="106">
        <v>249.72</v>
      </c>
      <c r="R544" s="107">
        <f t="shared" si="10"/>
        <v>0.38550575106282448</v>
      </c>
      <c r="S544" s="108">
        <v>98.448275261324056</v>
      </c>
      <c r="T544" s="109">
        <v>87</v>
      </c>
      <c r="U544" s="110">
        <v>2088000</v>
      </c>
      <c r="V544" s="110">
        <v>27144000</v>
      </c>
      <c r="W544" s="110">
        <v>10</v>
      </c>
      <c r="X544" s="110">
        <v>599256000</v>
      </c>
      <c r="Y544" s="111">
        <v>60</v>
      </c>
      <c r="Z544" s="111">
        <v>29.7</v>
      </c>
      <c r="AA544" s="181">
        <v>196493.51699999985</v>
      </c>
      <c r="AB544" s="181">
        <v>103169.94799999999</v>
      </c>
      <c r="AC544" s="181">
        <v>282915.13899999997</v>
      </c>
      <c r="AD544" s="181">
        <v>146478.19099999999</v>
      </c>
      <c r="AE544" s="110">
        <v>3125880</v>
      </c>
    </row>
    <row r="545" spans="1:31" hidden="1" x14ac:dyDescent="0.25">
      <c r="A545" s="99">
        <v>42657</v>
      </c>
      <c r="B545" s="100">
        <f t="shared" si="11"/>
        <v>2016</v>
      </c>
      <c r="C545" s="101">
        <v>782840</v>
      </c>
      <c r="D545" s="101"/>
      <c r="E545" s="101"/>
      <c r="F545" s="101"/>
      <c r="G545" s="102"/>
      <c r="H545" s="102"/>
      <c r="I545" s="102"/>
      <c r="J545" s="103">
        <v>98.83</v>
      </c>
      <c r="K545" s="104">
        <v>512.39800000000002</v>
      </c>
      <c r="L545" s="104">
        <v>282.30599999999998</v>
      </c>
      <c r="M545" s="105">
        <v>4756.2629999999999</v>
      </c>
      <c r="N545" s="105">
        <v>2517.5240000000003</v>
      </c>
      <c r="O545" s="105">
        <v>156507.465</v>
      </c>
      <c r="P545" s="105">
        <v>81639.753999999972</v>
      </c>
      <c r="Q545" s="106">
        <v>782.84</v>
      </c>
      <c r="R545" s="107">
        <f t="shared" si="10"/>
        <v>0.38496724269143945</v>
      </c>
      <c r="S545" s="108">
        <v>98.44960069444447</v>
      </c>
      <c r="T545" s="109">
        <v>87</v>
      </c>
      <c r="U545" s="110">
        <v>2088000</v>
      </c>
      <c r="V545" s="110">
        <v>29232000</v>
      </c>
      <c r="W545" s="110">
        <v>10</v>
      </c>
      <c r="X545" s="110">
        <v>601344000</v>
      </c>
      <c r="Y545" s="111">
        <v>60</v>
      </c>
      <c r="Z545" s="111">
        <v>29.7</v>
      </c>
      <c r="AA545" s="181">
        <v>196414.26399999985</v>
      </c>
      <c r="AB545" s="181">
        <v>103122.47599999998</v>
      </c>
      <c r="AC545" s="181">
        <v>283427.53699999995</v>
      </c>
      <c r="AD545" s="181">
        <v>146760.497</v>
      </c>
      <c r="AE545" s="110">
        <v>3127968</v>
      </c>
    </row>
    <row r="546" spans="1:31" hidden="1" x14ac:dyDescent="0.25">
      <c r="A546" s="99">
        <v>42658</v>
      </c>
      <c r="B546" s="100">
        <f t="shared" si="11"/>
        <v>2016</v>
      </c>
      <c r="C546" s="101">
        <v>734200</v>
      </c>
      <c r="D546" s="101"/>
      <c r="E546" s="101"/>
      <c r="F546" s="101"/>
      <c r="G546" s="102"/>
      <c r="H546" s="102"/>
      <c r="I546" s="102"/>
      <c r="J546" s="103">
        <v>99.62</v>
      </c>
      <c r="K546" s="104">
        <v>482.12799999999999</v>
      </c>
      <c r="L546" s="104">
        <v>262.42399999999998</v>
      </c>
      <c r="M546" s="105">
        <v>5238.3909999999996</v>
      </c>
      <c r="N546" s="105">
        <v>2779.9480000000003</v>
      </c>
      <c r="O546" s="105">
        <v>156989.59299999999</v>
      </c>
      <c r="P546" s="105">
        <v>81902.177999999971</v>
      </c>
      <c r="Q546" s="106">
        <v>734.2</v>
      </c>
      <c r="R546" s="107">
        <f t="shared" si="10"/>
        <v>0.38466448328347219</v>
      </c>
      <c r="S546" s="108">
        <v>98.453650519031171</v>
      </c>
      <c r="T546" s="109">
        <v>87</v>
      </c>
      <c r="U546" s="110">
        <v>2088000</v>
      </c>
      <c r="V546" s="110">
        <v>31320000</v>
      </c>
      <c r="W546" s="110">
        <v>10</v>
      </c>
      <c r="X546" s="110">
        <v>603432000</v>
      </c>
      <c r="Y546" s="111">
        <v>60</v>
      </c>
      <c r="Z546" s="111">
        <v>29.7</v>
      </c>
      <c r="AA546" s="181">
        <v>196106.34099999984</v>
      </c>
      <c r="AB546" s="181">
        <v>102966.65299999998</v>
      </c>
      <c r="AC546" s="181">
        <v>283909.66499999998</v>
      </c>
      <c r="AD546" s="181">
        <v>147022.921</v>
      </c>
      <c r="AE546" s="110">
        <v>3130056</v>
      </c>
    </row>
    <row r="547" spans="1:31" hidden="1" x14ac:dyDescent="0.25">
      <c r="A547" s="99">
        <v>42659</v>
      </c>
      <c r="B547" s="100">
        <f t="shared" si="11"/>
        <v>2016</v>
      </c>
      <c r="C547" s="101">
        <v>339950</v>
      </c>
      <c r="D547" s="101"/>
      <c r="E547" s="101"/>
      <c r="F547" s="101"/>
      <c r="G547" s="102"/>
      <c r="H547" s="102"/>
      <c r="I547" s="102"/>
      <c r="J547" s="103">
        <v>98.46</v>
      </c>
      <c r="K547" s="104">
        <v>221.09399999999999</v>
      </c>
      <c r="L547" s="104">
        <v>123.514</v>
      </c>
      <c r="M547" s="105">
        <v>5459.4849999999997</v>
      </c>
      <c r="N547" s="105">
        <v>2903.4620000000004</v>
      </c>
      <c r="O547" s="105">
        <v>157210.68700000001</v>
      </c>
      <c r="P547" s="105">
        <v>82025.691999999966</v>
      </c>
      <c r="Q547" s="106">
        <v>339.95</v>
      </c>
      <c r="R547" s="107">
        <f t="shared" si="10"/>
        <v>0.38505817325355562</v>
      </c>
      <c r="S547" s="108">
        <v>98.453672413793129</v>
      </c>
      <c r="T547" s="109">
        <v>87</v>
      </c>
      <c r="U547" s="110">
        <v>2088000</v>
      </c>
      <c r="V547" s="110">
        <v>33408000</v>
      </c>
      <c r="W547" s="110">
        <v>10</v>
      </c>
      <c r="X547" s="110">
        <v>605520000</v>
      </c>
      <c r="Y547" s="111">
        <v>60</v>
      </c>
      <c r="Z547" s="111">
        <v>29.7</v>
      </c>
      <c r="AA547" s="181">
        <v>195681.41499999983</v>
      </c>
      <c r="AB547" s="181">
        <v>102759.36299999998</v>
      </c>
      <c r="AC547" s="181">
        <v>284130.75899999996</v>
      </c>
      <c r="AD547" s="181">
        <v>147146.435</v>
      </c>
      <c r="AE547" s="110">
        <v>3132144</v>
      </c>
    </row>
    <row r="548" spans="1:31" hidden="1" x14ac:dyDescent="0.25">
      <c r="A548" s="99">
        <v>42660</v>
      </c>
      <c r="B548" s="100">
        <f t="shared" si="11"/>
        <v>2016</v>
      </c>
      <c r="C548" s="101">
        <v>1588680</v>
      </c>
      <c r="D548" s="101"/>
      <c r="E548" s="101"/>
      <c r="F548" s="101"/>
      <c r="G548" s="102"/>
      <c r="H548" s="102"/>
      <c r="I548" s="102"/>
      <c r="J548" s="103">
        <v>98.73</v>
      </c>
      <c r="K548" s="104">
        <v>1079.2180000000001</v>
      </c>
      <c r="L548" s="104">
        <v>535.02200000000005</v>
      </c>
      <c r="M548" s="105">
        <v>6538.7029999999995</v>
      </c>
      <c r="N548" s="105">
        <v>3438.4840000000004</v>
      </c>
      <c r="O548" s="105">
        <v>158289.905</v>
      </c>
      <c r="P548" s="105">
        <v>82560.713999999964</v>
      </c>
      <c r="Q548" s="106">
        <v>1588.68</v>
      </c>
      <c r="R548" s="107">
        <f t="shared" si="10"/>
        <v>0.38708593397365215</v>
      </c>
      <c r="S548" s="108">
        <v>98.454621993127162</v>
      </c>
      <c r="T548" s="109">
        <v>87</v>
      </c>
      <c r="U548" s="110">
        <v>2088000</v>
      </c>
      <c r="V548" s="110">
        <v>35496000</v>
      </c>
      <c r="W548" s="110">
        <v>10</v>
      </c>
      <c r="X548" s="110">
        <v>607608000</v>
      </c>
      <c r="Y548" s="111">
        <v>60</v>
      </c>
      <c r="Z548" s="111">
        <v>29.7</v>
      </c>
      <c r="AA548" s="181">
        <v>196732.07999999984</v>
      </c>
      <c r="AB548" s="181">
        <v>103277.25599999998</v>
      </c>
      <c r="AC548" s="181">
        <v>285209.97699999996</v>
      </c>
      <c r="AD548" s="181">
        <v>147681.45699999999</v>
      </c>
      <c r="AE548" s="110">
        <v>3134232</v>
      </c>
    </row>
    <row r="549" spans="1:31" hidden="1" x14ac:dyDescent="0.25">
      <c r="A549" s="99">
        <v>42661</v>
      </c>
      <c r="B549" s="100">
        <f t="shared" si="11"/>
        <v>2016</v>
      </c>
      <c r="C549" s="101">
        <v>1771290</v>
      </c>
      <c r="D549" s="101"/>
      <c r="E549" s="101"/>
      <c r="F549" s="101"/>
      <c r="G549" s="102"/>
      <c r="H549" s="102"/>
      <c r="I549" s="102"/>
      <c r="J549" s="103">
        <v>97.2</v>
      </c>
      <c r="K549" s="104">
        <v>1176.412</v>
      </c>
      <c r="L549" s="104">
        <v>620.26800000000003</v>
      </c>
      <c r="M549" s="105">
        <v>7715.1149999999998</v>
      </c>
      <c r="N549" s="105">
        <v>4058.7520000000004</v>
      </c>
      <c r="O549" s="105">
        <v>159466.31700000001</v>
      </c>
      <c r="P549" s="105">
        <v>83180.98199999996</v>
      </c>
      <c r="Q549" s="106">
        <v>1771.29</v>
      </c>
      <c r="R549" s="107">
        <f t="shared" si="10"/>
        <v>0.38940539153938986</v>
      </c>
      <c r="S549" s="108">
        <v>98.450325342465774</v>
      </c>
      <c r="T549" s="109">
        <v>87</v>
      </c>
      <c r="U549" s="110">
        <v>2088000</v>
      </c>
      <c r="V549" s="110">
        <v>37584000</v>
      </c>
      <c r="W549" s="110">
        <v>10</v>
      </c>
      <c r="X549" s="110">
        <v>609696000</v>
      </c>
      <c r="Y549" s="111">
        <v>60</v>
      </c>
      <c r="Z549" s="111">
        <v>29.7</v>
      </c>
      <c r="AA549" s="181">
        <v>197877.32799999983</v>
      </c>
      <c r="AB549" s="181">
        <v>103878.00599999998</v>
      </c>
      <c r="AC549" s="181">
        <v>286386.38899999997</v>
      </c>
      <c r="AD549" s="181">
        <v>148301.72500000001</v>
      </c>
      <c r="AE549" s="110">
        <v>3136320</v>
      </c>
    </row>
    <row r="550" spans="1:31" hidden="1" x14ac:dyDescent="0.25">
      <c r="A550" s="99">
        <v>42662</v>
      </c>
      <c r="B550" s="100">
        <f t="shared" si="11"/>
        <v>2016</v>
      </c>
      <c r="C550" s="101">
        <v>543050</v>
      </c>
      <c r="D550" s="101"/>
      <c r="E550" s="101"/>
      <c r="F550" s="101"/>
      <c r="G550" s="102"/>
      <c r="H550" s="102"/>
      <c r="I550" s="102"/>
      <c r="J550" s="103">
        <v>97.2</v>
      </c>
      <c r="K550" s="104">
        <v>376.11900000000003</v>
      </c>
      <c r="L550" s="104">
        <v>177.50399999999999</v>
      </c>
      <c r="M550" s="105">
        <v>8091.2339999999995</v>
      </c>
      <c r="N550" s="105">
        <v>4236.2560000000003</v>
      </c>
      <c r="O550" s="105">
        <v>159842.43600000002</v>
      </c>
      <c r="P550" s="105">
        <v>83358.485999999961</v>
      </c>
      <c r="Q550" s="106">
        <v>543.04999999999995</v>
      </c>
      <c r="R550" s="107">
        <f t="shared" si="10"/>
        <v>0.38995064294336823</v>
      </c>
      <c r="S550" s="108">
        <v>98.446058020477835</v>
      </c>
      <c r="T550" s="109">
        <v>87</v>
      </c>
      <c r="U550" s="110">
        <v>2088000</v>
      </c>
      <c r="V550" s="110">
        <v>39672000</v>
      </c>
      <c r="W550" s="110">
        <v>10</v>
      </c>
      <c r="X550" s="110">
        <v>611784000</v>
      </c>
      <c r="Y550" s="111">
        <v>60</v>
      </c>
      <c r="Z550" s="111">
        <v>29.7</v>
      </c>
      <c r="AA550" s="181">
        <v>198249.51099999985</v>
      </c>
      <c r="AB550" s="181">
        <v>104053.62399999998</v>
      </c>
      <c r="AC550" s="181">
        <v>286762.50799999997</v>
      </c>
      <c r="AD550" s="181">
        <v>148479.22899999999</v>
      </c>
      <c r="AE550" s="110">
        <v>3138408</v>
      </c>
    </row>
    <row r="551" spans="1:31" hidden="1" x14ac:dyDescent="0.25">
      <c r="A551" s="99">
        <v>42663</v>
      </c>
      <c r="B551" s="100">
        <f t="shared" si="11"/>
        <v>2016</v>
      </c>
      <c r="C551" s="101">
        <v>425950</v>
      </c>
      <c r="D551" s="101"/>
      <c r="E551" s="101"/>
      <c r="F551" s="101"/>
      <c r="G551" s="102"/>
      <c r="H551" s="102"/>
      <c r="I551" s="102"/>
      <c r="J551" s="103">
        <v>98.59</v>
      </c>
      <c r="K551" s="104">
        <v>289.94200000000001</v>
      </c>
      <c r="L551" s="104">
        <v>144.24</v>
      </c>
      <c r="M551" s="105">
        <v>8381.1759999999995</v>
      </c>
      <c r="N551" s="105">
        <v>4380.4960000000001</v>
      </c>
      <c r="O551" s="105">
        <v>160132.37800000003</v>
      </c>
      <c r="P551" s="105">
        <v>83502.725999999966</v>
      </c>
      <c r="Q551" s="106">
        <v>425.95</v>
      </c>
      <c r="R551" s="107">
        <f t="shared" si="10"/>
        <v>0.38991823334907866</v>
      </c>
      <c r="S551" s="108">
        <v>98.446547619047649</v>
      </c>
      <c r="T551" s="109">
        <v>87</v>
      </c>
      <c r="U551" s="110">
        <v>2088000</v>
      </c>
      <c r="V551" s="110">
        <v>41760000</v>
      </c>
      <c r="W551" s="110">
        <v>10</v>
      </c>
      <c r="X551" s="110">
        <v>613872000</v>
      </c>
      <c r="Y551" s="111">
        <v>60</v>
      </c>
      <c r="Z551" s="111">
        <v>29.7</v>
      </c>
      <c r="AA551" s="181">
        <v>198452.78799999985</v>
      </c>
      <c r="AB551" s="181">
        <v>104151.55599999998</v>
      </c>
      <c r="AC551" s="181">
        <v>287052.44999999995</v>
      </c>
      <c r="AD551" s="181">
        <v>148623.46899999998</v>
      </c>
      <c r="AE551" s="110">
        <v>3140496</v>
      </c>
    </row>
    <row r="552" spans="1:31" hidden="1" x14ac:dyDescent="0.25">
      <c r="A552" s="99">
        <v>42664</v>
      </c>
      <c r="B552" s="100">
        <f t="shared" si="11"/>
        <v>2016</v>
      </c>
      <c r="C552" s="101">
        <v>588610</v>
      </c>
      <c r="D552" s="101"/>
      <c r="E552" s="101"/>
      <c r="F552" s="101"/>
      <c r="G552" s="102"/>
      <c r="H552" s="102"/>
      <c r="I552" s="102"/>
      <c r="J552" s="103">
        <v>98.36</v>
      </c>
      <c r="K552" s="104">
        <v>391.69499999999999</v>
      </c>
      <c r="L552" s="104">
        <v>206.464</v>
      </c>
      <c r="M552" s="105">
        <v>8772.8709999999992</v>
      </c>
      <c r="N552" s="105">
        <v>4586.96</v>
      </c>
      <c r="O552" s="105">
        <v>160524.07300000003</v>
      </c>
      <c r="P552" s="105">
        <v>83709.189999999973</v>
      </c>
      <c r="Q552" s="106">
        <v>588.61</v>
      </c>
      <c r="R552" s="107">
        <f t="shared" si="10"/>
        <v>0.39000280270823462</v>
      </c>
      <c r="S552" s="108">
        <v>98.446254237288159</v>
      </c>
      <c r="T552" s="109">
        <v>87</v>
      </c>
      <c r="U552" s="110">
        <v>2088000</v>
      </c>
      <c r="V552" s="110">
        <v>43848000</v>
      </c>
      <c r="W552" s="110">
        <v>10</v>
      </c>
      <c r="X552" s="110">
        <v>615960000</v>
      </c>
      <c r="Y552" s="111">
        <v>60</v>
      </c>
      <c r="Z552" s="111">
        <v>29.7</v>
      </c>
      <c r="AA552" s="181">
        <v>198557.59699999986</v>
      </c>
      <c r="AB552" s="181">
        <v>104184.89899999999</v>
      </c>
      <c r="AC552" s="181">
        <v>287444.14499999996</v>
      </c>
      <c r="AD552" s="181">
        <v>148829.93299999999</v>
      </c>
      <c r="AE552" s="110">
        <v>3142584</v>
      </c>
    </row>
    <row r="553" spans="1:31" hidden="1" x14ac:dyDescent="0.25">
      <c r="A553" s="99">
        <v>42665</v>
      </c>
      <c r="B553" s="100">
        <f t="shared" si="11"/>
        <v>2016</v>
      </c>
      <c r="C553" s="101">
        <v>71310</v>
      </c>
      <c r="D553" s="101"/>
      <c r="E553" s="101"/>
      <c r="F553" s="101"/>
      <c r="G553" s="102"/>
      <c r="H553" s="102"/>
      <c r="I553" s="102"/>
      <c r="J553" s="103">
        <v>98.45</v>
      </c>
      <c r="K553" s="104">
        <v>48.725000000000001</v>
      </c>
      <c r="L553" s="104">
        <v>27.724</v>
      </c>
      <c r="M553" s="105">
        <v>8821.5959999999995</v>
      </c>
      <c r="N553" s="105">
        <v>4614.6840000000002</v>
      </c>
      <c r="O553" s="105">
        <v>160572.79800000004</v>
      </c>
      <c r="P553" s="105">
        <v>83736.913999999975</v>
      </c>
      <c r="Q553" s="106">
        <v>71.31</v>
      </c>
      <c r="R553" s="107">
        <f t="shared" si="10"/>
        <v>0.38852992048496271</v>
      </c>
      <c r="S553" s="108">
        <v>98.446266891891923</v>
      </c>
      <c r="T553" s="109">
        <v>87</v>
      </c>
      <c r="U553" s="110">
        <v>2088000</v>
      </c>
      <c r="V553" s="110">
        <v>45936000</v>
      </c>
      <c r="W553" s="110">
        <v>10</v>
      </c>
      <c r="X553" s="110">
        <v>618048000</v>
      </c>
      <c r="Y553" s="111">
        <v>60</v>
      </c>
      <c r="Z553" s="111">
        <v>29.7</v>
      </c>
      <c r="AA553" s="181">
        <v>198254.89499999987</v>
      </c>
      <c r="AB553" s="181">
        <v>104029.49399999998</v>
      </c>
      <c r="AC553" s="181">
        <v>287492.86999999994</v>
      </c>
      <c r="AD553" s="181">
        <v>148857.65699999998</v>
      </c>
      <c r="AE553" s="110">
        <v>3144672</v>
      </c>
    </row>
    <row r="554" spans="1:31" hidden="1" x14ac:dyDescent="0.25">
      <c r="A554" s="99">
        <v>42666</v>
      </c>
      <c r="B554" s="100">
        <f t="shared" si="11"/>
        <v>2016</v>
      </c>
      <c r="C554" s="101">
        <v>214620</v>
      </c>
      <c r="D554" s="101"/>
      <c r="E554" s="101"/>
      <c r="F554" s="101"/>
      <c r="G554" s="102"/>
      <c r="H554" s="102"/>
      <c r="I554" s="102"/>
      <c r="J554" s="103">
        <v>97.79</v>
      </c>
      <c r="K554" s="104">
        <v>145.30199999999999</v>
      </c>
      <c r="L554" s="104">
        <v>75.536000000000001</v>
      </c>
      <c r="M554" s="105">
        <v>8966.8979999999992</v>
      </c>
      <c r="N554" s="105">
        <v>4690.22</v>
      </c>
      <c r="O554" s="105">
        <v>160718.10000000003</v>
      </c>
      <c r="P554" s="105">
        <v>83812.449999999968</v>
      </c>
      <c r="Q554" s="106">
        <v>214.62</v>
      </c>
      <c r="R554" s="107">
        <f t="shared" si="10"/>
        <v>0.38611998110533746</v>
      </c>
      <c r="S554" s="108">
        <v>98.444057239057273</v>
      </c>
      <c r="T554" s="109">
        <v>87</v>
      </c>
      <c r="U554" s="110">
        <v>2088000</v>
      </c>
      <c r="V554" s="110">
        <v>48024000</v>
      </c>
      <c r="W554" s="110">
        <v>10</v>
      </c>
      <c r="X554" s="110">
        <v>620136000</v>
      </c>
      <c r="Y554" s="111">
        <v>60</v>
      </c>
      <c r="Z554" s="111">
        <v>29.7</v>
      </c>
      <c r="AA554" s="181">
        <v>197612.9879999999</v>
      </c>
      <c r="AB554" s="181">
        <v>103679.66099999996</v>
      </c>
      <c r="AC554" s="181">
        <v>287638.17199999996</v>
      </c>
      <c r="AD554" s="181">
        <v>148933.19299999997</v>
      </c>
      <c r="AE554" s="110">
        <v>3146760</v>
      </c>
    </row>
    <row r="555" spans="1:31" hidden="1" x14ac:dyDescent="0.25">
      <c r="A555" s="99">
        <v>42667</v>
      </c>
      <c r="B555" s="100">
        <f t="shared" si="11"/>
        <v>2016</v>
      </c>
      <c r="C555" s="101">
        <v>1416560</v>
      </c>
      <c r="D555" s="101"/>
      <c r="E555" s="101"/>
      <c r="F555" s="101"/>
      <c r="G555" s="102"/>
      <c r="H555" s="102"/>
      <c r="I555" s="102"/>
      <c r="J555" s="103">
        <v>99.52</v>
      </c>
      <c r="K555" s="104">
        <v>937.83199999999999</v>
      </c>
      <c r="L555" s="104">
        <v>498.048</v>
      </c>
      <c r="M555" s="105">
        <v>9904.73</v>
      </c>
      <c r="N555" s="105">
        <v>5188.268</v>
      </c>
      <c r="O555" s="105">
        <v>161655.93200000003</v>
      </c>
      <c r="P555" s="105">
        <v>84310.497999999963</v>
      </c>
      <c r="Q555" s="106">
        <v>1416.56</v>
      </c>
      <c r="R555" s="107">
        <f t="shared" si="10"/>
        <v>0.38625873746916467</v>
      </c>
      <c r="S555" s="108">
        <v>98.447667785234927</v>
      </c>
      <c r="T555" s="109">
        <v>87</v>
      </c>
      <c r="U555" s="110">
        <v>2088000</v>
      </c>
      <c r="V555" s="110">
        <v>50112000</v>
      </c>
      <c r="W555" s="110">
        <v>10</v>
      </c>
      <c r="X555" s="110">
        <v>622224000</v>
      </c>
      <c r="Y555" s="111">
        <v>60</v>
      </c>
      <c r="Z555" s="111">
        <v>29.7</v>
      </c>
      <c r="AA555" s="181">
        <v>197158.41099999985</v>
      </c>
      <c r="AB555" s="181">
        <v>103487.66199999997</v>
      </c>
      <c r="AC555" s="181">
        <v>288576.00399999996</v>
      </c>
      <c r="AD555" s="181">
        <v>149431.24099999998</v>
      </c>
      <c r="AE555" s="110">
        <v>3148848</v>
      </c>
    </row>
    <row r="556" spans="1:31" hidden="1" x14ac:dyDescent="0.25">
      <c r="A556" s="99">
        <v>42668</v>
      </c>
      <c r="B556" s="100">
        <f t="shared" si="11"/>
        <v>2016</v>
      </c>
      <c r="C556" s="101">
        <v>1406670</v>
      </c>
      <c r="D556" s="101"/>
      <c r="E556" s="101"/>
      <c r="F556" s="101"/>
      <c r="G556" s="102"/>
      <c r="H556" s="102"/>
      <c r="I556" s="102"/>
      <c r="J556" s="103">
        <v>99.92</v>
      </c>
      <c r="K556" s="104">
        <v>924.11099999999999</v>
      </c>
      <c r="L556" s="104">
        <v>500.65800000000002</v>
      </c>
      <c r="M556" s="105">
        <v>10828.841</v>
      </c>
      <c r="N556" s="105">
        <v>5688.9260000000004</v>
      </c>
      <c r="O556" s="105">
        <v>162580.04300000003</v>
      </c>
      <c r="P556" s="105">
        <v>84811.155999999959</v>
      </c>
      <c r="Q556" s="106">
        <v>1406.67</v>
      </c>
      <c r="R556" s="107">
        <f t="shared" si="10"/>
        <v>0.38658852411693667</v>
      </c>
      <c r="S556" s="108">
        <v>98.452591973244168</v>
      </c>
      <c r="T556" s="109">
        <v>87</v>
      </c>
      <c r="U556" s="110">
        <v>2088000</v>
      </c>
      <c r="V556" s="110">
        <v>52200000</v>
      </c>
      <c r="W556" s="110">
        <v>10</v>
      </c>
      <c r="X556" s="110">
        <v>624312000</v>
      </c>
      <c r="Y556" s="111">
        <v>60</v>
      </c>
      <c r="Z556" s="111">
        <v>29.7</v>
      </c>
      <c r="AA556" s="181">
        <v>197239.60799999983</v>
      </c>
      <c r="AB556" s="181">
        <v>103538.59099999996</v>
      </c>
      <c r="AC556" s="181">
        <v>289500.11499999993</v>
      </c>
      <c r="AD556" s="181">
        <v>149931.89899999998</v>
      </c>
      <c r="AE556" s="110">
        <v>3150936</v>
      </c>
    </row>
    <row r="557" spans="1:31" hidden="1" x14ac:dyDescent="0.25">
      <c r="A557" s="99">
        <v>42669</v>
      </c>
      <c r="B557" s="100">
        <f t="shared" si="11"/>
        <v>2016</v>
      </c>
      <c r="C557" s="101">
        <v>800360</v>
      </c>
      <c r="D557" s="101"/>
      <c r="E557" s="101"/>
      <c r="F557" s="101"/>
      <c r="G557" s="102"/>
      <c r="H557" s="102"/>
      <c r="I557" s="102"/>
      <c r="J557" s="103">
        <v>99.25</v>
      </c>
      <c r="K557" s="104">
        <v>530.41</v>
      </c>
      <c r="L557" s="104">
        <v>283.096</v>
      </c>
      <c r="M557" s="105">
        <v>11359.251</v>
      </c>
      <c r="N557" s="105">
        <v>5972.0220000000008</v>
      </c>
      <c r="O557" s="105">
        <v>163110.45300000004</v>
      </c>
      <c r="P557" s="105">
        <v>85094.251999999964</v>
      </c>
      <c r="Q557" s="106">
        <v>800.36</v>
      </c>
      <c r="R557" s="107">
        <f t="shared" si="10"/>
        <v>0.3856672282580168</v>
      </c>
      <c r="S557" s="108">
        <v>98.455250000000021</v>
      </c>
      <c r="T557" s="109">
        <v>87</v>
      </c>
      <c r="U557" s="110">
        <v>2088000</v>
      </c>
      <c r="V557" s="110">
        <v>54288000</v>
      </c>
      <c r="W557" s="110">
        <v>10</v>
      </c>
      <c r="X557" s="110">
        <v>626400000</v>
      </c>
      <c r="Y557" s="111">
        <v>60</v>
      </c>
      <c r="Z557" s="111">
        <v>29.7</v>
      </c>
      <c r="AA557" s="181">
        <v>197017.35199999987</v>
      </c>
      <c r="AB557" s="181">
        <v>103442.96199999997</v>
      </c>
      <c r="AC557" s="181">
        <v>290030.52499999991</v>
      </c>
      <c r="AD557" s="181">
        <v>150214.99499999997</v>
      </c>
      <c r="AE557" s="110">
        <v>3153024</v>
      </c>
    </row>
    <row r="558" spans="1:31" hidden="1" x14ac:dyDescent="0.25">
      <c r="A558" s="99">
        <v>42670</v>
      </c>
      <c r="B558" s="100">
        <f t="shared" si="11"/>
        <v>2016</v>
      </c>
      <c r="C558" s="101">
        <v>1357799</v>
      </c>
      <c r="D558" s="101"/>
      <c r="E558" s="101"/>
      <c r="F558" s="101"/>
      <c r="G558" s="102"/>
      <c r="H558" s="102"/>
      <c r="I558" s="102"/>
      <c r="J558" s="103">
        <v>99.68</v>
      </c>
      <c r="K558" s="104">
        <v>914.99300000000005</v>
      </c>
      <c r="L558" s="104">
        <v>461.53800000000001</v>
      </c>
      <c r="M558" s="105">
        <v>12274.244000000001</v>
      </c>
      <c r="N558" s="105">
        <v>6433.5600000000013</v>
      </c>
      <c r="O558" s="105">
        <v>164025.44600000003</v>
      </c>
      <c r="P558" s="105">
        <v>85555.789999999964</v>
      </c>
      <c r="Q558" s="106">
        <v>1357.799</v>
      </c>
      <c r="R558" s="107">
        <f t="shared" ref="R558:R621" si="12">SUM(Q194:Q558)/(SUM(T194:T558)*24)</f>
        <v>0.38505281976591582</v>
      </c>
      <c r="S558" s="108">
        <v>98.459318936877111</v>
      </c>
      <c r="T558" s="109">
        <v>87</v>
      </c>
      <c r="U558" s="110">
        <v>2088000</v>
      </c>
      <c r="V558" s="110">
        <v>56376000</v>
      </c>
      <c r="W558" s="110">
        <v>10</v>
      </c>
      <c r="X558" s="110">
        <v>628488000</v>
      </c>
      <c r="Y558" s="111">
        <v>60</v>
      </c>
      <c r="Z558" s="111">
        <v>29.7</v>
      </c>
      <c r="AA558" s="181">
        <v>196900.64499999984</v>
      </c>
      <c r="AB558" s="181">
        <v>103379.04899999997</v>
      </c>
      <c r="AC558" s="181">
        <v>290945.51799999992</v>
      </c>
      <c r="AD558" s="181">
        <v>150676.53299999997</v>
      </c>
      <c r="AE558" s="110">
        <v>3155112</v>
      </c>
    </row>
    <row r="559" spans="1:31" hidden="1" x14ac:dyDescent="0.25">
      <c r="A559" s="99">
        <v>42671</v>
      </c>
      <c r="B559" s="100">
        <f t="shared" si="11"/>
        <v>2016</v>
      </c>
      <c r="C559" s="101">
        <v>1938777</v>
      </c>
      <c r="D559" s="101"/>
      <c r="E559" s="101"/>
      <c r="F559" s="101"/>
      <c r="G559" s="102"/>
      <c r="H559" s="102"/>
      <c r="I559" s="102"/>
      <c r="J559" s="103">
        <v>98.11</v>
      </c>
      <c r="K559" s="104">
        <v>1331.98</v>
      </c>
      <c r="L559" s="104">
        <v>636.55399999999997</v>
      </c>
      <c r="M559" s="105">
        <v>13606.224</v>
      </c>
      <c r="N559" s="105">
        <v>7070.1140000000014</v>
      </c>
      <c r="O559" s="105">
        <v>165357.42600000004</v>
      </c>
      <c r="P559" s="105">
        <v>86192.343999999968</v>
      </c>
      <c r="Q559" s="106">
        <v>1938.777</v>
      </c>
      <c r="R559" s="107">
        <f t="shared" si="12"/>
        <v>0.38561826746444094</v>
      </c>
      <c r="S559" s="108">
        <v>98.458162251655665</v>
      </c>
      <c r="T559" s="109">
        <v>87</v>
      </c>
      <c r="U559" s="110">
        <v>2088000</v>
      </c>
      <c r="V559" s="110">
        <v>58464000</v>
      </c>
      <c r="W559" s="110">
        <v>10</v>
      </c>
      <c r="X559" s="110">
        <v>630576000</v>
      </c>
      <c r="Y559" s="111">
        <v>60</v>
      </c>
      <c r="Z559" s="111">
        <v>29.7</v>
      </c>
      <c r="AA559" s="181">
        <v>197042.43799999988</v>
      </c>
      <c r="AB559" s="181">
        <v>103398.78099999997</v>
      </c>
      <c r="AC559" s="181">
        <v>292277.49799999991</v>
      </c>
      <c r="AD559" s="181">
        <v>151313.08699999997</v>
      </c>
      <c r="AE559" s="110">
        <v>3157200</v>
      </c>
    </row>
    <row r="560" spans="1:31" hidden="1" x14ac:dyDescent="0.25">
      <c r="A560" s="99">
        <v>42672</v>
      </c>
      <c r="B560" s="100">
        <f t="shared" si="11"/>
        <v>2016</v>
      </c>
      <c r="C560" s="101">
        <v>991132</v>
      </c>
      <c r="D560" s="101"/>
      <c r="E560" s="101"/>
      <c r="F560" s="101"/>
      <c r="G560" s="102"/>
      <c r="H560" s="102"/>
      <c r="I560" s="102"/>
      <c r="J560" s="103">
        <v>98.16</v>
      </c>
      <c r="K560" s="104">
        <v>683.88</v>
      </c>
      <c r="L560" s="104">
        <v>323.83800000000002</v>
      </c>
      <c r="M560" s="105">
        <v>14290.103999999999</v>
      </c>
      <c r="N560" s="105">
        <v>7393.9520000000011</v>
      </c>
      <c r="O560" s="105">
        <v>166041.30600000004</v>
      </c>
      <c r="P560" s="105">
        <v>86516.181999999972</v>
      </c>
      <c r="Q560" s="106">
        <v>991.13199999999995</v>
      </c>
      <c r="R560" s="107">
        <f t="shared" si="12"/>
        <v>0.38505114811315772</v>
      </c>
      <c r="S560" s="108">
        <v>98.457178217821806</v>
      </c>
      <c r="T560" s="109">
        <v>87</v>
      </c>
      <c r="U560" s="110">
        <v>2088000</v>
      </c>
      <c r="V560" s="110">
        <v>60552000</v>
      </c>
      <c r="W560" s="110">
        <v>10</v>
      </c>
      <c r="X560" s="110">
        <v>632664000</v>
      </c>
      <c r="Y560" s="111">
        <v>60</v>
      </c>
      <c r="Z560" s="111">
        <v>29.7</v>
      </c>
      <c r="AA560" s="181">
        <v>196693.39899999989</v>
      </c>
      <c r="AB560" s="181">
        <v>103178.06499999997</v>
      </c>
      <c r="AC560" s="181">
        <v>292961.37799999991</v>
      </c>
      <c r="AD560" s="181">
        <v>151636.92499999996</v>
      </c>
      <c r="AE560" s="110">
        <v>3159288</v>
      </c>
    </row>
    <row r="561" spans="1:31" hidden="1" x14ac:dyDescent="0.25">
      <c r="A561" s="99">
        <v>42673</v>
      </c>
      <c r="B561" s="100">
        <f t="shared" si="11"/>
        <v>2016</v>
      </c>
      <c r="C561" s="101">
        <v>39319</v>
      </c>
      <c r="D561" s="101"/>
      <c r="E561" s="101"/>
      <c r="F561" s="101"/>
      <c r="G561" s="102"/>
      <c r="H561" s="102"/>
      <c r="I561" s="102"/>
      <c r="J561" s="103">
        <v>98.32</v>
      </c>
      <c r="K561" s="104">
        <v>29.504999999999999</v>
      </c>
      <c r="L561" s="104">
        <v>16.399999999999999</v>
      </c>
      <c r="M561" s="105">
        <v>14319.608999999999</v>
      </c>
      <c r="N561" s="105">
        <v>7410.3520000000008</v>
      </c>
      <c r="O561" s="105">
        <v>166070.81100000005</v>
      </c>
      <c r="P561" s="105">
        <v>86532.581999999966</v>
      </c>
      <c r="Q561" s="106">
        <v>39.319000000000003</v>
      </c>
      <c r="R561" s="107">
        <f t="shared" si="12"/>
        <v>0.38278487508528813</v>
      </c>
      <c r="S561" s="108">
        <v>98.456726973684241</v>
      </c>
      <c r="T561" s="109">
        <v>87</v>
      </c>
      <c r="U561" s="110">
        <v>2088000</v>
      </c>
      <c r="V561" s="110">
        <v>62640000</v>
      </c>
      <c r="W561" s="110">
        <v>10</v>
      </c>
      <c r="X561" s="110">
        <v>634752000</v>
      </c>
      <c r="Y561" s="111">
        <v>60</v>
      </c>
      <c r="Z561" s="111">
        <v>29.7</v>
      </c>
      <c r="AA561" s="181">
        <v>195799.68499999991</v>
      </c>
      <c r="AB561" s="181">
        <v>102718.77899999997</v>
      </c>
      <c r="AC561" s="181">
        <v>292990.88299999991</v>
      </c>
      <c r="AD561" s="181">
        <v>151653.32499999995</v>
      </c>
      <c r="AE561" s="110">
        <v>3161376</v>
      </c>
    </row>
    <row r="562" spans="1:31" hidden="1" x14ac:dyDescent="0.25">
      <c r="A562" s="99">
        <v>42674</v>
      </c>
      <c r="B562" s="100">
        <f t="shared" si="11"/>
        <v>2016</v>
      </c>
      <c r="C562" s="101">
        <v>631253</v>
      </c>
      <c r="D562" s="101"/>
      <c r="E562" s="101"/>
      <c r="F562" s="101"/>
      <c r="G562" s="102"/>
      <c r="H562" s="102"/>
      <c r="I562" s="102"/>
      <c r="J562" s="103">
        <v>98.33</v>
      </c>
      <c r="K562" s="104">
        <v>425.47</v>
      </c>
      <c r="L562" s="104">
        <v>209.994</v>
      </c>
      <c r="M562" s="105">
        <v>14745.078999999998</v>
      </c>
      <c r="N562" s="105">
        <v>7620.3460000000005</v>
      </c>
      <c r="O562" s="105">
        <v>166496.28100000005</v>
      </c>
      <c r="P562" s="105">
        <v>86742.575999999972</v>
      </c>
      <c r="Q562" s="106">
        <v>631.25300000000004</v>
      </c>
      <c r="R562" s="107">
        <f t="shared" si="12"/>
        <v>0.3810740683881802</v>
      </c>
      <c r="S562" s="108">
        <v>98.456311475409876</v>
      </c>
      <c r="T562" s="109">
        <v>87</v>
      </c>
      <c r="U562" s="110">
        <v>2088000</v>
      </c>
      <c r="V562" s="110">
        <v>64728000</v>
      </c>
      <c r="W562" s="110">
        <v>10</v>
      </c>
      <c r="X562" s="110">
        <v>636840000</v>
      </c>
      <c r="Y562" s="111">
        <v>60</v>
      </c>
      <c r="Z562" s="111">
        <v>29.7</v>
      </c>
      <c r="AA562" s="181">
        <v>195044.77699999989</v>
      </c>
      <c r="AB562" s="181">
        <v>102315.32199999996</v>
      </c>
      <c r="AC562" s="181">
        <v>293416.35299999989</v>
      </c>
      <c r="AD562" s="181">
        <v>151863.31899999996</v>
      </c>
      <c r="AE562" s="110">
        <v>3163464</v>
      </c>
    </row>
    <row r="563" spans="1:31" hidden="1" x14ac:dyDescent="0.25">
      <c r="A563" s="99">
        <v>42675</v>
      </c>
      <c r="B563" s="100">
        <f t="shared" si="11"/>
        <v>2016</v>
      </c>
      <c r="C563" s="101">
        <v>700574</v>
      </c>
      <c r="D563" s="101"/>
      <c r="E563" s="101"/>
      <c r="F563" s="101"/>
      <c r="G563" s="102"/>
      <c r="H563" s="102"/>
      <c r="I563" s="102"/>
      <c r="J563" s="103">
        <v>99.69</v>
      </c>
      <c r="K563" s="104">
        <v>478.26100000000002</v>
      </c>
      <c r="L563" s="104">
        <v>232.81</v>
      </c>
      <c r="M563" s="105">
        <v>478.26100000000002</v>
      </c>
      <c r="N563" s="105">
        <v>232.81</v>
      </c>
      <c r="O563" s="105">
        <v>166974.54200000004</v>
      </c>
      <c r="P563" s="105">
        <v>86975.385999999969</v>
      </c>
      <c r="Q563" s="106">
        <v>700.57399999999996</v>
      </c>
      <c r="R563" s="107">
        <f t="shared" si="12"/>
        <v>0.37977912402246344</v>
      </c>
      <c r="S563" s="108">
        <v>98.460343137254938</v>
      </c>
      <c r="T563" s="109">
        <v>87</v>
      </c>
      <c r="U563" s="110">
        <v>2088000</v>
      </c>
      <c r="V563" s="110">
        <v>2088000</v>
      </c>
      <c r="W563" s="110">
        <v>11</v>
      </c>
      <c r="X563" s="110">
        <v>638928000</v>
      </c>
      <c r="Y563" s="111">
        <v>60</v>
      </c>
      <c r="Z563" s="111">
        <v>29.7</v>
      </c>
      <c r="AA563" s="181">
        <v>194247.88999999987</v>
      </c>
      <c r="AB563" s="181">
        <v>101869.75199999996</v>
      </c>
      <c r="AC563" s="181">
        <v>293894.61399999988</v>
      </c>
      <c r="AD563" s="181">
        <v>152096.12899999996</v>
      </c>
      <c r="AE563" s="110">
        <v>3165552</v>
      </c>
    </row>
    <row r="564" spans="1:31" hidden="1" x14ac:dyDescent="0.25">
      <c r="A564" s="99">
        <v>42676</v>
      </c>
      <c r="B564" s="100">
        <f t="shared" si="11"/>
        <v>2016</v>
      </c>
      <c r="C564" s="101">
        <v>218311</v>
      </c>
      <c r="D564" s="101"/>
      <c r="E564" s="101"/>
      <c r="F564" s="101"/>
      <c r="G564" s="102"/>
      <c r="H564" s="102"/>
      <c r="I564" s="102"/>
      <c r="J564" s="103">
        <v>98.09</v>
      </c>
      <c r="K564" s="104">
        <v>142.55199999999999</v>
      </c>
      <c r="L564" s="104">
        <v>82.1</v>
      </c>
      <c r="M564" s="105">
        <v>620.81299999999999</v>
      </c>
      <c r="N564" s="105">
        <v>314.90999999999997</v>
      </c>
      <c r="O564" s="105">
        <v>167117.09400000004</v>
      </c>
      <c r="P564" s="105">
        <v>87057.485999999975</v>
      </c>
      <c r="Q564" s="106">
        <v>218.31100000000001</v>
      </c>
      <c r="R564" s="107">
        <f t="shared" si="12"/>
        <v>0.37907187057156327</v>
      </c>
      <c r="S564" s="108">
        <v>98.459136807817615</v>
      </c>
      <c r="T564" s="109">
        <v>87</v>
      </c>
      <c r="U564" s="110">
        <v>2088000</v>
      </c>
      <c r="V564" s="110">
        <v>4176000</v>
      </c>
      <c r="W564" s="110">
        <v>11</v>
      </c>
      <c r="X564" s="110">
        <v>641016000</v>
      </c>
      <c r="Y564" s="111">
        <v>60</v>
      </c>
      <c r="Z564" s="111">
        <v>29.7</v>
      </c>
      <c r="AA564" s="181">
        <v>193200.84499999988</v>
      </c>
      <c r="AB564" s="181">
        <v>101384.02199999997</v>
      </c>
      <c r="AC564" s="181">
        <v>294037.16599999991</v>
      </c>
      <c r="AD564" s="181">
        <v>152178.22899999996</v>
      </c>
      <c r="AE564" s="110">
        <v>3167640</v>
      </c>
    </row>
    <row r="565" spans="1:31" hidden="1" x14ac:dyDescent="0.25">
      <c r="A565" s="99">
        <v>42677</v>
      </c>
      <c r="B565" s="100">
        <f t="shared" si="11"/>
        <v>2016</v>
      </c>
      <c r="C565" s="101">
        <v>1122577</v>
      </c>
      <c r="D565" s="101"/>
      <c r="E565" s="101"/>
      <c r="F565" s="101"/>
      <c r="G565" s="102"/>
      <c r="H565" s="102"/>
      <c r="I565" s="102"/>
      <c r="J565" s="103">
        <v>98.49</v>
      </c>
      <c r="K565" s="104">
        <v>740.84799999999996</v>
      </c>
      <c r="L565" s="104">
        <v>394.69</v>
      </c>
      <c r="M565" s="105">
        <v>1361.6610000000001</v>
      </c>
      <c r="N565" s="105">
        <v>709.59999999999991</v>
      </c>
      <c r="O565" s="105">
        <v>167857.94200000004</v>
      </c>
      <c r="P565" s="105">
        <v>87452.175999999978</v>
      </c>
      <c r="Q565" s="106">
        <v>1122.577</v>
      </c>
      <c r="R565" s="107">
        <f t="shared" si="12"/>
        <v>0.37950460032540773</v>
      </c>
      <c r="S565" s="108">
        <v>98.459237012987046</v>
      </c>
      <c r="T565" s="109">
        <v>87</v>
      </c>
      <c r="U565" s="110">
        <v>2088000</v>
      </c>
      <c r="V565" s="110">
        <v>6264000</v>
      </c>
      <c r="W565" s="110">
        <v>11</v>
      </c>
      <c r="X565" s="110">
        <v>643104000</v>
      </c>
      <c r="Y565" s="111">
        <v>60</v>
      </c>
      <c r="Z565" s="111">
        <v>29.7</v>
      </c>
      <c r="AA565" s="181">
        <v>193424.87499999988</v>
      </c>
      <c r="AB565" s="181">
        <v>101539.70899999997</v>
      </c>
      <c r="AC565" s="181">
        <v>294778.01399999991</v>
      </c>
      <c r="AD565" s="181">
        <v>152572.91899999997</v>
      </c>
      <c r="AE565" s="110">
        <v>3169728</v>
      </c>
    </row>
    <row r="566" spans="1:31" hidden="1" x14ac:dyDescent="0.25">
      <c r="A566" s="99">
        <v>42678</v>
      </c>
      <c r="B566" s="100">
        <f t="shared" si="11"/>
        <v>2016</v>
      </c>
      <c r="C566" s="101">
        <v>448519</v>
      </c>
      <c r="D566" s="101"/>
      <c r="E566" s="101"/>
      <c r="F566" s="101"/>
      <c r="G566" s="102"/>
      <c r="H566" s="102"/>
      <c r="I566" s="102"/>
      <c r="J566" s="103">
        <v>99.78</v>
      </c>
      <c r="K566" s="104">
        <v>284.16300000000001</v>
      </c>
      <c r="L566" s="104">
        <v>175.584</v>
      </c>
      <c r="M566" s="105">
        <v>1645.8240000000001</v>
      </c>
      <c r="N566" s="105">
        <v>885.18399999999997</v>
      </c>
      <c r="O566" s="105">
        <v>168142.10500000004</v>
      </c>
      <c r="P566" s="105">
        <v>87627.75999999998</v>
      </c>
      <c r="Q566" s="106">
        <v>448.51900000000001</v>
      </c>
      <c r="R566" s="107">
        <f t="shared" si="12"/>
        <v>0.37978104104340488</v>
      </c>
      <c r="S566" s="108">
        <v>98.463511326860868</v>
      </c>
      <c r="T566" s="109">
        <v>87</v>
      </c>
      <c r="U566" s="110">
        <v>2088000</v>
      </c>
      <c r="V566" s="110">
        <v>8352000</v>
      </c>
      <c r="W566" s="110">
        <v>11</v>
      </c>
      <c r="X566" s="110">
        <v>645192000</v>
      </c>
      <c r="Y566" s="111">
        <v>60</v>
      </c>
      <c r="Z566" s="111">
        <v>29.7</v>
      </c>
      <c r="AA566" s="181">
        <v>193125.80199999988</v>
      </c>
      <c r="AB566" s="181">
        <v>101454.13999999997</v>
      </c>
      <c r="AC566" s="181">
        <v>295062.17699999991</v>
      </c>
      <c r="AD566" s="181">
        <v>152748.50299999997</v>
      </c>
      <c r="AE566" s="110">
        <v>3171816</v>
      </c>
    </row>
    <row r="567" spans="1:31" hidden="1" x14ac:dyDescent="0.25">
      <c r="A567" s="99">
        <v>42679</v>
      </c>
      <c r="B567" s="100">
        <f t="shared" si="11"/>
        <v>2016</v>
      </c>
      <c r="C567" s="101">
        <v>29740</v>
      </c>
      <c r="D567" s="101"/>
      <c r="E567" s="101"/>
      <c r="F567" s="101"/>
      <c r="G567" s="102"/>
      <c r="H567" s="102"/>
      <c r="I567" s="102"/>
      <c r="J567" s="103">
        <v>99.28</v>
      </c>
      <c r="K567" s="104">
        <v>26.285</v>
      </c>
      <c r="L567" s="104">
        <v>9.41</v>
      </c>
      <c r="M567" s="105">
        <v>1672.1090000000002</v>
      </c>
      <c r="N567" s="105">
        <v>894.59399999999994</v>
      </c>
      <c r="O567" s="105">
        <v>168168.39000000004</v>
      </c>
      <c r="P567" s="105">
        <v>87637.169999999984</v>
      </c>
      <c r="Q567" s="106">
        <v>29.74</v>
      </c>
      <c r="R567" s="107">
        <f t="shared" si="12"/>
        <v>0.37893847819241033</v>
      </c>
      <c r="S567" s="108">
        <v>98.466145161290356</v>
      </c>
      <c r="T567" s="109">
        <v>87</v>
      </c>
      <c r="U567" s="110">
        <v>2088000</v>
      </c>
      <c r="V567" s="110">
        <v>10440000</v>
      </c>
      <c r="W567" s="110">
        <v>11</v>
      </c>
      <c r="X567" s="110">
        <v>647280000</v>
      </c>
      <c r="Y567" s="111">
        <v>60</v>
      </c>
      <c r="Z567" s="111">
        <v>29.7</v>
      </c>
      <c r="AA567" s="181">
        <v>192988.64099999992</v>
      </c>
      <c r="AB567" s="181">
        <v>101381.97699999998</v>
      </c>
      <c r="AC567" s="181">
        <v>295088.46199999988</v>
      </c>
      <c r="AD567" s="181">
        <v>152757.91299999997</v>
      </c>
      <c r="AE567" s="110">
        <v>3173904</v>
      </c>
    </row>
    <row r="568" spans="1:31" hidden="1" x14ac:dyDescent="0.25">
      <c r="A568" s="99">
        <v>42680</v>
      </c>
      <c r="B568" s="100">
        <f t="shared" si="11"/>
        <v>2016</v>
      </c>
      <c r="C568" s="101">
        <v>1187260</v>
      </c>
      <c r="D568" s="101"/>
      <c r="E568" s="101"/>
      <c r="F568" s="101"/>
      <c r="G568" s="102"/>
      <c r="H568" s="102"/>
      <c r="I568" s="102"/>
      <c r="J568" s="103">
        <v>99.19</v>
      </c>
      <c r="K568" s="104">
        <v>780.524</v>
      </c>
      <c r="L568" s="104">
        <v>420.4</v>
      </c>
      <c r="M568" s="105">
        <v>2452.6330000000003</v>
      </c>
      <c r="N568" s="105">
        <v>1314.9939999999999</v>
      </c>
      <c r="O568" s="105">
        <v>168948.91400000005</v>
      </c>
      <c r="P568" s="105">
        <v>88057.569999999978</v>
      </c>
      <c r="Q568" s="106">
        <v>1187.26</v>
      </c>
      <c r="R568" s="107">
        <f t="shared" si="12"/>
        <v>0.37923253162231635</v>
      </c>
      <c r="S568" s="108">
        <v>98.468472668810307</v>
      </c>
      <c r="T568" s="109">
        <v>87</v>
      </c>
      <c r="U568" s="110">
        <v>2088000</v>
      </c>
      <c r="V568" s="110">
        <v>12528000</v>
      </c>
      <c r="W568" s="110">
        <v>11</v>
      </c>
      <c r="X568" s="110">
        <v>649368000</v>
      </c>
      <c r="Y568" s="111">
        <v>60</v>
      </c>
      <c r="Z568" s="111">
        <v>29.7</v>
      </c>
      <c r="AA568" s="181">
        <v>193344.13299999991</v>
      </c>
      <c r="AB568" s="181">
        <v>101572.40499999997</v>
      </c>
      <c r="AC568" s="181">
        <v>295868.98599999986</v>
      </c>
      <c r="AD568" s="181">
        <v>153178.31299999997</v>
      </c>
      <c r="AE568" s="110">
        <v>3175992</v>
      </c>
    </row>
    <row r="569" spans="1:31" hidden="1" x14ac:dyDescent="0.25">
      <c r="A569" s="99">
        <v>42681</v>
      </c>
      <c r="B569" s="100">
        <f t="shared" si="11"/>
        <v>2016</v>
      </c>
      <c r="C569" s="101">
        <v>2048687</v>
      </c>
      <c r="D569" s="101"/>
      <c r="E569" s="101"/>
      <c r="F569" s="101"/>
      <c r="G569" s="102"/>
      <c r="H569" s="102"/>
      <c r="I569" s="102"/>
      <c r="J569" s="103">
        <v>98.97</v>
      </c>
      <c r="K569" s="104">
        <v>1375.693</v>
      </c>
      <c r="L569" s="104">
        <v>703.56200000000001</v>
      </c>
      <c r="M569" s="105">
        <v>3828.326</v>
      </c>
      <c r="N569" s="105">
        <v>2018.556</v>
      </c>
      <c r="O569" s="105">
        <v>170324.60700000005</v>
      </c>
      <c r="P569" s="105">
        <v>88761.131999999983</v>
      </c>
      <c r="Q569" s="106">
        <v>2048.6869999999999</v>
      </c>
      <c r="R569" s="107">
        <f t="shared" si="12"/>
        <v>0.38133242533984113</v>
      </c>
      <c r="S569" s="108">
        <v>98.470080128205154</v>
      </c>
      <c r="T569" s="109">
        <v>87</v>
      </c>
      <c r="U569" s="110">
        <v>2088000</v>
      </c>
      <c r="V569" s="110">
        <v>14616000</v>
      </c>
      <c r="W569" s="110">
        <v>11</v>
      </c>
      <c r="X569" s="110">
        <v>651456000</v>
      </c>
      <c r="Y569" s="111">
        <v>60</v>
      </c>
      <c r="Z569" s="111">
        <v>29.7</v>
      </c>
      <c r="AA569" s="181">
        <v>194102.5089999999</v>
      </c>
      <c r="AB569" s="181">
        <v>101911.71599999997</v>
      </c>
      <c r="AC569" s="181">
        <v>297244.67899999989</v>
      </c>
      <c r="AD569" s="181">
        <v>153881.87499999997</v>
      </c>
      <c r="AE569" s="110">
        <v>3178080</v>
      </c>
    </row>
    <row r="570" spans="1:31" hidden="1" x14ac:dyDescent="0.25">
      <c r="A570" s="99">
        <v>42682</v>
      </c>
      <c r="B570" s="100">
        <f t="shared" si="11"/>
        <v>2016</v>
      </c>
      <c r="C570" s="101">
        <v>2100264</v>
      </c>
      <c r="D570" s="101"/>
      <c r="E570" s="101"/>
      <c r="F570" s="101"/>
      <c r="G570" s="102"/>
      <c r="H570" s="102"/>
      <c r="I570" s="102"/>
      <c r="J570" s="103">
        <v>99.46</v>
      </c>
      <c r="K570" s="104">
        <v>1423.49</v>
      </c>
      <c r="L570" s="104">
        <v>708.72199999999998</v>
      </c>
      <c r="M570" s="105">
        <v>5251.8159999999998</v>
      </c>
      <c r="N570" s="105">
        <v>2727.2780000000002</v>
      </c>
      <c r="O570" s="105">
        <v>171748.09700000004</v>
      </c>
      <c r="P570" s="105">
        <v>89469.853999999978</v>
      </c>
      <c r="Q570" s="106">
        <v>2100.2640000000001</v>
      </c>
      <c r="R570" s="107">
        <f t="shared" si="12"/>
        <v>0.38402602608513065</v>
      </c>
      <c r="S570" s="108">
        <v>98.473242811501621</v>
      </c>
      <c r="T570" s="109">
        <v>87</v>
      </c>
      <c r="U570" s="110">
        <v>2088000</v>
      </c>
      <c r="V570" s="110">
        <v>16704000</v>
      </c>
      <c r="W570" s="110">
        <v>11</v>
      </c>
      <c r="X570" s="110">
        <v>653544000</v>
      </c>
      <c r="Y570" s="111">
        <v>60</v>
      </c>
      <c r="Z570" s="111">
        <v>29.7</v>
      </c>
      <c r="AA570" s="181">
        <v>195210.9199999999</v>
      </c>
      <c r="AB570" s="181">
        <v>102447.80399999997</v>
      </c>
      <c r="AC570" s="181">
        <v>298668.16899999988</v>
      </c>
      <c r="AD570" s="181">
        <v>154590.59699999998</v>
      </c>
      <c r="AE570" s="110">
        <v>3180168</v>
      </c>
    </row>
    <row r="571" spans="1:31" hidden="1" x14ac:dyDescent="0.25">
      <c r="A571" s="99">
        <v>42683</v>
      </c>
      <c r="B571" s="100">
        <f t="shared" si="11"/>
        <v>2016</v>
      </c>
      <c r="C571" s="101">
        <v>2017132</v>
      </c>
      <c r="D571" s="101"/>
      <c r="E571" s="101"/>
      <c r="F571" s="101"/>
      <c r="G571" s="102"/>
      <c r="H571" s="102"/>
      <c r="I571" s="102"/>
      <c r="J571" s="103">
        <v>98.97</v>
      </c>
      <c r="K571" s="104">
        <v>1366.4690000000001</v>
      </c>
      <c r="L571" s="104">
        <v>683.03399999999999</v>
      </c>
      <c r="M571" s="105">
        <v>6618.2849999999999</v>
      </c>
      <c r="N571" s="105">
        <v>3410.3120000000004</v>
      </c>
      <c r="O571" s="105">
        <v>173114.56600000005</v>
      </c>
      <c r="P571" s="105">
        <v>90152.887999999977</v>
      </c>
      <c r="Q571" s="106">
        <v>2017.1320000000001</v>
      </c>
      <c r="R571" s="107">
        <f t="shared" si="12"/>
        <v>0.38662697606676077</v>
      </c>
      <c r="S571" s="108">
        <v>98.474824840764356</v>
      </c>
      <c r="T571" s="109">
        <v>87</v>
      </c>
      <c r="U571" s="110">
        <v>2088000</v>
      </c>
      <c r="V571" s="110">
        <v>18792000</v>
      </c>
      <c r="W571" s="110">
        <v>11</v>
      </c>
      <c r="X571" s="110">
        <v>655632000</v>
      </c>
      <c r="Y571" s="111">
        <v>60</v>
      </c>
      <c r="Z571" s="111">
        <v>29.7</v>
      </c>
      <c r="AA571" s="181">
        <v>196546.3949999999</v>
      </c>
      <c r="AB571" s="181">
        <v>103107.55399999997</v>
      </c>
      <c r="AC571" s="181">
        <v>300034.63799999986</v>
      </c>
      <c r="AD571" s="181">
        <v>155273.63099999999</v>
      </c>
      <c r="AE571" s="110">
        <v>3182256</v>
      </c>
    </row>
    <row r="572" spans="1:31" hidden="1" x14ac:dyDescent="0.25">
      <c r="A572" s="99">
        <v>42684</v>
      </c>
      <c r="B572" s="100">
        <f t="shared" si="11"/>
        <v>2016</v>
      </c>
      <c r="C572" s="101">
        <v>1511695</v>
      </c>
      <c r="D572" s="101"/>
      <c r="E572" s="101"/>
      <c r="F572" s="101"/>
      <c r="G572" s="102"/>
      <c r="H572" s="102"/>
      <c r="I572" s="102"/>
      <c r="J572" s="103">
        <v>100</v>
      </c>
      <c r="K572" s="104">
        <v>1023.649</v>
      </c>
      <c r="L572" s="104">
        <v>508.31799999999998</v>
      </c>
      <c r="M572" s="105">
        <v>7641.9340000000002</v>
      </c>
      <c r="N572" s="105">
        <v>3918.63</v>
      </c>
      <c r="O572" s="105">
        <v>174138.21500000005</v>
      </c>
      <c r="P572" s="105">
        <v>90661.205999999976</v>
      </c>
      <c r="Q572" s="106">
        <v>1511.6949999999999</v>
      </c>
      <c r="R572" s="107">
        <f t="shared" si="12"/>
        <v>0.38854353776308159</v>
      </c>
      <c r="S572" s="108">
        <v>98.479666666666688</v>
      </c>
      <c r="T572" s="109">
        <v>87</v>
      </c>
      <c r="U572" s="110">
        <v>2088000</v>
      </c>
      <c r="V572" s="110">
        <v>20880000</v>
      </c>
      <c r="W572" s="110">
        <v>11</v>
      </c>
      <c r="X572" s="110">
        <v>657720000</v>
      </c>
      <c r="Y572" s="111">
        <v>60</v>
      </c>
      <c r="Z572" s="111">
        <v>29.7</v>
      </c>
      <c r="AA572" s="181">
        <v>197545.12699999989</v>
      </c>
      <c r="AB572" s="181">
        <v>103599.95199999998</v>
      </c>
      <c r="AC572" s="181">
        <v>301058.28699999984</v>
      </c>
      <c r="AD572" s="181">
        <v>155781.94899999999</v>
      </c>
      <c r="AE572" s="110">
        <v>3184344</v>
      </c>
    </row>
    <row r="573" spans="1:31" hidden="1" x14ac:dyDescent="0.25">
      <c r="A573" s="99">
        <v>42685</v>
      </c>
      <c r="B573" s="100">
        <f t="shared" si="11"/>
        <v>2016</v>
      </c>
      <c r="C573" s="101">
        <v>738744</v>
      </c>
      <c r="D573" s="101"/>
      <c r="E573" s="101"/>
      <c r="F573" s="101"/>
      <c r="G573" s="102"/>
      <c r="H573" s="102"/>
      <c r="I573" s="102"/>
      <c r="J573" s="103">
        <v>99.17</v>
      </c>
      <c r="K573" s="104">
        <v>486.7</v>
      </c>
      <c r="L573" s="104">
        <v>264.46600000000001</v>
      </c>
      <c r="M573" s="105">
        <v>8128.634</v>
      </c>
      <c r="N573" s="105">
        <v>4183.0960000000005</v>
      </c>
      <c r="O573" s="105">
        <v>174624.91500000007</v>
      </c>
      <c r="P573" s="105">
        <v>90925.671999999977</v>
      </c>
      <c r="Q573" s="106">
        <v>738.74400000000003</v>
      </c>
      <c r="R573" s="107">
        <f t="shared" si="12"/>
        <v>0.38950032934445988</v>
      </c>
      <c r="S573" s="108">
        <v>98.481851265822812</v>
      </c>
      <c r="T573" s="109">
        <v>87</v>
      </c>
      <c r="U573" s="110">
        <v>2088000</v>
      </c>
      <c r="V573" s="110">
        <v>22968000</v>
      </c>
      <c r="W573" s="110">
        <v>11</v>
      </c>
      <c r="X573" s="110">
        <v>659808000</v>
      </c>
      <c r="Y573" s="111">
        <v>60</v>
      </c>
      <c r="Z573" s="111">
        <v>29.7</v>
      </c>
      <c r="AA573" s="181">
        <v>197997.61099999992</v>
      </c>
      <c r="AB573" s="181">
        <v>103841.53299999998</v>
      </c>
      <c r="AC573" s="181">
        <v>301544.98699999985</v>
      </c>
      <c r="AD573" s="181">
        <v>156046.41499999998</v>
      </c>
      <c r="AE573" s="110">
        <v>3186432</v>
      </c>
    </row>
    <row r="574" spans="1:31" hidden="1" x14ac:dyDescent="0.25">
      <c r="A574" s="99">
        <v>42686</v>
      </c>
      <c r="B574" s="100">
        <f t="shared" si="11"/>
        <v>2016</v>
      </c>
      <c r="C574" s="101">
        <v>1133257</v>
      </c>
      <c r="D574" s="101"/>
      <c r="E574" s="101"/>
      <c r="F574" s="101"/>
      <c r="G574" s="102"/>
      <c r="H574" s="102"/>
      <c r="I574" s="102"/>
      <c r="J574" s="103">
        <v>99.97</v>
      </c>
      <c r="K574" s="104">
        <v>765.95500000000004</v>
      </c>
      <c r="L574" s="104">
        <v>385.69799999999998</v>
      </c>
      <c r="M574" s="105">
        <v>8894.5889999999999</v>
      </c>
      <c r="N574" s="105">
        <v>4568.7940000000008</v>
      </c>
      <c r="O574" s="105">
        <v>175390.87000000005</v>
      </c>
      <c r="P574" s="105">
        <v>91311.369999999981</v>
      </c>
      <c r="Q574" s="106">
        <v>1133.2570000000001</v>
      </c>
      <c r="R574" s="107">
        <f t="shared" si="12"/>
        <v>0.39080458720411448</v>
      </c>
      <c r="S574" s="108">
        <v>98.486545741324946</v>
      </c>
      <c r="T574" s="109">
        <v>87</v>
      </c>
      <c r="U574" s="110">
        <v>2088000</v>
      </c>
      <c r="V574" s="110">
        <v>25056000</v>
      </c>
      <c r="W574" s="110">
        <v>11</v>
      </c>
      <c r="X574" s="110">
        <v>661896000</v>
      </c>
      <c r="Y574" s="111">
        <v>60</v>
      </c>
      <c r="Z574" s="111">
        <v>29.7</v>
      </c>
      <c r="AA574" s="181">
        <v>198758.2429999999</v>
      </c>
      <c r="AB574" s="181">
        <v>104219.96099999998</v>
      </c>
      <c r="AC574" s="181">
        <v>302310.94199999986</v>
      </c>
      <c r="AD574" s="181">
        <v>156432.11299999998</v>
      </c>
      <c r="AE574" s="110">
        <v>3188520</v>
      </c>
    </row>
    <row r="575" spans="1:31" hidden="1" x14ac:dyDescent="0.25">
      <c r="A575" s="99">
        <v>42687</v>
      </c>
      <c r="B575" s="100">
        <f t="shared" si="11"/>
        <v>2016</v>
      </c>
      <c r="C575" s="101">
        <v>1042229</v>
      </c>
      <c r="D575" s="101"/>
      <c r="E575" s="101"/>
      <c r="F575" s="101"/>
      <c r="G575" s="102"/>
      <c r="H575" s="102"/>
      <c r="I575" s="102"/>
      <c r="J575" s="103">
        <v>99.25</v>
      </c>
      <c r="K575" s="104">
        <v>707.22900000000004</v>
      </c>
      <c r="L575" s="104">
        <v>352.358</v>
      </c>
      <c r="M575" s="105">
        <v>9601.8179999999993</v>
      </c>
      <c r="N575" s="105">
        <v>4921.152000000001</v>
      </c>
      <c r="O575" s="105">
        <v>176098.09900000005</v>
      </c>
      <c r="P575" s="105">
        <v>91663.727999999974</v>
      </c>
      <c r="Q575" s="106">
        <v>1042.229</v>
      </c>
      <c r="R575" s="107">
        <f t="shared" si="12"/>
        <v>0.39194495748700964</v>
      </c>
      <c r="S575" s="108">
        <v>98.488946540880534</v>
      </c>
      <c r="T575" s="109">
        <v>87</v>
      </c>
      <c r="U575" s="110">
        <v>2088000</v>
      </c>
      <c r="V575" s="110">
        <v>27144000</v>
      </c>
      <c r="W575" s="110">
        <v>11</v>
      </c>
      <c r="X575" s="110">
        <v>663984000</v>
      </c>
      <c r="Y575" s="111">
        <v>60</v>
      </c>
      <c r="Z575" s="111">
        <v>29.7</v>
      </c>
      <c r="AA575" s="181">
        <v>199374.50499999989</v>
      </c>
      <c r="AB575" s="181">
        <v>104517.50499999998</v>
      </c>
      <c r="AC575" s="181">
        <v>303018.17099999986</v>
      </c>
      <c r="AD575" s="181">
        <v>156784.47099999999</v>
      </c>
      <c r="AE575" s="110">
        <v>3190608</v>
      </c>
    </row>
    <row r="576" spans="1:31" hidden="1" x14ac:dyDescent="0.25">
      <c r="A576" s="99">
        <v>42688</v>
      </c>
      <c r="B576" s="100">
        <f t="shared" si="11"/>
        <v>2016</v>
      </c>
      <c r="C576" s="101">
        <v>997190</v>
      </c>
      <c r="D576" s="101"/>
      <c r="E576" s="101"/>
      <c r="F576" s="101"/>
      <c r="G576" s="102"/>
      <c r="H576" s="102"/>
      <c r="I576" s="102"/>
      <c r="J576" s="103">
        <v>98.75</v>
      </c>
      <c r="K576" s="104">
        <v>653.87599999999998</v>
      </c>
      <c r="L576" s="104">
        <v>354.98599999999999</v>
      </c>
      <c r="M576" s="105">
        <v>10255.694</v>
      </c>
      <c r="N576" s="105">
        <v>5276.1380000000008</v>
      </c>
      <c r="O576" s="105">
        <v>176751.97500000003</v>
      </c>
      <c r="P576" s="105">
        <v>92018.713999999978</v>
      </c>
      <c r="Q576" s="106">
        <v>997.19</v>
      </c>
      <c r="R576" s="107">
        <f t="shared" si="12"/>
        <v>0.39282448302104622</v>
      </c>
      <c r="S576" s="108">
        <v>98.48976489028216</v>
      </c>
      <c r="T576" s="109">
        <v>87</v>
      </c>
      <c r="U576" s="110">
        <v>2088000</v>
      </c>
      <c r="V576" s="110">
        <v>29232000</v>
      </c>
      <c r="W576" s="110">
        <v>11</v>
      </c>
      <c r="X576" s="110">
        <v>666072000</v>
      </c>
      <c r="Y576" s="111">
        <v>60</v>
      </c>
      <c r="Z576" s="111">
        <v>29.7</v>
      </c>
      <c r="AA576" s="181">
        <v>199911.50299999991</v>
      </c>
      <c r="AB576" s="181">
        <v>104809.00899999998</v>
      </c>
      <c r="AC576" s="181">
        <v>303672.04699999985</v>
      </c>
      <c r="AD576" s="181">
        <v>157139.45699999999</v>
      </c>
      <c r="AE576" s="110">
        <v>3192696</v>
      </c>
    </row>
    <row r="577" spans="1:31" hidden="1" x14ac:dyDescent="0.25">
      <c r="A577" s="99">
        <v>42689</v>
      </c>
      <c r="B577" s="100">
        <f t="shared" si="11"/>
        <v>2016</v>
      </c>
      <c r="C577" s="101">
        <v>1571939</v>
      </c>
      <c r="D577" s="101"/>
      <c r="E577" s="101"/>
      <c r="F577" s="101"/>
      <c r="G577" s="102"/>
      <c r="H577" s="102"/>
      <c r="I577" s="102"/>
      <c r="J577" s="103">
        <v>100</v>
      </c>
      <c r="K577" s="104">
        <v>1043.021</v>
      </c>
      <c r="L577" s="104">
        <v>550.87</v>
      </c>
      <c r="M577" s="105">
        <v>11298.715</v>
      </c>
      <c r="N577" s="105">
        <v>5827.0080000000007</v>
      </c>
      <c r="O577" s="105">
        <v>177794.99600000004</v>
      </c>
      <c r="P577" s="105">
        <v>92569.583999999973</v>
      </c>
      <c r="Q577" s="106">
        <v>1571.9390000000001</v>
      </c>
      <c r="R577" s="107">
        <f t="shared" si="12"/>
        <v>0.39480033852936514</v>
      </c>
      <c r="S577" s="108">
        <v>98.494484375000027</v>
      </c>
      <c r="T577" s="109">
        <v>87</v>
      </c>
      <c r="U577" s="110">
        <v>2088000</v>
      </c>
      <c r="V577" s="110">
        <v>31320000</v>
      </c>
      <c r="W577" s="110">
        <v>11</v>
      </c>
      <c r="X577" s="110">
        <v>668160000</v>
      </c>
      <c r="Y577" s="111">
        <v>60</v>
      </c>
      <c r="Z577" s="111">
        <v>29.7</v>
      </c>
      <c r="AA577" s="181">
        <v>200725.40499999991</v>
      </c>
      <c r="AB577" s="181">
        <v>105255.30399999997</v>
      </c>
      <c r="AC577" s="181">
        <v>304715.06799999985</v>
      </c>
      <c r="AD577" s="181">
        <v>157690.32699999999</v>
      </c>
      <c r="AE577" s="110">
        <v>3194784</v>
      </c>
    </row>
    <row r="578" spans="1:31" hidden="1" x14ac:dyDescent="0.25">
      <c r="A578" s="99">
        <v>42690</v>
      </c>
      <c r="B578" s="100">
        <f t="shared" si="11"/>
        <v>2016</v>
      </c>
      <c r="C578" s="101">
        <v>717871</v>
      </c>
      <c r="D578" s="101"/>
      <c r="E578" s="101"/>
      <c r="F578" s="101"/>
      <c r="G578" s="102"/>
      <c r="H578" s="102"/>
      <c r="I578" s="102"/>
      <c r="J578" s="103">
        <v>100</v>
      </c>
      <c r="K578" s="104">
        <v>479.28100000000001</v>
      </c>
      <c r="L578" s="104">
        <v>250.48400000000001</v>
      </c>
      <c r="M578" s="105">
        <v>11777.996000000001</v>
      </c>
      <c r="N578" s="105">
        <v>6077.4920000000011</v>
      </c>
      <c r="O578" s="105">
        <v>178274.27700000003</v>
      </c>
      <c r="P578" s="105">
        <v>92820.06799999997</v>
      </c>
      <c r="Q578" s="106">
        <v>717.87099999999998</v>
      </c>
      <c r="R578" s="107">
        <f t="shared" si="12"/>
        <v>0.39523548391329405</v>
      </c>
      <c r="S578" s="108">
        <v>98.49917445482869</v>
      </c>
      <c r="T578" s="109">
        <v>87</v>
      </c>
      <c r="U578" s="110">
        <v>2088000</v>
      </c>
      <c r="V578" s="110">
        <v>33408000</v>
      </c>
      <c r="W578" s="110">
        <v>11</v>
      </c>
      <c r="X578" s="110">
        <v>670248000</v>
      </c>
      <c r="Y578" s="111">
        <v>60</v>
      </c>
      <c r="Z578" s="111">
        <v>29.7</v>
      </c>
      <c r="AA578" s="181">
        <v>201159.06299999991</v>
      </c>
      <c r="AB578" s="181">
        <v>105477.61999999997</v>
      </c>
      <c r="AC578" s="181">
        <v>305194.34899999987</v>
      </c>
      <c r="AD578" s="181">
        <v>157940.81099999999</v>
      </c>
      <c r="AE578" s="110">
        <v>3196872</v>
      </c>
    </row>
    <row r="579" spans="1:31" hidden="1" x14ac:dyDescent="0.25">
      <c r="A579" s="99">
        <v>42691</v>
      </c>
      <c r="B579" s="100">
        <f t="shared" si="11"/>
        <v>2016</v>
      </c>
      <c r="C579" s="101">
        <v>41624</v>
      </c>
      <c r="D579" s="101"/>
      <c r="E579" s="101"/>
      <c r="F579" s="101"/>
      <c r="G579" s="102"/>
      <c r="H579" s="102"/>
      <c r="I579" s="102"/>
      <c r="J579" s="103">
        <v>95.79</v>
      </c>
      <c r="K579" s="104">
        <v>34.131999999999998</v>
      </c>
      <c r="L579" s="104">
        <v>15.554</v>
      </c>
      <c r="M579" s="105">
        <v>11812.128000000001</v>
      </c>
      <c r="N579" s="105">
        <v>6093.0460000000012</v>
      </c>
      <c r="O579" s="105">
        <v>178308.40900000004</v>
      </c>
      <c r="P579" s="105">
        <v>92835.621999999974</v>
      </c>
      <c r="Q579" s="106">
        <v>41.624000000000002</v>
      </c>
      <c r="R579" s="107">
        <f t="shared" si="12"/>
        <v>0.39518713325985366</v>
      </c>
      <c r="S579" s="108">
        <v>98.49076086956525</v>
      </c>
      <c r="T579" s="109">
        <v>87</v>
      </c>
      <c r="U579" s="110">
        <v>2088000</v>
      </c>
      <c r="V579" s="110">
        <v>35496000</v>
      </c>
      <c r="W579" s="110">
        <v>11</v>
      </c>
      <c r="X579" s="110">
        <v>672336000</v>
      </c>
      <c r="Y579" s="111">
        <v>60</v>
      </c>
      <c r="Z579" s="111">
        <v>29.7</v>
      </c>
      <c r="AA579" s="181">
        <v>200949.17899999992</v>
      </c>
      <c r="AB579" s="181">
        <v>105343.26199999997</v>
      </c>
      <c r="AC579" s="181">
        <v>305228.48099999985</v>
      </c>
      <c r="AD579" s="181">
        <v>157956.36499999999</v>
      </c>
      <c r="AE579" s="110">
        <v>3198960</v>
      </c>
    </row>
    <row r="580" spans="1:31" hidden="1" x14ac:dyDescent="0.25">
      <c r="A580" s="99">
        <v>42692</v>
      </c>
      <c r="B580" s="100">
        <f t="shared" si="11"/>
        <v>2016</v>
      </c>
      <c r="C580" s="101">
        <v>53345</v>
      </c>
      <c r="D580" s="101"/>
      <c r="E580" s="101"/>
      <c r="F580" s="101"/>
      <c r="G580" s="102"/>
      <c r="H580" s="102"/>
      <c r="I580" s="102"/>
      <c r="J580" s="103">
        <v>93.9</v>
      </c>
      <c r="K580" s="104">
        <v>42.593000000000004</v>
      </c>
      <c r="L580" s="104">
        <v>17.076000000000001</v>
      </c>
      <c r="M580" s="105">
        <v>11854.721000000001</v>
      </c>
      <c r="N580" s="105">
        <v>6110.1220000000012</v>
      </c>
      <c r="O580" s="105">
        <v>178351.00200000004</v>
      </c>
      <c r="P580" s="105">
        <v>92852.697999999975</v>
      </c>
      <c r="Q580" s="106">
        <v>53.344999999999999</v>
      </c>
      <c r="R580" s="107">
        <f t="shared" si="12"/>
        <v>0.39502846533354286</v>
      </c>
      <c r="S580" s="108">
        <v>98.476547987616129</v>
      </c>
      <c r="T580" s="109">
        <v>87</v>
      </c>
      <c r="U580" s="110">
        <v>2088000</v>
      </c>
      <c r="V580" s="110">
        <v>37584000</v>
      </c>
      <c r="W580" s="110">
        <v>11</v>
      </c>
      <c r="X580" s="110">
        <v>674424000</v>
      </c>
      <c r="Y580" s="111">
        <v>60</v>
      </c>
      <c r="Z580" s="111">
        <v>29.7</v>
      </c>
      <c r="AA580" s="181">
        <v>200946.97599999991</v>
      </c>
      <c r="AB580" s="181">
        <v>105320.31899999997</v>
      </c>
      <c r="AC580" s="181">
        <v>305271.07399999985</v>
      </c>
      <c r="AD580" s="181">
        <v>157973.44099999999</v>
      </c>
      <c r="AE580" s="110">
        <v>3201048</v>
      </c>
    </row>
    <row r="581" spans="1:31" hidden="1" x14ac:dyDescent="0.25">
      <c r="A581" s="99">
        <v>42693</v>
      </c>
      <c r="B581" s="100">
        <f t="shared" si="11"/>
        <v>2016</v>
      </c>
      <c r="C581" s="101">
        <v>158639</v>
      </c>
      <c r="D581" s="101"/>
      <c r="E581" s="101"/>
      <c r="F581" s="101"/>
      <c r="G581" s="102"/>
      <c r="H581" s="102"/>
      <c r="I581" s="102"/>
      <c r="J581" s="103">
        <v>98.41</v>
      </c>
      <c r="K581" s="104">
        <v>108.136</v>
      </c>
      <c r="L581" s="104">
        <v>57.514000000000003</v>
      </c>
      <c r="M581" s="105">
        <v>11962.857000000002</v>
      </c>
      <c r="N581" s="105">
        <v>6167.6360000000013</v>
      </c>
      <c r="O581" s="105">
        <v>178459.13800000004</v>
      </c>
      <c r="P581" s="105">
        <v>92910.21199999997</v>
      </c>
      <c r="Q581" s="106">
        <v>158.63900000000001</v>
      </c>
      <c r="R581" s="107">
        <f t="shared" si="12"/>
        <v>0.39352392011756643</v>
      </c>
      <c r="S581" s="108">
        <v>98.47634259259263</v>
      </c>
      <c r="T581" s="109">
        <v>87</v>
      </c>
      <c r="U581" s="110">
        <v>2088000</v>
      </c>
      <c r="V581" s="110">
        <v>39672000</v>
      </c>
      <c r="W581" s="110">
        <v>11</v>
      </c>
      <c r="X581" s="110">
        <v>676512000</v>
      </c>
      <c r="Y581" s="111">
        <v>60</v>
      </c>
      <c r="Z581" s="111">
        <v>29.7</v>
      </c>
      <c r="AA581" s="181">
        <v>200957.72199999992</v>
      </c>
      <c r="AB581" s="181">
        <v>105294.79999999997</v>
      </c>
      <c r="AC581" s="181">
        <v>305379.20999999985</v>
      </c>
      <c r="AD581" s="181">
        <v>158030.95499999999</v>
      </c>
      <c r="AE581" s="110">
        <v>3203136</v>
      </c>
    </row>
    <row r="582" spans="1:31" hidden="1" x14ac:dyDescent="0.25">
      <c r="A582" s="99">
        <v>42694</v>
      </c>
      <c r="B582" s="100">
        <f t="shared" si="11"/>
        <v>2016</v>
      </c>
      <c r="C582" s="101">
        <v>270645</v>
      </c>
      <c r="D582" s="101"/>
      <c r="E582" s="101"/>
      <c r="F582" s="101"/>
      <c r="G582" s="102"/>
      <c r="H582" s="102"/>
      <c r="I582" s="102"/>
      <c r="J582" s="103">
        <v>99.2</v>
      </c>
      <c r="K582" s="104">
        <v>180.982</v>
      </c>
      <c r="L582" s="104">
        <v>97.744</v>
      </c>
      <c r="M582" s="105">
        <v>12143.839000000002</v>
      </c>
      <c r="N582" s="105">
        <v>6265.380000000001</v>
      </c>
      <c r="O582" s="105">
        <v>178640.12000000002</v>
      </c>
      <c r="P582" s="105">
        <v>93007.955999999976</v>
      </c>
      <c r="Q582" s="106">
        <v>270.64499999999998</v>
      </c>
      <c r="R582" s="107">
        <f t="shared" si="12"/>
        <v>0.39186399254710513</v>
      </c>
      <c r="S582" s="108">
        <v>98.478569230769267</v>
      </c>
      <c r="T582" s="109">
        <v>87</v>
      </c>
      <c r="U582" s="110">
        <v>2088000</v>
      </c>
      <c r="V582" s="110">
        <v>41760000</v>
      </c>
      <c r="W582" s="110">
        <v>11</v>
      </c>
      <c r="X582" s="110">
        <v>678600000</v>
      </c>
      <c r="Y582" s="111">
        <v>60</v>
      </c>
      <c r="Z582" s="111">
        <v>29.7</v>
      </c>
      <c r="AA582" s="181">
        <v>200301.03799999991</v>
      </c>
      <c r="AB582" s="181">
        <v>104905.96499999997</v>
      </c>
      <c r="AC582" s="181">
        <v>305560.19199999986</v>
      </c>
      <c r="AD582" s="181">
        <v>158128.69899999999</v>
      </c>
      <c r="AE582" s="110">
        <v>3205224</v>
      </c>
    </row>
    <row r="583" spans="1:31" hidden="1" x14ac:dyDescent="0.25">
      <c r="A583" s="99">
        <v>42695</v>
      </c>
      <c r="B583" s="100">
        <f t="shared" si="11"/>
        <v>2016</v>
      </c>
      <c r="C583" s="101">
        <v>758561</v>
      </c>
      <c r="D583" s="101"/>
      <c r="E583" s="101"/>
      <c r="F583" s="101"/>
      <c r="G583" s="102"/>
      <c r="H583" s="102"/>
      <c r="I583" s="102"/>
      <c r="J583" s="103">
        <v>98.2</v>
      </c>
      <c r="K583" s="104">
        <v>514.65700000000004</v>
      </c>
      <c r="L583" s="104">
        <v>253.02199999999999</v>
      </c>
      <c r="M583" s="105">
        <v>12658.496000000001</v>
      </c>
      <c r="N583" s="105">
        <v>6518.402000000001</v>
      </c>
      <c r="O583" s="105">
        <v>179154.77700000003</v>
      </c>
      <c r="P583" s="105">
        <v>93260.977999999974</v>
      </c>
      <c r="Q583" s="106">
        <v>758.56100000000004</v>
      </c>
      <c r="R583" s="107">
        <f t="shared" si="12"/>
        <v>0.39149283052537626</v>
      </c>
      <c r="S583" s="108">
        <v>98.477714723926411</v>
      </c>
      <c r="T583" s="109">
        <v>87</v>
      </c>
      <c r="U583" s="110">
        <v>2088000</v>
      </c>
      <c r="V583" s="110">
        <v>43848000</v>
      </c>
      <c r="W583" s="110">
        <v>11</v>
      </c>
      <c r="X583" s="110">
        <v>680688000</v>
      </c>
      <c r="Y583" s="111">
        <v>60</v>
      </c>
      <c r="Z583" s="111">
        <v>29.7</v>
      </c>
      <c r="AA583" s="181">
        <v>199963.3789999999</v>
      </c>
      <c r="AB583" s="181">
        <v>104450.85699999997</v>
      </c>
      <c r="AC583" s="181">
        <v>306074.84899999987</v>
      </c>
      <c r="AD583" s="181">
        <v>158381.72099999999</v>
      </c>
      <c r="AE583" s="110">
        <v>3207312</v>
      </c>
    </row>
    <row r="584" spans="1:31" hidden="1" x14ac:dyDescent="0.25">
      <c r="A584" s="99">
        <v>42696</v>
      </c>
      <c r="B584" s="100">
        <f t="shared" si="11"/>
        <v>2016</v>
      </c>
      <c r="C584" s="101">
        <v>1286570</v>
      </c>
      <c r="D584" s="101"/>
      <c r="E584" s="101"/>
      <c r="F584" s="101"/>
      <c r="G584" s="102"/>
      <c r="H584" s="102"/>
      <c r="I584" s="102"/>
      <c r="J584" s="103">
        <v>99.06</v>
      </c>
      <c r="K584" s="104">
        <v>861.57899999999995</v>
      </c>
      <c r="L584" s="104">
        <v>440.65600000000001</v>
      </c>
      <c r="M584" s="105">
        <v>13520.075000000001</v>
      </c>
      <c r="N584" s="105">
        <v>6959.0580000000009</v>
      </c>
      <c r="O584" s="105">
        <v>180016.35600000003</v>
      </c>
      <c r="P584" s="105">
        <v>93701.633999999976</v>
      </c>
      <c r="Q584" s="106">
        <v>1286.57</v>
      </c>
      <c r="R584" s="107">
        <f t="shared" si="12"/>
        <v>0.39104479478297349</v>
      </c>
      <c r="S584" s="108">
        <v>98.479495412844074</v>
      </c>
      <c r="T584" s="109">
        <v>87</v>
      </c>
      <c r="U584" s="110">
        <v>2088000</v>
      </c>
      <c r="V584" s="110">
        <v>45936000</v>
      </c>
      <c r="W584" s="110">
        <v>11</v>
      </c>
      <c r="X584" s="110">
        <v>682776000</v>
      </c>
      <c r="Y584" s="111">
        <v>60</v>
      </c>
      <c r="Z584" s="111">
        <v>29.7</v>
      </c>
      <c r="AA584" s="181">
        <v>200422.35499999992</v>
      </c>
      <c r="AB584" s="181">
        <v>104230.40399999998</v>
      </c>
      <c r="AC584" s="181">
        <v>306936.4279999999</v>
      </c>
      <c r="AD584" s="181">
        <v>158822.37699999998</v>
      </c>
      <c r="AE584" s="110">
        <v>3209400</v>
      </c>
    </row>
    <row r="585" spans="1:31" hidden="1" x14ac:dyDescent="0.25">
      <c r="A585" s="99">
        <v>42697</v>
      </c>
      <c r="B585" s="100">
        <f t="shared" si="11"/>
        <v>2016</v>
      </c>
      <c r="C585" s="101">
        <v>798209</v>
      </c>
      <c r="D585" s="101"/>
      <c r="E585" s="101"/>
      <c r="F585" s="101"/>
      <c r="G585" s="102"/>
      <c r="H585" s="102"/>
      <c r="I585" s="102"/>
      <c r="J585" s="103">
        <v>97.01</v>
      </c>
      <c r="K585" s="104">
        <v>546.42899999999997</v>
      </c>
      <c r="L585" s="104">
        <v>262.58199999999999</v>
      </c>
      <c r="M585" s="105">
        <v>14066.504000000001</v>
      </c>
      <c r="N585" s="105">
        <v>7221.6400000000012</v>
      </c>
      <c r="O585" s="105">
        <v>180562.78500000003</v>
      </c>
      <c r="P585" s="105">
        <v>93964.215999999971</v>
      </c>
      <c r="Q585" s="106">
        <v>798.20899999999995</v>
      </c>
      <c r="R585" s="107">
        <f t="shared" si="12"/>
        <v>0.39065981866372712</v>
      </c>
      <c r="S585" s="108">
        <v>98.475015243902476</v>
      </c>
      <c r="T585" s="109">
        <v>87</v>
      </c>
      <c r="U585" s="110">
        <v>2088000</v>
      </c>
      <c r="V585" s="110">
        <v>48024000</v>
      </c>
      <c r="W585" s="110">
        <v>11</v>
      </c>
      <c r="X585" s="110">
        <v>684864000</v>
      </c>
      <c r="Y585" s="111">
        <v>60</v>
      </c>
      <c r="Z585" s="111">
        <v>29.7</v>
      </c>
      <c r="AA585" s="181">
        <v>199889.28699999989</v>
      </c>
      <c r="AB585" s="181">
        <v>103922.91899999997</v>
      </c>
      <c r="AC585" s="181">
        <v>307482.8569999999</v>
      </c>
      <c r="AD585" s="181">
        <v>159084.95899999997</v>
      </c>
      <c r="AE585" s="110">
        <v>3211488</v>
      </c>
    </row>
    <row r="586" spans="1:31" hidden="1" x14ac:dyDescent="0.25">
      <c r="A586" s="99">
        <v>42698</v>
      </c>
      <c r="B586" s="100">
        <f t="shared" si="11"/>
        <v>2016</v>
      </c>
      <c r="C586" s="101">
        <v>478968</v>
      </c>
      <c r="D586" s="101"/>
      <c r="E586" s="101"/>
      <c r="F586" s="101"/>
      <c r="G586" s="102"/>
      <c r="H586" s="102"/>
      <c r="I586" s="102"/>
      <c r="J586" s="103">
        <v>99.28</v>
      </c>
      <c r="K586" s="104">
        <v>326.04500000000002</v>
      </c>
      <c r="L586" s="104">
        <v>162.904</v>
      </c>
      <c r="M586" s="105">
        <v>14392.549000000001</v>
      </c>
      <c r="N586" s="105">
        <v>7384.5440000000017</v>
      </c>
      <c r="O586" s="105">
        <v>180888.83000000005</v>
      </c>
      <c r="P586" s="105">
        <v>94127.119999999966</v>
      </c>
      <c r="Q586" s="106">
        <v>478.96800000000002</v>
      </c>
      <c r="R586" s="107">
        <f t="shared" si="12"/>
        <v>0.38944274392484091</v>
      </c>
      <c r="S586" s="108">
        <v>98.477462006079051</v>
      </c>
      <c r="T586" s="109">
        <v>87</v>
      </c>
      <c r="U586" s="110">
        <v>2088000</v>
      </c>
      <c r="V586" s="110">
        <v>50112000</v>
      </c>
      <c r="W586" s="110">
        <v>11</v>
      </c>
      <c r="X586" s="110">
        <v>686952000</v>
      </c>
      <c r="Y586" s="111">
        <v>60</v>
      </c>
      <c r="Z586" s="111">
        <v>29.7</v>
      </c>
      <c r="AA586" s="181">
        <v>199494.75799999991</v>
      </c>
      <c r="AB586" s="181">
        <v>103701.10399999998</v>
      </c>
      <c r="AC586" s="181">
        <v>307808.90199999989</v>
      </c>
      <c r="AD586" s="181">
        <v>159247.86299999998</v>
      </c>
      <c r="AE586" s="110">
        <v>3213576</v>
      </c>
    </row>
    <row r="587" spans="1:31" hidden="1" x14ac:dyDescent="0.25">
      <c r="A587" s="99">
        <v>42699</v>
      </c>
      <c r="B587" s="100">
        <f t="shared" si="11"/>
        <v>2016</v>
      </c>
      <c r="C587" s="101">
        <v>6542</v>
      </c>
      <c r="D587" s="101"/>
      <c r="E587" s="101"/>
      <c r="F587" s="101"/>
      <c r="G587" s="102"/>
      <c r="H587" s="102"/>
      <c r="I587" s="102"/>
      <c r="J587" s="103">
        <v>96.88</v>
      </c>
      <c r="K587" s="104">
        <v>8.9550000000000001</v>
      </c>
      <c r="L587" s="104">
        <v>3.4220000000000002</v>
      </c>
      <c r="M587" s="105">
        <v>14401.504000000001</v>
      </c>
      <c r="N587" s="105">
        <v>7387.9660000000013</v>
      </c>
      <c r="O587" s="105">
        <v>180897.78500000003</v>
      </c>
      <c r="P587" s="105">
        <v>94130.541999999972</v>
      </c>
      <c r="Q587" s="106">
        <v>6.5419999999999998</v>
      </c>
      <c r="R587" s="107">
        <f t="shared" si="12"/>
        <v>0.38722032357109087</v>
      </c>
      <c r="S587" s="108">
        <v>98.47262121212124</v>
      </c>
      <c r="T587" s="109">
        <v>87</v>
      </c>
      <c r="U587" s="110">
        <v>2088000</v>
      </c>
      <c r="V587" s="110">
        <v>52200000</v>
      </c>
      <c r="W587" s="110">
        <v>11</v>
      </c>
      <c r="X587" s="110">
        <v>689040000</v>
      </c>
      <c r="Y587" s="111">
        <v>60</v>
      </c>
      <c r="Z587" s="111">
        <v>29.7</v>
      </c>
      <c r="AA587" s="181">
        <v>198566.96599999993</v>
      </c>
      <c r="AB587" s="181">
        <v>103216.40199999996</v>
      </c>
      <c r="AC587" s="181">
        <v>307817.8569999999</v>
      </c>
      <c r="AD587" s="181">
        <v>159251.28499999997</v>
      </c>
      <c r="AE587" s="110">
        <v>3215664</v>
      </c>
    </row>
    <row r="588" spans="1:31" hidden="1" x14ac:dyDescent="0.25">
      <c r="A588" s="99">
        <v>42700</v>
      </c>
      <c r="B588" s="100">
        <f t="shared" ref="B588:B651" si="13">YEAR(A588)</f>
        <v>2016</v>
      </c>
      <c r="C588" s="101">
        <v>13901</v>
      </c>
      <c r="D588" s="101"/>
      <c r="E588" s="101"/>
      <c r="F588" s="101"/>
      <c r="G588" s="102"/>
      <c r="H588" s="102"/>
      <c r="I588" s="102"/>
      <c r="J588" s="103">
        <v>99.08</v>
      </c>
      <c r="K588" s="104">
        <v>14.19</v>
      </c>
      <c r="L588" s="104">
        <v>3.01</v>
      </c>
      <c r="M588" s="105">
        <v>14415.694000000001</v>
      </c>
      <c r="N588" s="105">
        <v>7390.9760000000015</v>
      </c>
      <c r="O588" s="105">
        <v>180911.97500000003</v>
      </c>
      <c r="P588" s="105">
        <v>94133.551999999967</v>
      </c>
      <c r="Q588" s="106">
        <v>13.901</v>
      </c>
      <c r="R588" s="107">
        <f t="shared" si="12"/>
        <v>0.38620232771741958</v>
      </c>
      <c r="S588" s="108">
        <v>98.474456193353518</v>
      </c>
      <c r="T588" s="109">
        <v>87</v>
      </c>
      <c r="U588" s="110">
        <v>2088000</v>
      </c>
      <c r="V588" s="110">
        <v>54288000</v>
      </c>
      <c r="W588" s="110">
        <v>11</v>
      </c>
      <c r="X588" s="110">
        <v>691128000</v>
      </c>
      <c r="Y588" s="111">
        <v>60</v>
      </c>
      <c r="Z588" s="111">
        <v>29.7</v>
      </c>
      <c r="AA588" s="181">
        <v>197432.39699999994</v>
      </c>
      <c r="AB588" s="181">
        <v>102645.56499999997</v>
      </c>
      <c r="AC588" s="181">
        <v>307832.0469999999</v>
      </c>
      <c r="AD588" s="181">
        <v>159254.29499999998</v>
      </c>
      <c r="AE588" s="110">
        <v>3217752</v>
      </c>
    </row>
    <row r="589" spans="1:31" hidden="1" x14ac:dyDescent="0.25">
      <c r="A589" s="99">
        <v>42701</v>
      </c>
      <c r="B589" s="100">
        <f t="shared" si="13"/>
        <v>2016</v>
      </c>
      <c r="C589" s="101">
        <v>1260521</v>
      </c>
      <c r="D589" s="101"/>
      <c r="E589" s="101"/>
      <c r="F589" s="101"/>
      <c r="G589" s="102"/>
      <c r="H589" s="102"/>
      <c r="I589" s="102"/>
      <c r="J589" s="103">
        <v>99.18</v>
      </c>
      <c r="K589" s="104">
        <v>828.87400000000002</v>
      </c>
      <c r="L589" s="104">
        <v>445.43799999999999</v>
      </c>
      <c r="M589" s="105">
        <v>15244.568000000001</v>
      </c>
      <c r="N589" s="105">
        <v>7836.4140000000016</v>
      </c>
      <c r="O589" s="105">
        <v>181740.84900000005</v>
      </c>
      <c r="P589" s="105">
        <v>94578.989999999962</v>
      </c>
      <c r="Q589" s="106">
        <v>1260.521</v>
      </c>
      <c r="R589" s="107">
        <f t="shared" si="12"/>
        <v>0.38573736550674415</v>
      </c>
      <c r="S589" s="108">
        <v>98.47658132530124</v>
      </c>
      <c r="T589" s="109">
        <v>87</v>
      </c>
      <c r="U589" s="110">
        <v>2088000</v>
      </c>
      <c r="V589" s="110">
        <v>56376000</v>
      </c>
      <c r="W589" s="110">
        <v>11</v>
      </c>
      <c r="X589" s="110">
        <v>693216000</v>
      </c>
      <c r="Y589" s="111">
        <v>60</v>
      </c>
      <c r="Z589" s="111">
        <v>29.7</v>
      </c>
      <c r="AA589" s="181">
        <v>197709.82699999996</v>
      </c>
      <c r="AB589" s="181">
        <v>102840.41899999998</v>
      </c>
      <c r="AC589" s="181">
        <v>308660.92099999991</v>
      </c>
      <c r="AD589" s="181">
        <v>159699.73299999998</v>
      </c>
      <c r="AE589" s="110">
        <v>3219840</v>
      </c>
    </row>
    <row r="590" spans="1:31" hidden="1" x14ac:dyDescent="0.25">
      <c r="A590" s="99">
        <v>42702</v>
      </c>
      <c r="B590" s="100">
        <f t="shared" si="13"/>
        <v>2016</v>
      </c>
      <c r="C590" s="101">
        <v>1690868</v>
      </c>
      <c r="D590" s="101"/>
      <c r="E590" s="101"/>
      <c r="F590" s="101"/>
      <c r="G590" s="102"/>
      <c r="H590" s="102"/>
      <c r="I590" s="102"/>
      <c r="J590" s="103">
        <v>99.24</v>
      </c>
      <c r="K590" s="104">
        <v>1134.8019999999999</v>
      </c>
      <c r="L590" s="104">
        <v>582.19200000000001</v>
      </c>
      <c r="M590" s="105">
        <v>16379.37</v>
      </c>
      <c r="N590" s="105">
        <v>8418.6060000000016</v>
      </c>
      <c r="O590" s="105">
        <v>182875.65100000004</v>
      </c>
      <c r="P590" s="105">
        <v>95161.181999999957</v>
      </c>
      <c r="Q590" s="106">
        <v>1690.8679999999999</v>
      </c>
      <c r="R590" s="107">
        <f t="shared" si="12"/>
        <v>0.387610385503595</v>
      </c>
      <c r="S590" s="108">
        <v>98.478873873873908</v>
      </c>
      <c r="T590" s="109">
        <v>87</v>
      </c>
      <c r="U590" s="110">
        <v>2088000</v>
      </c>
      <c r="V590" s="110">
        <v>58464000</v>
      </c>
      <c r="W590" s="110">
        <v>11</v>
      </c>
      <c r="X590" s="110">
        <v>695304000</v>
      </c>
      <c r="Y590" s="111">
        <v>60</v>
      </c>
      <c r="Z590" s="111">
        <v>29.7</v>
      </c>
      <c r="AA590" s="181">
        <v>197758.68899999998</v>
      </c>
      <c r="AB590" s="181">
        <v>102873.07599999997</v>
      </c>
      <c r="AC590" s="181">
        <v>309795.72299999994</v>
      </c>
      <c r="AD590" s="181">
        <v>160281.92499999999</v>
      </c>
      <c r="AE590" s="110">
        <v>3221928</v>
      </c>
    </row>
    <row r="591" spans="1:31" hidden="1" x14ac:dyDescent="0.25">
      <c r="A591" s="99">
        <v>42703</v>
      </c>
      <c r="B591" s="100">
        <f t="shared" si="13"/>
        <v>2016</v>
      </c>
      <c r="C591" s="101">
        <v>1465310</v>
      </c>
      <c r="D591" s="101"/>
      <c r="E591" s="101"/>
      <c r="F591" s="101"/>
      <c r="G591" s="102"/>
      <c r="H591" s="102"/>
      <c r="I591" s="102"/>
      <c r="J591" s="103">
        <v>98.23</v>
      </c>
      <c r="K591" s="104">
        <v>980.94299999999998</v>
      </c>
      <c r="L591" s="104">
        <v>509.97399999999999</v>
      </c>
      <c r="M591" s="105">
        <v>17360.313000000002</v>
      </c>
      <c r="N591" s="105">
        <v>8928.5800000000017</v>
      </c>
      <c r="O591" s="105">
        <v>183856.59400000004</v>
      </c>
      <c r="P591" s="105">
        <v>95671.155999999959</v>
      </c>
      <c r="Q591" s="106">
        <v>1465.31</v>
      </c>
      <c r="R591" s="107">
        <f t="shared" si="12"/>
        <v>0.38933078386605763</v>
      </c>
      <c r="S591" s="108">
        <v>98.478128742515011</v>
      </c>
      <c r="T591" s="109">
        <v>87</v>
      </c>
      <c r="U591" s="110">
        <v>2088000</v>
      </c>
      <c r="V591" s="110">
        <v>60552000</v>
      </c>
      <c r="W591" s="110">
        <v>11</v>
      </c>
      <c r="X591" s="110">
        <v>697392000</v>
      </c>
      <c r="Y591" s="111">
        <v>60</v>
      </c>
      <c r="Z591" s="111">
        <v>29.7</v>
      </c>
      <c r="AA591" s="181">
        <v>198562.03699999998</v>
      </c>
      <c r="AB591" s="181">
        <v>103290.46099999997</v>
      </c>
      <c r="AC591" s="181">
        <v>310776.66599999997</v>
      </c>
      <c r="AD591" s="181">
        <v>160791.89899999998</v>
      </c>
      <c r="AE591" s="110">
        <v>3224016</v>
      </c>
    </row>
    <row r="592" spans="1:31" hidden="1" x14ac:dyDescent="0.25">
      <c r="A592" s="99">
        <v>42704</v>
      </c>
      <c r="B592" s="100">
        <f t="shared" si="13"/>
        <v>2016</v>
      </c>
      <c r="C592" s="101">
        <v>1836580</v>
      </c>
      <c r="D592" s="101"/>
      <c r="E592" s="101"/>
      <c r="F592" s="101"/>
      <c r="G592" s="102"/>
      <c r="H592" s="102"/>
      <c r="I592" s="102"/>
      <c r="J592" s="103">
        <v>96.84</v>
      </c>
      <c r="K592" s="104">
        <v>1208.5250000000001</v>
      </c>
      <c r="L592" s="104">
        <v>656.86400000000003</v>
      </c>
      <c r="M592" s="105">
        <v>18568.838000000003</v>
      </c>
      <c r="N592" s="105">
        <v>9585.4440000000013</v>
      </c>
      <c r="O592" s="105">
        <v>185065.11900000004</v>
      </c>
      <c r="P592" s="105">
        <v>96328.01999999996</v>
      </c>
      <c r="Q592" s="106">
        <v>1836.58</v>
      </c>
      <c r="R592" s="107">
        <f t="shared" si="12"/>
        <v>0.3909332401721512</v>
      </c>
      <c r="S592" s="108">
        <v>98.473238805970183</v>
      </c>
      <c r="T592" s="109">
        <v>87</v>
      </c>
      <c r="U592" s="110">
        <v>2088000</v>
      </c>
      <c r="V592" s="110">
        <v>62640000</v>
      </c>
      <c r="W592" s="110">
        <v>11</v>
      </c>
      <c r="X592" s="110">
        <v>699480000</v>
      </c>
      <c r="Y592" s="111">
        <v>60</v>
      </c>
      <c r="Z592" s="111">
        <v>29.7</v>
      </c>
      <c r="AA592" s="181">
        <v>199667.45799999998</v>
      </c>
      <c r="AB592" s="181">
        <v>103890.06099999997</v>
      </c>
      <c r="AC592" s="181">
        <v>311985.19099999999</v>
      </c>
      <c r="AD592" s="181">
        <v>161448.76299999998</v>
      </c>
      <c r="AE592" s="110">
        <v>3226104</v>
      </c>
    </row>
    <row r="593" spans="1:31" hidden="1" x14ac:dyDescent="0.25">
      <c r="A593" s="99">
        <v>42705</v>
      </c>
      <c r="B593" s="100">
        <f t="shared" si="13"/>
        <v>2016</v>
      </c>
      <c r="C593" s="101">
        <v>993894</v>
      </c>
      <c r="D593" s="101"/>
      <c r="E593" s="101"/>
      <c r="F593" s="101"/>
      <c r="G593" s="102"/>
      <c r="H593" s="102"/>
      <c r="I593" s="102"/>
      <c r="J593" s="103">
        <v>98.71</v>
      </c>
      <c r="K593" s="104">
        <v>654.83399999999995</v>
      </c>
      <c r="L593" s="104">
        <v>354.80200000000002</v>
      </c>
      <c r="M593" s="105">
        <v>654.83399999999995</v>
      </c>
      <c r="N593" s="105">
        <v>354.80200000000002</v>
      </c>
      <c r="O593" s="105">
        <v>185719.95300000004</v>
      </c>
      <c r="P593" s="105">
        <v>96682.821999999956</v>
      </c>
      <c r="Q593" s="106">
        <v>993.89400000000001</v>
      </c>
      <c r="R593" s="107">
        <f t="shared" si="12"/>
        <v>0.39156487954652791</v>
      </c>
      <c r="S593" s="108">
        <v>98.473943452380979</v>
      </c>
      <c r="T593" s="109">
        <v>87</v>
      </c>
      <c r="U593" s="110">
        <v>2088000</v>
      </c>
      <c r="V593" s="110">
        <v>2088000</v>
      </c>
      <c r="W593" s="110">
        <v>12</v>
      </c>
      <c r="X593" s="110">
        <v>701568000</v>
      </c>
      <c r="Y593" s="111">
        <v>60</v>
      </c>
      <c r="Z593" s="111">
        <v>29.7</v>
      </c>
      <c r="AA593" s="181">
        <v>199960.22</v>
      </c>
      <c r="AB593" s="181">
        <v>103982.03399999997</v>
      </c>
      <c r="AC593" s="181">
        <v>312640.02499999997</v>
      </c>
      <c r="AD593" s="181">
        <v>161803.56499999997</v>
      </c>
      <c r="AE593" s="110">
        <v>3228192</v>
      </c>
    </row>
    <row r="594" spans="1:31" hidden="1" x14ac:dyDescent="0.25">
      <c r="A594" s="99">
        <v>42706</v>
      </c>
      <c r="B594" s="100">
        <f t="shared" si="13"/>
        <v>2016</v>
      </c>
      <c r="C594" s="101">
        <v>1183636</v>
      </c>
      <c r="D594" s="101"/>
      <c r="E594" s="101"/>
      <c r="F594" s="101"/>
      <c r="G594" s="102"/>
      <c r="H594" s="102"/>
      <c r="I594" s="102"/>
      <c r="J594" s="103">
        <v>100</v>
      </c>
      <c r="K594" s="104">
        <v>774.13699999999994</v>
      </c>
      <c r="L594" s="104">
        <v>428.34199999999998</v>
      </c>
      <c r="M594" s="105">
        <v>1428.971</v>
      </c>
      <c r="N594" s="105">
        <v>783.14400000000001</v>
      </c>
      <c r="O594" s="105">
        <v>186494.09000000003</v>
      </c>
      <c r="P594" s="105">
        <v>97111.163999999961</v>
      </c>
      <c r="Q594" s="106">
        <v>1183.636</v>
      </c>
      <c r="R594" s="107">
        <f t="shared" si="12"/>
        <v>0.39307606151262248</v>
      </c>
      <c r="S594" s="108">
        <v>98.478471810089047</v>
      </c>
      <c r="T594" s="109">
        <v>87</v>
      </c>
      <c r="U594" s="110">
        <v>2088000</v>
      </c>
      <c r="V594" s="110">
        <v>4176000</v>
      </c>
      <c r="W594" s="110">
        <v>12</v>
      </c>
      <c r="X594" s="110">
        <v>703656000</v>
      </c>
      <c r="Y594" s="111">
        <v>60</v>
      </c>
      <c r="Z594" s="111">
        <v>29.7</v>
      </c>
      <c r="AA594" s="181">
        <v>200391.459</v>
      </c>
      <c r="AB594" s="181">
        <v>104231.50999999997</v>
      </c>
      <c r="AC594" s="181">
        <v>313414.16199999995</v>
      </c>
      <c r="AD594" s="181">
        <v>162231.90699999998</v>
      </c>
      <c r="AE594" s="110">
        <v>3230280</v>
      </c>
    </row>
    <row r="595" spans="1:31" hidden="1" x14ac:dyDescent="0.25">
      <c r="A595" s="99">
        <v>42707</v>
      </c>
      <c r="B595" s="100">
        <f t="shared" si="13"/>
        <v>2016</v>
      </c>
      <c r="C595" s="101">
        <v>486340</v>
      </c>
      <c r="D595" s="101"/>
      <c r="E595" s="101"/>
      <c r="F595" s="101"/>
      <c r="G595" s="102"/>
      <c r="H595" s="102"/>
      <c r="I595" s="102"/>
      <c r="J595" s="103">
        <v>99.1</v>
      </c>
      <c r="K595" s="104">
        <v>332.19099999999997</v>
      </c>
      <c r="L595" s="104">
        <v>162.422</v>
      </c>
      <c r="M595" s="105">
        <v>1761.162</v>
      </c>
      <c r="N595" s="105">
        <v>945.56600000000003</v>
      </c>
      <c r="O595" s="105">
        <v>186826.28100000002</v>
      </c>
      <c r="P595" s="105">
        <v>97273.585999999967</v>
      </c>
      <c r="Q595" s="106">
        <v>486.34</v>
      </c>
      <c r="R595" s="107">
        <f t="shared" si="12"/>
        <v>0.39358615703563726</v>
      </c>
      <c r="S595" s="108">
        <v>98.480310650887603</v>
      </c>
      <c r="T595" s="109">
        <v>87</v>
      </c>
      <c r="U595" s="110">
        <v>2088000</v>
      </c>
      <c r="V595" s="110">
        <v>6264000</v>
      </c>
      <c r="W595" s="110">
        <v>12</v>
      </c>
      <c r="X595" s="110">
        <v>705744000</v>
      </c>
      <c r="Y595" s="111">
        <v>60</v>
      </c>
      <c r="Z595" s="111">
        <v>29.7</v>
      </c>
      <c r="AA595" s="181">
        <v>200697.837</v>
      </c>
      <c r="AB595" s="181">
        <v>104382.64199999998</v>
      </c>
      <c r="AC595" s="181">
        <v>313746.35299999994</v>
      </c>
      <c r="AD595" s="181">
        <v>162394.32899999997</v>
      </c>
      <c r="AE595" s="110">
        <v>3232368</v>
      </c>
    </row>
    <row r="596" spans="1:31" hidden="1" x14ac:dyDescent="0.25">
      <c r="A596" s="99">
        <v>42708</v>
      </c>
      <c r="B596" s="100">
        <f t="shared" si="13"/>
        <v>2016</v>
      </c>
      <c r="C596" s="101">
        <v>500525</v>
      </c>
      <c r="D596" s="101"/>
      <c r="E596" s="101"/>
      <c r="F596" s="101"/>
      <c r="G596" s="102"/>
      <c r="H596" s="102"/>
      <c r="I596" s="102"/>
      <c r="J596" s="103">
        <v>99.46</v>
      </c>
      <c r="K596" s="104">
        <v>333.14</v>
      </c>
      <c r="L596" s="104">
        <v>174.06399999999999</v>
      </c>
      <c r="M596" s="105">
        <v>2094.3020000000001</v>
      </c>
      <c r="N596" s="105">
        <v>1119.6300000000001</v>
      </c>
      <c r="O596" s="105">
        <v>187159.42100000003</v>
      </c>
      <c r="P596" s="105">
        <v>97447.649999999965</v>
      </c>
      <c r="Q596" s="106">
        <v>500.52499999999998</v>
      </c>
      <c r="R596" s="107">
        <f t="shared" si="12"/>
        <v>0.39416078570303875</v>
      </c>
      <c r="S596" s="108">
        <v>98.483200589970522</v>
      </c>
      <c r="T596" s="109">
        <v>87</v>
      </c>
      <c r="U596" s="110">
        <v>2088000</v>
      </c>
      <c r="V596" s="110">
        <v>8352000</v>
      </c>
      <c r="W596" s="110">
        <v>12</v>
      </c>
      <c r="X596" s="110">
        <v>707832000</v>
      </c>
      <c r="Y596" s="111">
        <v>60</v>
      </c>
      <c r="Z596" s="111">
        <v>29.7</v>
      </c>
      <c r="AA596" s="181">
        <v>200961.69400000002</v>
      </c>
      <c r="AB596" s="181">
        <v>104522.46199999997</v>
      </c>
      <c r="AC596" s="181">
        <v>314079.49299999996</v>
      </c>
      <c r="AD596" s="181">
        <v>162568.39299999998</v>
      </c>
      <c r="AE596" s="110">
        <v>3234456</v>
      </c>
    </row>
    <row r="597" spans="1:31" hidden="1" x14ac:dyDescent="0.25">
      <c r="A597" s="99">
        <v>42709</v>
      </c>
      <c r="B597" s="100">
        <f t="shared" si="13"/>
        <v>2016</v>
      </c>
      <c r="C597" s="101">
        <v>1391427</v>
      </c>
      <c r="D597" s="101"/>
      <c r="E597" s="101"/>
      <c r="F597" s="101"/>
      <c r="G597" s="102"/>
      <c r="H597" s="102"/>
      <c r="I597" s="102"/>
      <c r="J597" s="103">
        <v>99.95</v>
      </c>
      <c r="K597" s="104">
        <v>930.95299999999997</v>
      </c>
      <c r="L597" s="104">
        <v>480.61200000000002</v>
      </c>
      <c r="M597" s="105">
        <v>3025.2550000000001</v>
      </c>
      <c r="N597" s="105">
        <v>1600.2420000000002</v>
      </c>
      <c r="O597" s="105">
        <v>188090.37400000004</v>
      </c>
      <c r="P597" s="105">
        <v>97928.261999999959</v>
      </c>
      <c r="Q597" s="106">
        <v>1391.4269999999999</v>
      </c>
      <c r="R597" s="107">
        <f t="shared" si="12"/>
        <v>0.39597413137038778</v>
      </c>
      <c r="S597" s="108">
        <v>98.487514705882361</v>
      </c>
      <c r="T597" s="109">
        <v>87</v>
      </c>
      <c r="U597" s="110">
        <v>2088000</v>
      </c>
      <c r="V597" s="110">
        <v>10440000</v>
      </c>
      <c r="W597" s="110">
        <v>12</v>
      </c>
      <c r="X597" s="110">
        <v>709920000</v>
      </c>
      <c r="Y597" s="111">
        <v>60</v>
      </c>
      <c r="Z597" s="111">
        <v>29.7</v>
      </c>
      <c r="AA597" s="181">
        <v>201848.33500000005</v>
      </c>
      <c r="AB597" s="181">
        <v>104979.44899999996</v>
      </c>
      <c r="AC597" s="181">
        <v>315010.44599999994</v>
      </c>
      <c r="AD597" s="181">
        <v>163049.00499999998</v>
      </c>
      <c r="AE597" s="110">
        <v>3236544</v>
      </c>
    </row>
    <row r="598" spans="1:31" hidden="1" x14ac:dyDescent="0.25">
      <c r="A598" s="99">
        <v>42710</v>
      </c>
      <c r="B598" s="100">
        <f t="shared" si="13"/>
        <v>2016</v>
      </c>
      <c r="C598" s="101">
        <v>117510</v>
      </c>
      <c r="D598" s="101"/>
      <c r="E598" s="101"/>
      <c r="F598" s="101"/>
      <c r="G598" s="102"/>
      <c r="H598" s="102"/>
      <c r="I598" s="102"/>
      <c r="J598" s="103">
        <v>96.72</v>
      </c>
      <c r="K598" s="104">
        <v>77.203000000000003</v>
      </c>
      <c r="L598" s="104">
        <v>46.484000000000002</v>
      </c>
      <c r="M598" s="105">
        <v>3102.4580000000001</v>
      </c>
      <c r="N598" s="105">
        <v>1646.7260000000001</v>
      </c>
      <c r="O598" s="105">
        <v>188167.57700000005</v>
      </c>
      <c r="P598" s="105">
        <v>97974.745999999956</v>
      </c>
      <c r="Q598" s="106">
        <v>117.51</v>
      </c>
      <c r="R598" s="107">
        <f t="shared" si="12"/>
        <v>0.39594697947829727</v>
      </c>
      <c r="S598" s="108">
        <v>98.482331378299136</v>
      </c>
      <c r="T598" s="109">
        <v>87</v>
      </c>
      <c r="U598" s="110">
        <v>2088000</v>
      </c>
      <c r="V598" s="110">
        <v>12528000</v>
      </c>
      <c r="W598" s="110">
        <v>12</v>
      </c>
      <c r="X598" s="110">
        <v>712008000</v>
      </c>
      <c r="Y598" s="111">
        <v>60</v>
      </c>
      <c r="Z598" s="111">
        <v>29.7</v>
      </c>
      <c r="AA598" s="181">
        <v>201916.92600000004</v>
      </c>
      <c r="AB598" s="181">
        <v>105022.00499999996</v>
      </c>
      <c r="AC598" s="181">
        <v>315087.64899999992</v>
      </c>
      <c r="AD598" s="181">
        <v>163095.48899999997</v>
      </c>
      <c r="AE598" s="110">
        <v>3238632</v>
      </c>
    </row>
    <row r="599" spans="1:31" hidden="1" x14ac:dyDescent="0.25">
      <c r="A599" s="99">
        <v>42711</v>
      </c>
      <c r="B599" s="100">
        <f t="shared" si="13"/>
        <v>2016</v>
      </c>
      <c r="C599" s="101">
        <v>926399</v>
      </c>
      <c r="D599" s="101"/>
      <c r="E599" s="101"/>
      <c r="F599" s="101"/>
      <c r="G599" s="102"/>
      <c r="H599" s="102"/>
      <c r="I599" s="102"/>
      <c r="J599" s="103">
        <v>95.88</v>
      </c>
      <c r="K599" s="104">
        <v>635.75400000000002</v>
      </c>
      <c r="L599" s="104">
        <v>303.24200000000002</v>
      </c>
      <c r="M599" s="105">
        <v>3738.212</v>
      </c>
      <c r="N599" s="105">
        <v>1949.9680000000001</v>
      </c>
      <c r="O599" s="105">
        <v>188803.33100000003</v>
      </c>
      <c r="P599" s="105">
        <v>98277.987999999954</v>
      </c>
      <c r="Q599" s="106">
        <v>926.399</v>
      </c>
      <c r="R599" s="107">
        <f t="shared" si="12"/>
        <v>0.39485555424342617</v>
      </c>
      <c r="S599" s="108">
        <v>98.474722222222226</v>
      </c>
      <c r="T599" s="109">
        <v>87</v>
      </c>
      <c r="U599" s="110">
        <v>2088000</v>
      </c>
      <c r="V599" s="110">
        <v>14616000</v>
      </c>
      <c r="W599" s="110">
        <v>12</v>
      </c>
      <c r="X599" s="110">
        <v>714096000</v>
      </c>
      <c r="Y599" s="111">
        <v>60</v>
      </c>
      <c r="Z599" s="111">
        <v>29.7</v>
      </c>
      <c r="AA599" s="181">
        <v>202448.14</v>
      </c>
      <c r="AB599" s="181">
        <v>105284.23599999996</v>
      </c>
      <c r="AC599" s="181">
        <v>315723.40299999993</v>
      </c>
      <c r="AD599" s="181">
        <v>163398.73099999997</v>
      </c>
      <c r="AE599" s="110">
        <v>3240720</v>
      </c>
    </row>
    <row r="600" spans="1:31" hidden="1" x14ac:dyDescent="0.25">
      <c r="A600" s="99">
        <v>42712</v>
      </c>
      <c r="B600" s="100">
        <f t="shared" si="13"/>
        <v>2016</v>
      </c>
      <c r="C600" s="101">
        <v>506685</v>
      </c>
      <c r="D600" s="101"/>
      <c r="E600" s="101"/>
      <c r="F600" s="101"/>
      <c r="G600" s="102"/>
      <c r="H600" s="102"/>
      <c r="I600" s="102"/>
      <c r="J600" s="103">
        <v>96.25</v>
      </c>
      <c r="K600" s="104">
        <v>321.83499999999998</v>
      </c>
      <c r="L600" s="104">
        <v>196.922</v>
      </c>
      <c r="M600" s="105">
        <v>4060.047</v>
      </c>
      <c r="N600" s="105">
        <v>2146.89</v>
      </c>
      <c r="O600" s="105">
        <v>189125.16600000003</v>
      </c>
      <c r="P600" s="105">
        <v>98474.90999999996</v>
      </c>
      <c r="Q600" s="106">
        <v>506.685</v>
      </c>
      <c r="R600" s="107">
        <f t="shared" si="12"/>
        <v>0.39298811998110522</v>
      </c>
      <c r="S600" s="108">
        <v>98.468236151603506</v>
      </c>
      <c r="T600" s="109">
        <v>87</v>
      </c>
      <c r="U600" s="110">
        <v>2088000</v>
      </c>
      <c r="V600" s="110">
        <v>16704000</v>
      </c>
      <c r="W600" s="110">
        <v>12</v>
      </c>
      <c r="X600" s="110">
        <v>716184000</v>
      </c>
      <c r="Y600" s="111">
        <v>60</v>
      </c>
      <c r="Z600" s="111">
        <v>29.7</v>
      </c>
      <c r="AA600" s="181">
        <v>201575.92500000002</v>
      </c>
      <c r="AB600" s="181">
        <v>104892.36699999995</v>
      </c>
      <c r="AC600" s="181">
        <v>316045.23799999995</v>
      </c>
      <c r="AD600" s="181">
        <v>163595.65299999996</v>
      </c>
      <c r="AE600" s="110">
        <v>3242808</v>
      </c>
    </row>
    <row r="601" spans="1:31" hidden="1" x14ac:dyDescent="0.25">
      <c r="A601" s="99">
        <v>42713</v>
      </c>
      <c r="B601" s="100">
        <f t="shared" si="13"/>
        <v>2016</v>
      </c>
      <c r="C601" s="101">
        <v>437532</v>
      </c>
      <c r="D601" s="101"/>
      <c r="E601" s="101"/>
      <c r="F601" s="101"/>
      <c r="G601" s="102"/>
      <c r="H601" s="102"/>
      <c r="I601" s="102"/>
      <c r="J601" s="103">
        <v>96.46</v>
      </c>
      <c r="K601" s="104">
        <v>239.636</v>
      </c>
      <c r="L601" s="104">
        <v>206.76</v>
      </c>
      <c r="M601" s="105">
        <v>4299.683</v>
      </c>
      <c r="N601" s="105">
        <v>2353.6499999999996</v>
      </c>
      <c r="O601" s="105">
        <v>189364.80200000003</v>
      </c>
      <c r="P601" s="105">
        <v>98681.669999999955</v>
      </c>
      <c r="Q601" s="106">
        <v>437.53199999999998</v>
      </c>
      <c r="R601" s="107">
        <f t="shared" si="12"/>
        <v>0.39141253870781489</v>
      </c>
      <c r="S601" s="108">
        <v>98.462398255813966</v>
      </c>
      <c r="T601" s="109">
        <v>87</v>
      </c>
      <c r="U601" s="110">
        <v>2088000</v>
      </c>
      <c r="V601" s="110">
        <v>18792000</v>
      </c>
      <c r="W601" s="110">
        <v>12</v>
      </c>
      <c r="X601" s="110">
        <v>718272000</v>
      </c>
      <c r="Y601" s="111">
        <v>60</v>
      </c>
      <c r="Z601" s="111">
        <v>29.7</v>
      </c>
      <c r="AA601" s="181">
        <v>200505.06500000003</v>
      </c>
      <c r="AB601" s="181">
        <v>104453.25599999995</v>
      </c>
      <c r="AC601" s="181">
        <v>316284.87399999995</v>
      </c>
      <c r="AD601" s="181">
        <v>163802.41299999997</v>
      </c>
      <c r="AE601" s="110">
        <v>3244896</v>
      </c>
    </row>
    <row r="602" spans="1:31" hidden="1" x14ac:dyDescent="0.25">
      <c r="A602" s="99">
        <v>42714</v>
      </c>
      <c r="B602" s="100">
        <f t="shared" si="13"/>
        <v>2016</v>
      </c>
      <c r="C602" s="101">
        <v>185660</v>
      </c>
      <c r="D602" s="101"/>
      <c r="E602" s="101"/>
      <c r="F602" s="101"/>
      <c r="G602" s="102"/>
      <c r="H602" s="102"/>
      <c r="I602" s="102"/>
      <c r="J602" s="103">
        <v>95.66</v>
      </c>
      <c r="K602" s="104">
        <v>111.155</v>
      </c>
      <c r="L602" s="104">
        <v>82.975999999999999</v>
      </c>
      <c r="M602" s="105">
        <v>4410.8379999999997</v>
      </c>
      <c r="N602" s="105">
        <v>2436.6259999999997</v>
      </c>
      <c r="O602" s="105">
        <v>189475.95700000002</v>
      </c>
      <c r="P602" s="105">
        <v>98764.64599999995</v>
      </c>
      <c r="Q602" s="106">
        <v>185.66</v>
      </c>
      <c r="R602" s="107">
        <f t="shared" si="12"/>
        <v>0.38950235920852344</v>
      </c>
      <c r="S602" s="108">
        <v>98.454275362318853</v>
      </c>
      <c r="T602" s="109">
        <v>87</v>
      </c>
      <c r="U602" s="110">
        <v>2088000</v>
      </c>
      <c r="V602" s="110">
        <v>20880000</v>
      </c>
      <c r="W602" s="110">
        <v>12</v>
      </c>
      <c r="X602" s="110">
        <v>720360000</v>
      </c>
      <c r="Y602" s="111">
        <v>60</v>
      </c>
      <c r="Z602" s="111">
        <v>29.7</v>
      </c>
      <c r="AA602" s="181">
        <v>199519.55700000003</v>
      </c>
      <c r="AB602" s="181">
        <v>103973.32999999994</v>
      </c>
      <c r="AC602" s="181">
        <v>316396.02899999998</v>
      </c>
      <c r="AD602" s="181">
        <v>163885.38899999997</v>
      </c>
      <c r="AE602" s="110">
        <v>3246984</v>
      </c>
    </row>
    <row r="603" spans="1:31" hidden="1" x14ac:dyDescent="0.25">
      <c r="A603" s="99">
        <v>42715</v>
      </c>
      <c r="B603" s="100">
        <f t="shared" si="13"/>
        <v>2016</v>
      </c>
      <c r="C603" s="101">
        <v>634347</v>
      </c>
      <c r="D603" s="101"/>
      <c r="E603" s="101"/>
      <c r="F603" s="101"/>
      <c r="G603" s="102"/>
      <c r="H603" s="102"/>
      <c r="I603" s="102"/>
      <c r="J603" s="103">
        <v>99.24</v>
      </c>
      <c r="K603" s="104">
        <v>398.57400000000001</v>
      </c>
      <c r="L603" s="104">
        <v>245.19800000000001</v>
      </c>
      <c r="M603" s="105">
        <v>4809.4119999999994</v>
      </c>
      <c r="N603" s="105">
        <v>2681.8239999999996</v>
      </c>
      <c r="O603" s="105">
        <v>189874.53100000002</v>
      </c>
      <c r="P603" s="105">
        <v>99009.843999999954</v>
      </c>
      <c r="Q603" s="106">
        <v>634.34699999999998</v>
      </c>
      <c r="R603" s="107">
        <f t="shared" si="12"/>
        <v>0.38878021177767264</v>
      </c>
      <c r="S603" s="108">
        <v>98.456546242774579</v>
      </c>
      <c r="T603" s="109">
        <v>87</v>
      </c>
      <c r="U603" s="110">
        <v>2088000</v>
      </c>
      <c r="V603" s="110">
        <v>22968000</v>
      </c>
      <c r="W603" s="110">
        <v>12</v>
      </c>
      <c r="X603" s="110">
        <v>722448000</v>
      </c>
      <c r="Y603" s="111">
        <v>60</v>
      </c>
      <c r="Z603" s="111">
        <v>29.7</v>
      </c>
      <c r="AA603" s="181">
        <v>198825.46600000004</v>
      </c>
      <c r="AB603" s="181">
        <v>103647.75599999995</v>
      </c>
      <c r="AC603" s="181">
        <v>316794.603</v>
      </c>
      <c r="AD603" s="181">
        <v>164130.58699999997</v>
      </c>
      <c r="AE603" s="110">
        <v>3249072</v>
      </c>
    </row>
    <row r="604" spans="1:31" hidden="1" x14ac:dyDescent="0.25">
      <c r="A604" s="99">
        <v>42716</v>
      </c>
      <c r="B604" s="100">
        <f t="shared" si="13"/>
        <v>2016</v>
      </c>
      <c r="C604" s="101">
        <v>1195601</v>
      </c>
      <c r="D604" s="101"/>
      <c r="E604" s="101"/>
      <c r="F604" s="101"/>
      <c r="G604" s="102"/>
      <c r="H604" s="102"/>
      <c r="I604" s="102"/>
      <c r="J604" s="103">
        <v>99.39</v>
      </c>
      <c r="K604" s="104">
        <v>772.22</v>
      </c>
      <c r="L604" s="104">
        <v>441.92399999999998</v>
      </c>
      <c r="M604" s="105">
        <v>5581.6319999999996</v>
      </c>
      <c r="N604" s="105">
        <v>3123.7479999999996</v>
      </c>
      <c r="O604" s="105">
        <v>190646.75100000002</v>
      </c>
      <c r="P604" s="105">
        <v>99451.767999999953</v>
      </c>
      <c r="Q604" s="106">
        <v>1195.6010000000001</v>
      </c>
      <c r="R604" s="107">
        <f t="shared" si="12"/>
        <v>0.39007974728389211</v>
      </c>
      <c r="S604" s="108">
        <v>98.459236311239209</v>
      </c>
      <c r="T604" s="109">
        <v>87</v>
      </c>
      <c r="U604" s="110">
        <v>2088000</v>
      </c>
      <c r="V604" s="110">
        <v>25056000</v>
      </c>
      <c r="W604" s="110">
        <v>12</v>
      </c>
      <c r="X604" s="110">
        <v>724536000</v>
      </c>
      <c r="Y604" s="111">
        <v>60</v>
      </c>
      <c r="Z604" s="111">
        <v>29.7</v>
      </c>
      <c r="AA604" s="181">
        <v>198811.63000000006</v>
      </c>
      <c r="AB604" s="181">
        <v>103676.67299999995</v>
      </c>
      <c r="AC604" s="181">
        <v>317566.82299999997</v>
      </c>
      <c r="AD604" s="181">
        <v>164572.51099999997</v>
      </c>
      <c r="AE604" s="110">
        <v>3251160</v>
      </c>
    </row>
    <row r="605" spans="1:31" hidden="1" x14ac:dyDescent="0.25">
      <c r="A605" s="99">
        <v>42717</v>
      </c>
      <c r="B605" s="100">
        <f t="shared" si="13"/>
        <v>2016</v>
      </c>
      <c r="C605" s="101">
        <v>1670666</v>
      </c>
      <c r="D605" s="101"/>
      <c r="E605" s="101"/>
      <c r="F605" s="101"/>
      <c r="G605" s="102"/>
      <c r="H605" s="102"/>
      <c r="I605" s="102"/>
      <c r="J605" s="103">
        <v>99.43</v>
      </c>
      <c r="K605" s="104">
        <v>1092.116</v>
      </c>
      <c r="L605" s="104">
        <v>602.84</v>
      </c>
      <c r="M605" s="105">
        <v>6673.7479999999996</v>
      </c>
      <c r="N605" s="105">
        <v>3726.5879999999997</v>
      </c>
      <c r="O605" s="105">
        <v>191738.86700000003</v>
      </c>
      <c r="P605" s="105">
        <v>100054.60799999995</v>
      </c>
      <c r="Q605" s="106">
        <v>1670.6659999999999</v>
      </c>
      <c r="R605" s="107">
        <f t="shared" si="12"/>
        <v>0.39200214926783172</v>
      </c>
      <c r="S605" s="108">
        <v>98.46202586206897</v>
      </c>
      <c r="T605" s="109">
        <v>87</v>
      </c>
      <c r="U605" s="110">
        <v>2088000</v>
      </c>
      <c r="V605" s="110">
        <v>27144000</v>
      </c>
      <c r="W605" s="110">
        <v>12</v>
      </c>
      <c r="X605" s="110">
        <v>726624000</v>
      </c>
      <c r="Y605" s="111">
        <v>60</v>
      </c>
      <c r="Z605" s="111">
        <v>29.7</v>
      </c>
      <c r="AA605" s="181">
        <v>199765.97100000005</v>
      </c>
      <c r="AB605" s="181">
        <v>104205.70599999993</v>
      </c>
      <c r="AC605" s="181">
        <v>318658.93899999995</v>
      </c>
      <c r="AD605" s="181">
        <v>165175.35099999997</v>
      </c>
      <c r="AE605" s="110">
        <v>3253248</v>
      </c>
    </row>
    <row r="606" spans="1:31" hidden="1" x14ac:dyDescent="0.25">
      <c r="A606" s="99">
        <v>42718</v>
      </c>
      <c r="B606" s="100">
        <f t="shared" si="13"/>
        <v>2016</v>
      </c>
      <c r="C606" s="101">
        <v>940496</v>
      </c>
      <c r="D606" s="101"/>
      <c r="E606" s="101"/>
      <c r="F606" s="101"/>
      <c r="G606" s="102"/>
      <c r="H606" s="102"/>
      <c r="I606" s="102"/>
      <c r="J606" s="103">
        <v>98.68</v>
      </c>
      <c r="K606" s="104">
        <v>613.59400000000005</v>
      </c>
      <c r="L606" s="104">
        <v>345.42399999999998</v>
      </c>
      <c r="M606" s="105">
        <v>7287.3419999999996</v>
      </c>
      <c r="N606" s="105">
        <v>4072.0119999999997</v>
      </c>
      <c r="O606" s="105">
        <v>192352.46100000004</v>
      </c>
      <c r="P606" s="105">
        <v>100400.03199999995</v>
      </c>
      <c r="Q606" s="106">
        <v>940.49599999999998</v>
      </c>
      <c r="R606" s="107">
        <f t="shared" si="12"/>
        <v>0.3917940389964833</v>
      </c>
      <c r="S606" s="108">
        <v>98.462650429799439</v>
      </c>
      <c r="T606" s="109">
        <v>87</v>
      </c>
      <c r="U606" s="110">
        <v>2088000</v>
      </c>
      <c r="V606" s="110">
        <v>29232000</v>
      </c>
      <c r="W606" s="110">
        <v>12</v>
      </c>
      <c r="X606" s="110">
        <v>728712000</v>
      </c>
      <c r="Y606" s="111">
        <v>60</v>
      </c>
      <c r="Z606" s="111">
        <v>29.7</v>
      </c>
      <c r="AA606" s="181">
        <v>200239.46100000007</v>
      </c>
      <c r="AB606" s="181">
        <v>104479.97199999994</v>
      </c>
      <c r="AC606" s="181">
        <v>319272.53299999994</v>
      </c>
      <c r="AD606" s="181">
        <v>165520.77499999997</v>
      </c>
      <c r="AE606" s="110">
        <v>3255336</v>
      </c>
    </row>
    <row r="607" spans="1:31" hidden="1" x14ac:dyDescent="0.25">
      <c r="A607" s="99">
        <v>42719</v>
      </c>
      <c r="B607" s="100">
        <f t="shared" si="13"/>
        <v>2016</v>
      </c>
      <c r="C607" s="101">
        <v>391459</v>
      </c>
      <c r="D607" s="101"/>
      <c r="E607" s="101"/>
      <c r="F607" s="101"/>
      <c r="G607" s="102"/>
      <c r="H607" s="102"/>
      <c r="I607" s="102"/>
      <c r="J607" s="103">
        <v>96.63</v>
      </c>
      <c r="K607" s="104">
        <v>220.72200000000001</v>
      </c>
      <c r="L607" s="104">
        <v>180.32400000000001</v>
      </c>
      <c r="M607" s="105">
        <v>7508.0639999999994</v>
      </c>
      <c r="N607" s="105">
        <v>4252.3359999999993</v>
      </c>
      <c r="O607" s="105">
        <v>192573.18300000005</v>
      </c>
      <c r="P607" s="105">
        <v>100580.35599999994</v>
      </c>
      <c r="Q607" s="106">
        <v>391.459</v>
      </c>
      <c r="R607" s="107">
        <f t="shared" si="12"/>
        <v>0.39052777646564835</v>
      </c>
      <c r="S607" s="108">
        <v>98.457414285714293</v>
      </c>
      <c r="T607" s="109">
        <v>87</v>
      </c>
      <c r="U607" s="110">
        <v>2088000</v>
      </c>
      <c r="V607" s="110">
        <v>31320000</v>
      </c>
      <c r="W607" s="110">
        <v>12</v>
      </c>
      <c r="X607" s="110">
        <v>730800000</v>
      </c>
      <c r="Y607" s="111">
        <v>60</v>
      </c>
      <c r="Z607" s="111">
        <v>29.7</v>
      </c>
      <c r="AA607" s="181">
        <v>199719.40200000009</v>
      </c>
      <c r="AB607" s="181">
        <v>104288.31199999993</v>
      </c>
      <c r="AC607" s="181">
        <v>319493.25499999995</v>
      </c>
      <c r="AD607" s="181">
        <v>165701.09899999996</v>
      </c>
      <c r="AE607" s="110">
        <v>3257424</v>
      </c>
    </row>
    <row r="608" spans="1:31" hidden="1" x14ac:dyDescent="0.25">
      <c r="A608" s="99">
        <v>42720</v>
      </c>
      <c r="B608" s="100">
        <f t="shared" si="13"/>
        <v>2016</v>
      </c>
      <c r="C608" s="101">
        <v>1540426</v>
      </c>
      <c r="D608" s="101"/>
      <c r="E608" s="101"/>
      <c r="F608" s="101"/>
      <c r="G608" s="102"/>
      <c r="H608" s="102"/>
      <c r="I608" s="102"/>
      <c r="J608" s="103">
        <v>98.88</v>
      </c>
      <c r="K608" s="104">
        <v>995.82899999999995</v>
      </c>
      <c r="L608" s="104">
        <v>559.89200000000005</v>
      </c>
      <c r="M608" s="105">
        <v>8503.893</v>
      </c>
      <c r="N608" s="105">
        <v>4812.2279999999992</v>
      </c>
      <c r="O608" s="105">
        <v>193569.01200000005</v>
      </c>
      <c r="P608" s="105">
        <v>101140.24799999995</v>
      </c>
      <c r="Q608" s="106">
        <v>1540.4259999999999</v>
      </c>
      <c r="R608" s="107">
        <f t="shared" si="12"/>
        <v>0.3903528027082348</v>
      </c>
      <c r="S608" s="108">
        <v>98.458618233618225</v>
      </c>
      <c r="T608" s="109">
        <v>87</v>
      </c>
      <c r="U608" s="110">
        <v>2088000</v>
      </c>
      <c r="V608" s="110">
        <v>33408000</v>
      </c>
      <c r="W608" s="110">
        <v>12</v>
      </c>
      <c r="X608" s="110">
        <v>732888000</v>
      </c>
      <c r="Y608" s="111">
        <v>60</v>
      </c>
      <c r="Z608" s="111">
        <v>29.7</v>
      </c>
      <c r="AA608" s="181">
        <v>199842.28500000012</v>
      </c>
      <c r="AB608" s="181">
        <v>104347.01899999993</v>
      </c>
      <c r="AC608" s="181">
        <v>320489.08399999997</v>
      </c>
      <c r="AD608" s="181">
        <v>166260.99099999995</v>
      </c>
      <c r="AE608" s="110">
        <v>3259512</v>
      </c>
    </row>
    <row r="609" spans="1:31" hidden="1" x14ac:dyDescent="0.25">
      <c r="A609" s="99">
        <v>42721</v>
      </c>
      <c r="B609" s="100">
        <f t="shared" si="13"/>
        <v>2016</v>
      </c>
      <c r="C609" s="101">
        <v>1076608</v>
      </c>
      <c r="D609" s="101"/>
      <c r="E609" s="101"/>
      <c r="F609" s="101"/>
      <c r="G609" s="102"/>
      <c r="H609" s="102"/>
      <c r="I609" s="102"/>
      <c r="J609" s="103">
        <v>99.87</v>
      </c>
      <c r="K609" s="104">
        <v>692.74900000000002</v>
      </c>
      <c r="L609" s="104">
        <v>402.13799999999998</v>
      </c>
      <c r="M609" s="105">
        <v>9196.6419999999998</v>
      </c>
      <c r="N609" s="105">
        <v>5214.3659999999991</v>
      </c>
      <c r="O609" s="105">
        <v>194261.76100000006</v>
      </c>
      <c r="P609" s="105">
        <v>101542.38599999995</v>
      </c>
      <c r="Q609" s="106">
        <v>1076.6079999999999</v>
      </c>
      <c r="R609" s="107">
        <f t="shared" si="12"/>
        <v>0.39049577494357829</v>
      </c>
      <c r="S609" s="108">
        <v>98.462627840909093</v>
      </c>
      <c r="T609" s="109">
        <v>87</v>
      </c>
      <c r="U609" s="110">
        <v>2088000</v>
      </c>
      <c r="V609" s="110">
        <v>35496000</v>
      </c>
      <c r="W609" s="110">
        <v>12</v>
      </c>
      <c r="X609" s="110">
        <v>734976000</v>
      </c>
      <c r="Y609" s="111">
        <v>60</v>
      </c>
      <c r="Z609" s="111">
        <v>29.7</v>
      </c>
      <c r="AA609" s="181">
        <v>199458.84300000011</v>
      </c>
      <c r="AB609" s="181">
        <v>104128.17699999994</v>
      </c>
      <c r="AC609" s="181">
        <v>321181.83299999998</v>
      </c>
      <c r="AD609" s="181">
        <v>166663.12899999996</v>
      </c>
      <c r="AE609" s="110">
        <v>3261600</v>
      </c>
    </row>
    <row r="610" spans="1:31" hidden="1" x14ac:dyDescent="0.25">
      <c r="A610" s="99">
        <v>42722</v>
      </c>
      <c r="B610" s="100">
        <f t="shared" si="13"/>
        <v>2016</v>
      </c>
      <c r="C610" s="101">
        <v>205685</v>
      </c>
      <c r="D610" s="101"/>
      <c r="E610" s="101"/>
      <c r="F610" s="101"/>
      <c r="G610" s="102"/>
      <c r="H610" s="102"/>
      <c r="I610" s="102"/>
      <c r="J610" s="103">
        <v>100</v>
      </c>
      <c r="K610" s="104">
        <v>132.62200000000001</v>
      </c>
      <c r="L610" s="104">
        <v>80.489999999999995</v>
      </c>
      <c r="M610" s="105">
        <v>9329.2639999999992</v>
      </c>
      <c r="N610" s="105">
        <v>5294.8559999999989</v>
      </c>
      <c r="O610" s="105">
        <v>194394.38300000006</v>
      </c>
      <c r="P610" s="105">
        <v>101622.87599999996</v>
      </c>
      <c r="Q610" s="106">
        <v>205.685</v>
      </c>
      <c r="R610" s="107">
        <f t="shared" si="12"/>
        <v>0.39001962158190295</v>
      </c>
      <c r="S610" s="108">
        <v>98.466983002832862</v>
      </c>
      <c r="T610" s="109">
        <v>87</v>
      </c>
      <c r="U610" s="110">
        <v>2088000</v>
      </c>
      <c r="V610" s="110">
        <v>37584000</v>
      </c>
      <c r="W610" s="110">
        <v>12</v>
      </c>
      <c r="X610" s="110">
        <v>737064000</v>
      </c>
      <c r="Y610" s="111">
        <v>60</v>
      </c>
      <c r="Z610" s="111">
        <v>29.7</v>
      </c>
      <c r="AA610" s="181">
        <v>198983.17200000008</v>
      </c>
      <c r="AB610" s="181">
        <v>103835.98999999995</v>
      </c>
      <c r="AC610" s="181">
        <v>321314.45499999996</v>
      </c>
      <c r="AD610" s="181">
        <v>166743.61899999995</v>
      </c>
      <c r="AE610" s="110">
        <v>3263688</v>
      </c>
    </row>
    <row r="611" spans="1:31" hidden="1" x14ac:dyDescent="0.25">
      <c r="A611" s="99">
        <v>42723</v>
      </c>
      <c r="B611" s="100">
        <f t="shared" si="13"/>
        <v>2016</v>
      </c>
      <c r="C611" s="101">
        <v>93184</v>
      </c>
      <c r="D611" s="101"/>
      <c r="E611" s="101"/>
      <c r="F611" s="101"/>
      <c r="G611" s="102"/>
      <c r="H611" s="102"/>
      <c r="I611" s="102"/>
      <c r="J611" s="103">
        <v>98.91</v>
      </c>
      <c r="K611" s="104">
        <v>70.581000000000003</v>
      </c>
      <c r="L611" s="104">
        <v>35.966000000000001</v>
      </c>
      <c r="M611" s="105">
        <v>9399.8449999999993</v>
      </c>
      <c r="N611" s="105">
        <v>5330.8219999999992</v>
      </c>
      <c r="O611" s="105">
        <v>194464.96400000007</v>
      </c>
      <c r="P611" s="105">
        <v>101658.84199999996</v>
      </c>
      <c r="Q611" s="106">
        <v>93.183999999999997</v>
      </c>
      <c r="R611" s="107">
        <f t="shared" si="12"/>
        <v>0.38964922059518176</v>
      </c>
      <c r="S611" s="108">
        <v>98.468234463276843</v>
      </c>
      <c r="T611" s="109">
        <v>87</v>
      </c>
      <c r="U611" s="110">
        <v>2088000</v>
      </c>
      <c r="V611" s="110">
        <v>39672000</v>
      </c>
      <c r="W611" s="110">
        <v>12</v>
      </c>
      <c r="X611" s="110">
        <v>739152000</v>
      </c>
      <c r="Y611" s="111">
        <v>60</v>
      </c>
      <c r="Z611" s="111">
        <v>29.7</v>
      </c>
      <c r="AA611" s="181">
        <v>198676.16000000006</v>
      </c>
      <c r="AB611" s="181">
        <v>103672.32299999995</v>
      </c>
      <c r="AC611" s="181">
        <v>321385.03599999996</v>
      </c>
      <c r="AD611" s="181">
        <v>166779.58499999993</v>
      </c>
      <c r="AE611" s="110">
        <v>3265776</v>
      </c>
    </row>
    <row r="612" spans="1:31" hidden="1" x14ac:dyDescent="0.25">
      <c r="A612" s="99">
        <v>42724</v>
      </c>
      <c r="B612" s="100">
        <f t="shared" si="13"/>
        <v>2016</v>
      </c>
      <c r="C612" s="101">
        <v>237475</v>
      </c>
      <c r="D612" s="101"/>
      <c r="E612" s="101"/>
      <c r="F612" s="101"/>
      <c r="G612" s="102"/>
      <c r="H612" s="102"/>
      <c r="I612" s="102"/>
      <c r="J612" s="103">
        <v>96.79</v>
      </c>
      <c r="K612" s="104">
        <v>152.86000000000001</v>
      </c>
      <c r="L612" s="104">
        <v>85.908000000000001</v>
      </c>
      <c r="M612" s="105">
        <v>9552.7049999999999</v>
      </c>
      <c r="N612" s="105">
        <v>5416.73</v>
      </c>
      <c r="O612" s="105">
        <v>194617.82400000005</v>
      </c>
      <c r="P612" s="105">
        <v>101744.74999999996</v>
      </c>
      <c r="Q612" s="106">
        <v>237.47499999999999</v>
      </c>
      <c r="R612" s="107">
        <f t="shared" si="12"/>
        <v>0.38994415577599312</v>
      </c>
      <c r="S612" s="108">
        <v>98.463507042253539</v>
      </c>
      <c r="T612" s="109">
        <v>87</v>
      </c>
      <c r="U612" s="110">
        <v>2088000</v>
      </c>
      <c r="V612" s="110">
        <v>41760000</v>
      </c>
      <c r="W612" s="110">
        <v>12</v>
      </c>
      <c r="X612" s="110">
        <v>741240000</v>
      </c>
      <c r="Y612" s="111">
        <v>60</v>
      </c>
      <c r="Z612" s="111">
        <v>29.7</v>
      </c>
      <c r="AA612" s="181">
        <v>198579.23000000007</v>
      </c>
      <c r="AB612" s="181">
        <v>103624.61999999994</v>
      </c>
      <c r="AC612" s="181">
        <v>321537.89599999995</v>
      </c>
      <c r="AD612" s="181">
        <v>166865.49299999993</v>
      </c>
      <c r="AE612" s="110">
        <v>3267864</v>
      </c>
    </row>
    <row r="613" spans="1:31" hidden="1" x14ac:dyDescent="0.25">
      <c r="A613" s="99">
        <v>42725</v>
      </c>
      <c r="B613" s="100">
        <f t="shared" si="13"/>
        <v>2016</v>
      </c>
      <c r="C613" s="101">
        <v>1938786</v>
      </c>
      <c r="D613" s="101"/>
      <c r="E613" s="101"/>
      <c r="F613" s="101"/>
      <c r="G613" s="102"/>
      <c r="H613" s="102"/>
      <c r="I613" s="102"/>
      <c r="J613" s="103">
        <v>99.65</v>
      </c>
      <c r="K613" s="104">
        <v>1295.162</v>
      </c>
      <c r="L613" s="104">
        <v>673.52599999999995</v>
      </c>
      <c r="M613" s="105">
        <v>10847.867</v>
      </c>
      <c r="N613" s="105">
        <v>6090.2559999999994</v>
      </c>
      <c r="O613" s="105">
        <v>195912.98600000006</v>
      </c>
      <c r="P613" s="105">
        <v>102418.27599999995</v>
      </c>
      <c r="Q613" s="106">
        <v>1938.7860000000001</v>
      </c>
      <c r="R613" s="107">
        <f t="shared" si="12"/>
        <v>0.39247718600745279</v>
      </c>
      <c r="S613" s="108">
        <v>98.466839887640475</v>
      </c>
      <c r="T613" s="109">
        <v>87</v>
      </c>
      <c r="U613" s="110">
        <v>2088000</v>
      </c>
      <c r="V613" s="110">
        <v>43848000</v>
      </c>
      <c r="W613" s="110">
        <v>12</v>
      </c>
      <c r="X613" s="110">
        <v>743328000</v>
      </c>
      <c r="Y613" s="111">
        <v>60</v>
      </c>
      <c r="Z613" s="111">
        <v>29.7</v>
      </c>
      <c r="AA613" s="181">
        <v>199863.79400000008</v>
      </c>
      <c r="AB613" s="181">
        <v>104293.85399999995</v>
      </c>
      <c r="AC613" s="181">
        <v>322833.05799999996</v>
      </c>
      <c r="AD613" s="181">
        <v>167539.01899999994</v>
      </c>
      <c r="AE613" s="110">
        <v>3269952</v>
      </c>
    </row>
    <row r="614" spans="1:31" hidden="1" x14ac:dyDescent="0.25">
      <c r="A614" s="99">
        <v>42726</v>
      </c>
      <c r="B614" s="100">
        <f t="shared" si="13"/>
        <v>2016</v>
      </c>
      <c r="C614" s="101">
        <v>1915089</v>
      </c>
      <c r="D614" s="101"/>
      <c r="E614" s="101"/>
      <c r="F614" s="101"/>
      <c r="G614" s="102"/>
      <c r="H614" s="102"/>
      <c r="I614" s="102"/>
      <c r="J614" s="103">
        <v>98.33</v>
      </c>
      <c r="K614" s="104">
        <v>1265.8040000000001</v>
      </c>
      <c r="L614" s="104">
        <v>680.22400000000005</v>
      </c>
      <c r="M614" s="105">
        <v>12113.671</v>
      </c>
      <c r="N614" s="105">
        <v>6770.48</v>
      </c>
      <c r="O614" s="105">
        <v>197178.79000000007</v>
      </c>
      <c r="P614" s="105">
        <v>103098.49999999996</v>
      </c>
      <c r="Q614" s="106">
        <v>1915.0889999999999</v>
      </c>
      <c r="R614" s="107">
        <f t="shared" si="12"/>
        <v>0.39491120033590493</v>
      </c>
      <c r="S614" s="108">
        <v>98.466456582633072</v>
      </c>
      <c r="T614" s="109">
        <v>87</v>
      </c>
      <c r="U614" s="110">
        <v>2088000</v>
      </c>
      <c r="V614" s="110">
        <v>45936000</v>
      </c>
      <c r="W614" s="110">
        <v>12</v>
      </c>
      <c r="X614" s="110">
        <v>745416000</v>
      </c>
      <c r="Y614" s="111">
        <v>60</v>
      </c>
      <c r="Z614" s="111">
        <v>29.7</v>
      </c>
      <c r="AA614" s="181">
        <v>201121.72600000008</v>
      </c>
      <c r="AB614" s="181">
        <v>104969.61699999994</v>
      </c>
      <c r="AC614" s="181">
        <v>324098.86199999996</v>
      </c>
      <c r="AD614" s="181">
        <v>168219.24299999993</v>
      </c>
      <c r="AE614" s="110">
        <v>3272040</v>
      </c>
    </row>
    <row r="615" spans="1:31" hidden="1" x14ac:dyDescent="0.25">
      <c r="A615" s="99">
        <v>42727</v>
      </c>
      <c r="B615" s="100">
        <f t="shared" si="13"/>
        <v>2016</v>
      </c>
      <c r="C615" s="101">
        <v>1495260</v>
      </c>
      <c r="D615" s="101"/>
      <c r="E615" s="101"/>
      <c r="F615" s="101"/>
      <c r="G615" s="102"/>
      <c r="H615" s="102"/>
      <c r="I615" s="102"/>
      <c r="J615" s="103">
        <v>99.22</v>
      </c>
      <c r="K615" s="104">
        <v>984.72299999999996</v>
      </c>
      <c r="L615" s="104">
        <v>535.22</v>
      </c>
      <c r="M615" s="105">
        <v>13098.394</v>
      </c>
      <c r="N615" s="105">
        <v>7305.7</v>
      </c>
      <c r="O615" s="105">
        <v>198163.51300000006</v>
      </c>
      <c r="P615" s="105">
        <v>103633.71999999996</v>
      </c>
      <c r="Q615" s="106">
        <v>1495.26</v>
      </c>
      <c r="R615" s="107">
        <f t="shared" si="12"/>
        <v>0.39681876607358413</v>
      </c>
      <c r="S615" s="108">
        <v>98.468561452513995</v>
      </c>
      <c r="T615" s="109">
        <v>87</v>
      </c>
      <c r="U615" s="110">
        <v>2088000</v>
      </c>
      <c r="V615" s="110">
        <v>48024000</v>
      </c>
      <c r="W615" s="110">
        <v>12</v>
      </c>
      <c r="X615" s="110">
        <v>747504000</v>
      </c>
      <c r="Y615" s="111">
        <v>60</v>
      </c>
      <c r="Z615" s="111">
        <v>29.7</v>
      </c>
      <c r="AA615" s="181">
        <v>202053.13800000006</v>
      </c>
      <c r="AB615" s="181">
        <v>105492.69899999995</v>
      </c>
      <c r="AC615" s="181">
        <v>325083.58499999996</v>
      </c>
      <c r="AD615" s="181">
        <v>168754.46299999993</v>
      </c>
      <c r="AE615" s="110">
        <v>3274128</v>
      </c>
    </row>
    <row r="616" spans="1:31" hidden="1" x14ac:dyDescent="0.25">
      <c r="A616" s="99">
        <v>42728</v>
      </c>
      <c r="B616" s="100">
        <f t="shared" si="13"/>
        <v>2016</v>
      </c>
      <c r="C616" s="101">
        <v>1360356</v>
      </c>
      <c r="D616" s="101"/>
      <c r="E616" s="101"/>
      <c r="F616" s="101"/>
      <c r="G616" s="102"/>
      <c r="H616" s="102"/>
      <c r="I616" s="102"/>
      <c r="J616" s="103">
        <v>99.86</v>
      </c>
      <c r="K616" s="104">
        <v>886.91600000000005</v>
      </c>
      <c r="L616" s="104">
        <v>492.33600000000001</v>
      </c>
      <c r="M616" s="105">
        <v>13985.31</v>
      </c>
      <c r="N616" s="105">
        <v>7798.0360000000001</v>
      </c>
      <c r="O616" s="105">
        <v>199050.42900000006</v>
      </c>
      <c r="P616" s="105">
        <v>104126.05599999995</v>
      </c>
      <c r="Q616" s="106">
        <v>1360.356</v>
      </c>
      <c r="R616" s="107">
        <f t="shared" si="12"/>
        <v>0.39813448275862057</v>
      </c>
      <c r="S616" s="108">
        <v>98.472437325905318</v>
      </c>
      <c r="T616" s="109">
        <v>87</v>
      </c>
      <c r="U616" s="110">
        <v>2088000</v>
      </c>
      <c r="V616" s="110">
        <v>50112000</v>
      </c>
      <c r="W616" s="110">
        <v>12</v>
      </c>
      <c r="X616" s="110">
        <v>749592000</v>
      </c>
      <c r="Y616" s="111">
        <v>60</v>
      </c>
      <c r="Z616" s="111">
        <v>29.7</v>
      </c>
      <c r="AA616" s="181">
        <v>202904.98700000008</v>
      </c>
      <c r="AB616" s="181">
        <v>105971.27799999995</v>
      </c>
      <c r="AC616" s="181">
        <v>325970.50099999999</v>
      </c>
      <c r="AD616" s="181">
        <v>169246.79899999994</v>
      </c>
      <c r="AE616" s="110">
        <v>3276216</v>
      </c>
    </row>
    <row r="617" spans="1:31" hidden="1" x14ac:dyDescent="0.25">
      <c r="A617" s="99">
        <v>42729</v>
      </c>
      <c r="B617" s="100">
        <f t="shared" si="13"/>
        <v>2016</v>
      </c>
      <c r="C617" s="101">
        <v>186821</v>
      </c>
      <c r="D617" s="101"/>
      <c r="E617" s="101"/>
      <c r="F617" s="101"/>
      <c r="G617" s="102"/>
      <c r="H617" s="102"/>
      <c r="I617" s="102"/>
      <c r="J617" s="103">
        <v>99.73</v>
      </c>
      <c r="K617" s="104">
        <v>123.404</v>
      </c>
      <c r="L617" s="104">
        <v>67.757999999999996</v>
      </c>
      <c r="M617" s="105">
        <v>14108.714</v>
      </c>
      <c r="N617" s="105">
        <v>7865.7939999999999</v>
      </c>
      <c r="O617" s="105">
        <v>199173.83300000007</v>
      </c>
      <c r="P617" s="105">
        <v>104193.81399999995</v>
      </c>
      <c r="Q617" s="106">
        <v>186.821</v>
      </c>
      <c r="R617" s="107">
        <f t="shared" si="12"/>
        <v>0.39796871490054048</v>
      </c>
      <c r="S617" s="108">
        <v>98.475930555555593</v>
      </c>
      <c r="T617" s="109">
        <v>87</v>
      </c>
      <c r="U617" s="110">
        <v>2088000</v>
      </c>
      <c r="V617" s="110">
        <v>52200000</v>
      </c>
      <c r="W617" s="110">
        <v>12</v>
      </c>
      <c r="X617" s="110">
        <v>751680000</v>
      </c>
      <c r="Y617" s="111">
        <v>60</v>
      </c>
      <c r="Z617" s="111">
        <v>29.7</v>
      </c>
      <c r="AA617" s="181">
        <v>202781.44700000007</v>
      </c>
      <c r="AB617" s="181">
        <v>105920.84299999994</v>
      </c>
      <c r="AC617" s="181">
        <v>326093.90499999997</v>
      </c>
      <c r="AD617" s="181">
        <v>169314.55699999994</v>
      </c>
      <c r="AE617" s="110">
        <v>3278304</v>
      </c>
    </row>
    <row r="618" spans="1:31" hidden="1" x14ac:dyDescent="0.25">
      <c r="A618" s="99">
        <v>42730</v>
      </c>
      <c r="B618" s="100">
        <f t="shared" si="13"/>
        <v>2016</v>
      </c>
      <c r="C618" s="101">
        <v>610410</v>
      </c>
      <c r="D618" s="101"/>
      <c r="E618" s="101"/>
      <c r="F618" s="101"/>
      <c r="G618" s="102"/>
      <c r="H618" s="102"/>
      <c r="I618" s="102"/>
      <c r="J618" s="103">
        <v>98.86</v>
      </c>
      <c r="K618" s="104">
        <v>403.78300000000002</v>
      </c>
      <c r="L618" s="104">
        <v>216.81</v>
      </c>
      <c r="M618" s="105">
        <v>14512.496999999999</v>
      </c>
      <c r="N618" s="105">
        <v>8082.6040000000003</v>
      </c>
      <c r="O618" s="105">
        <v>199577.61600000007</v>
      </c>
      <c r="P618" s="105">
        <v>104410.62399999995</v>
      </c>
      <c r="Q618" s="106">
        <v>610.41</v>
      </c>
      <c r="R618" s="107">
        <f t="shared" si="12"/>
        <v>0.39868584212459968</v>
      </c>
      <c r="S618" s="108">
        <v>98.476994459833833</v>
      </c>
      <c r="T618" s="109">
        <v>87</v>
      </c>
      <c r="U618" s="110">
        <v>2088000</v>
      </c>
      <c r="V618" s="110">
        <v>54288000</v>
      </c>
      <c r="W618" s="110">
        <v>12</v>
      </c>
      <c r="X618" s="110">
        <v>753768000</v>
      </c>
      <c r="Y618" s="111">
        <v>60</v>
      </c>
      <c r="Z618" s="111">
        <v>29.7</v>
      </c>
      <c r="AA618" s="181">
        <v>202962.46300000008</v>
      </c>
      <c r="AB618" s="181">
        <v>106039.57799999994</v>
      </c>
      <c r="AC618" s="181">
        <v>326497.68799999997</v>
      </c>
      <c r="AD618" s="181">
        <v>169531.36699999994</v>
      </c>
      <c r="AE618" s="110">
        <v>3280392</v>
      </c>
    </row>
    <row r="619" spans="1:31" hidden="1" x14ac:dyDescent="0.25">
      <c r="A619" s="99">
        <v>42731</v>
      </c>
      <c r="B619" s="100">
        <f t="shared" si="13"/>
        <v>2016</v>
      </c>
      <c r="C619" s="101">
        <v>277653</v>
      </c>
      <c r="D619" s="101"/>
      <c r="E619" s="101"/>
      <c r="F619" s="101"/>
      <c r="G619" s="102"/>
      <c r="H619" s="102"/>
      <c r="I619" s="102"/>
      <c r="J619" s="103">
        <v>98.11</v>
      </c>
      <c r="K619" s="104">
        <v>183.584</v>
      </c>
      <c r="L619" s="104">
        <v>104.654</v>
      </c>
      <c r="M619" s="105">
        <v>14696.081</v>
      </c>
      <c r="N619" s="105">
        <v>8187.2579999999998</v>
      </c>
      <c r="O619" s="105">
        <v>199761.20000000007</v>
      </c>
      <c r="P619" s="105">
        <v>104515.27799999995</v>
      </c>
      <c r="Q619" s="106">
        <v>277.65300000000002</v>
      </c>
      <c r="R619" s="107">
        <f t="shared" si="12"/>
        <v>0.39882150317535286</v>
      </c>
      <c r="S619" s="108">
        <v>98.47598066298346</v>
      </c>
      <c r="T619" s="109">
        <v>87</v>
      </c>
      <c r="U619" s="110">
        <v>2088000</v>
      </c>
      <c r="V619" s="110">
        <v>56376000</v>
      </c>
      <c r="W619" s="110">
        <v>12</v>
      </c>
      <c r="X619" s="110">
        <v>755856000</v>
      </c>
      <c r="Y619" s="111">
        <v>60</v>
      </c>
      <c r="Z619" s="111">
        <v>29.7</v>
      </c>
      <c r="AA619" s="181">
        <v>203095.82900000009</v>
      </c>
      <c r="AB619" s="181">
        <v>106124.55999999994</v>
      </c>
      <c r="AC619" s="181">
        <v>326681.27199999994</v>
      </c>
      <c r="AD619" s="181">
        <v>169636.02099999995</v>
      </c>
      <c r="AE619" s="110">
        <v>3282480</v>
      </c>
    </row>
    <row r="620" spans="1:31" hidden="1" x14ac:dyDescent="0.25">
      <c r="A620" s="99">
        <v>42732</v>
      </c>
      <c r="B620" s="100">
        <f t="shared" si="13"/>
        <v>2016</v>
      </c>
      <c r="C620" s="101">
        <v>553261</v>
      </c>
      <c r="D620" s="101"/>
      <c r="E620" s="101"/>
      <c r="F620" s="101"/>
      <c r="G620" s="102"/>
      <c r="H620" s="102"/>
      <c r="I620" s="102"/>
      <c r="J620" s="103">
        <v>94.07</v>
      </c>
      <c r="K620" s="104">
        <v>376.25900000000001</v>
      </c>
      <c r="L620" s="104">
        <v>184.648</v>
      </c>
      <c r="M620" s="105">
        <v>15072.34</v>
      </c>
      <c r="N620" s="105">
        <v>8371.905999999999</v>
      </c>
      <c r="O620" s="105">
        <v>200137.45900000006</v>
      </c>
      <c r="P620" s="105">
        <v>104699.92599999995</v>
      </c>
      <c r="Q620" s="106">
        <v>553.26099999999997</v>
      </c>
      <c r="R620" s="107">
        <f t="shared" si="12"/>
        <v>0.39838898073794143</v>
      </c>
      <c r="S620" s="108">
        <v>98.463842975206646</v>
      </c>
      <c r="T620" s="109">
        <v>87</v>
      </c>
      <c r="U620" s="110">
        <v>2088000</v>
      </c>
      <c r="V620" s="110">
        <v>58464000</v>
      </c>
      <c r="W620" s="110">
        <v>12</v>
      </c>
      <c r="X620" s="110">
        <v>757944000</v>
      </c>
      <c r="Y620" s="111">
        <v>60</v>
      </c>
      <c r="Z620" s="111">
        <v>29.7</v>
      </c>
      <c r="AA620" s="181">
        <v>203353.80800000008</v>
      </c>
      <c r="AB620" s="181">
        <v>106245.50999999994</v>
      </c>
      <c r="AC620" s="181">
        <v>327057.53099999996</v>
      </c>
      <c r="AD620" s="181">
        <v>169820.66899999994</v>
      </c>
      <c r="AE620" s="110">
        <v>3284568</v>
      </c>
    </row>
    <row r="621" spans="1:31" hidden="1" x14ac:dyDescent="0.25">
      <c r="A621" s="99">
        <v>42733</v>
      </c>
      <c r="B621" s="100">
        <f t="shared" si="13"/>
        <v>2016</v>
      </c>
      <c r="C621" s="101">
        <v>922226</v>
      </c>
      <c r="D621" s="101"/>
      <c r="E621" s="101"/>
      <c r="F621" s="101"/>
      <c r="G621" s="102"/>
      <c r="H621" s="102"/>
      <c r="I621" s="102"/>
      <c r="J621" s="103">
        <v>91.6</v>
      </c>
      <c r="K621" s="104">
        <v>564.904</v>
      </c>
      <c r="L621" s="104">
        <v>380.29</v>
      </c>
      <c r="M621" s="105">
        <v>15637.244000000001</v>
      </c>
      <c r="N621" s="105">
        <v>8752.1959999999999</v>
      </c>
      <c r="O621" s="105">
        <v>200702.36300000007</v>
      </c>
      <c r="P621" s="105">
        <v>105080.21599999994</v>
      </c>
      <c r="Q621" s="106">
        <v>922.226</v>
      </c>
      <c r="R621" s="107">
        <f t="shared" si="12"/>
        <v>0.39698422951766116</v>
      </c>
      <c r="S621" s="108">
        <v>98.444986263736297</v>
      </c>
      <c r="T621" s="109">
        <v>87</v>
      </c>
      <c r="U621" s="110">
        <v>2088000</v>
      </c>
      <c r="V621" s="110">
        <v>60552000</v>
      </c>
      <c r="W621" s="110">
        <v>12</v>
      </c>
      <c r="X621" s="110">
        <v>760032000</v>
      </c>
      <c r="Y621" s="111">
        <v>60</v>
      </c>
      <c r="Z621" s="111">
        <v>29.7</v>
      </c>
      <c r="AA621" s="181">
        <v>203307.80800000008</v>
      </c>
      <c r="AB621" s="181">
        <v>106340.43799999994</v>
      </c>
      <c r="AC621" s="181">
        <v>327622.43499999994</v>
      </c>
      <c r="AD621" s="181">
        <v>170200.95899999994</v>
      </c>
      <c r="AE621" s="110">
        <v>3286656</v>
      </c>
    </row>
    <row r="622" spans="1:31" hidden="1" x14ac:dyDescent="0.25">
      <c r="A622" s="99">
        <v>42734</v>
      </c>
      <c r="B622" s="100">
        <f t="shared" si="13"/>
        <v>2016</v>
      </c>
      <c r="C622" s="101">
        <v>118403</v>
      </c>
      <c r="D622" s="101"/>
      <c r="E622" s="101"/>
      <c r="F622" s="101"/>
      <c r="G622" s="102"/>
      <c r="H622" s="102"/>
      <c r="I622" s="102"/>
      <c r="J622" s="103">
        <v>85.08</v>
      </c>
      <c r="K622" s="104">
        <v>25.577999999999999</v>
      </c>
      <c r="L622" s="104">
        <v>99.834000000000003</v>
      </c>
      <c r="M622" s="105">
        <v>15662.822</v>
      </c>
      <c r="N622" s="105">
        <v>8852.0300000000007</v>
      </c>
      <c r="O622" s="105">
        <v>200727.94100000008</v>
      </c>
      <c r="P622" s="105">
        <v>105180.04999999994</v>
      </c>
      <c r="Q622" s="106">
        <v>118.40300000000001</v>
      </c>
      <c r="R622" s="107">
        <f t="shared" ref="R622:R685" si="14">SUM(Q258:Q622)/(SUM(T258:T622)*24)</f>
        <v>0.39475657376791051</v>
      </c>
      <c r="S622" s="108">
        <v>98.408369863013746</v>
      </c>
      <c r="T622" s="109">
        <v>87</v>
      </c>
      <c r="U622" s="110">
        <v>2088000</v>
      </c>
      <c r="V622" s="110">
        <v>62640000</v>
      </c>
      <c r="W622" s="110">
        <v>12</v>
      </c>
      <c r="X622" s="110">
        <v>762120000</v>
      </c>
      <c r="Y622" s="111">
        <v>60</v>
      </c>
      <c r="Z622" s="111">
        <v>29.7</v>
      </c>
      <c r="AA622" s="181">
        <v>201982.47600000008</v>
      </c>
      <c r="AB622" s="181">
        <v>105768.60399999995</v>
      </c>
      <c r="AC622" s="181">
        <v>327648.01299999992</v>
      </c>
      <c r="AD622" s="181">
        <v>170300.79299999995</v>
      </c>
      <c r="AE622" s="110">
        <v>3288744</v>
      </c>
    </row>
    <row r="623" spans="1:31" hidden="1" x14ac:dyDescent="0.25">
      <c r="A623" s="112">
        <v>42735</v>
      </c>
      <c r="B623" s="113">
        <f t="shared" si="13"/>
        <v>2016</v>
      </c>
      <c r="C623" s="114">
        <v>30530</v>
      </c>
      <c r="D623" s="114"/>
      <c r="E623" s="114"/>
      <c r="F623" s="114"/>
      <c r="G623" s="115"/>
      <c r="H623" s="115"/>
      <c r="I623" s="115"/>
      <c r="J623" s="116">
        <v>66.739999999999995</v>
      </c>
      <c r="K623" s="117">
        <v>2.081</v>
      </c>
      <c r="L623" s="117">
        <v>37.293999999999997</v>
      </c>
      <c r="M623" s="118">
        <v>15664.903</v>
      </c>
      <c r="N623" s="118">
        <v>8889.3240000000005</v>
      </c>
      <c r="O623" s="118">
        <v>200730.02200000008</v>
      </c>
      <c r="P623" s="118">
        <v>105217.34399999994</v>
      </c>
      <c r="Q623" s="119">
        <v>30.53</v>
      </c>
      <c r="R623" s="120">
        <f t="shared" si="14"/>
        <v>0.39373688789167061</v>
      </c>
      <c r="S623" s="121">
        <v>98.321844262295116</v>
      </c>
      <c r="T623" s="122">
        <v>87</v>
      </c>
      <c r="U623" s="123">
        <v>2088000</v>
      </c>
      <c r="V623" s="123">
        <v>64728000</v>
      </c>
      <c r="W623" s="123">
        <v>12</v>
      </c>
      <c r="X623" s="123">
        <v>764208000</v>
      </c>
      <c r="Y623" s="124">
        <v>60</v>
      </c>
      <c r="Z623" s="124">
        <v>29.7</v>
      </c>
      <c r="AA623" s="164">
        <v>200730.02200000008</v>
      </c>
      <c r="AB623" s="164">
        <v>105217.34399999994</v>
      </c>
      <c r="AC623" s="164">
        <v>327650.09399999992</v>
      </c>
      <c r="AD623" s="164">
        <v>170338.08699999994</v>
      </c>
      <c r="AE623" s="123">
        <v>3290832</v>
      </c>
    </row>
    <row r="624" spans="1:31" hidden="1" x14ac:dyDescent="0.25">
      <c r="A624" s="99">
        <v>42736</v>
      </c>
      <c r="B624" s="100">
        <f t="shared" si="13"/>
        <v>2017</v>
      </c>
      <c r="C624" s="101">
        <v>5940</v>
      </c>
      <c r="D624" s="101">
        <v>5940</v>
      </c>
      <c r="E624" s="101">
        <v>5940</v>
      </c>
      <c r="F624" s="101">
        <v>156280</v>
      </c>
      <c r="G624" s="102">
        <v>27433554</v>
      </c>
      <c r="H624" s="102">
        <v>27433554</v>
      </c>
      <c r="I624" s="183">
        <v>281876527</v>
      </c>
      <c r="J624" s="185">
        <v>75</v>
      </c>
      <c r="K624" s="104">
        <v>0.74299999999999999</v>
      </c>
      <c r="L624" s="104">
        <v>11.098000000000001</v>
      </c>
      <c r="M624" s="105">
        <v>0.74299999999999999</v>
      </c>
      <c r="N624" s="105">
        <v>11.098000000000001</v>
      </c>
      <c r="O624" s="105">
        <v>0.74299999999999999</v>
      </c>
      <c r="P624" s="105">
        <v>11.098000000000001</v>
      </c>
      <c r="Q624" s="106">
        <v>5.94</v>
      </c>
      <c r="R624" s="107">
        <f t="shared" si="14"/>
        <v>0.39333605206529154</v>
      </c>
      <c r="S624" s="108">
        <v>75</v>
      </c>
      <c r="T624" s="109">
        <v>87</v>
      </c>
      <c r="U624" s="110">
        <v>2088000</v>
      </c>
      <c r="V624" s="110">
        <v>2088000</v>
      </c>
      <c r="W624" s="110">
        <v>1</v>
      </c>
      <c r="X624" s="110">
        <v>2088000</v>
      </c>
      <c r="Y624" s="111">
        <v>60</v>
      </c>
      <c r="Z624" s="111">
        <v>29.7</v>
      </c>
      <c r="AA624" s="181">
        <v>200209.63600000006</v>
      </c>
      <c r="AB624" s="181">
        <v>104928.58399999993</v>
      </c>
      <c r="AC624" s="181">
        <v>327650.83699999994</v>
      </c>
      <c r="AD624" s="181">
        <v>170349.18499999994</v>
      </c>
      <c r="AE624" s="110">
        <v>3292920</v>
      </c>
    </row>
    <row r="625" spans="1:31" hidden="1" x14ac:dyDescent="0.25">
      <c r="A625" s="99">
        <v>42737</v>
      </c>
      <c r="B625" s="100">
        <f t="shared" si="13"/>
        <v>2017</v>
      </c>
      <c r="C625" s="101">
        <v>232229</v>
      </c>
      <c r="D625" s="101">
        <v>238169</v>
      </c>
      <c r="E625" s="101">
        <v>238169</v>
      </c>
      <c r="F625" s="101">
        <v>233030</v>
      </c>
      <c r="G625" s="102">
        <v>27433554</v>
      </c>
      <c r="H625" s="102">
        <v>27433554</v>
      </c>
      <c r="I625" s="102">
        <v>281876527</v>
      </c>
      <c r="J625" s="103">
        <v>84.55</v>
      </c>
      <c r="K625" s="104">
        <v>110.886</v>
      </c>
      <c r="L625" s="104">
        <v>130.39599999999999</v>
      </c>
      <c r="M625" s="105">
        <v>111.62899999999999</v>
      </c>
      <c r="N625" s="105">
        <v>141.494</v>
      </c>
      <c r="O625" s="105">
        <v>111.62899999999999</v>
      </c>
      <c r="P625" s="105">
        <v>141.494</v>
      </c>
      <c r="Q625" s="106">
        <v>232.22900000000001</v>
      </c>
      <c r="R625" s="107">
        <f t="shared" si="14"/>
        <v>0.39285083057786174</v>
      </c>
      <c r="S625" s="108">
        <v>79.775000000000006</v>
      </c>
      <c r="T625" s="109">
        <v>87</v>
      </c>
      <c r="U625" s="110">
        <v>2088000</v>
      </c>
      <c r="V625" s="110">
        <v>4176000</v>
      </c>
      <c r="W625" s="110">
        <v>1</v>
      </c>
      <c r="X625" s="110">
        <v>4176000</v>
      </c>
      <c r="Y625" s="111">
        <v>60</v>
      </c>
      <c r="Z625" s="111">
        <v>29.7</v>
      </c>
      <c r="AA625" s="181">
        <v>200152.69900000005</v>
      </c>
      <c r="AB625" s="181">
        <v>104908.02899999992</v>
      </c>
      <c r="AC625" s="181">
        <v>327761.72299999994</v>
      </c>
      <c r="AD625" s="181">
        <v>170479.58099999995</v>
      </c>
      <c r="AE625" s="110">
        <v>3295008</v>
      </c>
    </row>
    <row r="626" spans="1:31" hidden="1" x14ac:dyDescent="0.25">
      <c r="A626" s="99">
        <v>42738</v>
      </c>
      <c r="B626" s="100">
        <f t="shared" si="13"/>
        <v>2017</v>
      </c>
      <c r="C626" s="101">
        <v>849297</v>
      </c>
      <c r="D626" s="101">
        <v>1087466</v>
      </c>
      <c r="E626" s="101">
        <v>1087466</v>
      </c>
      <c r="F626" s="101">
        <v>1187770</v>
      </c>
      <c r="G626" s="102">
        <v>27433554</v>
      </c>
      <c r="H626" s="102">
        <v>27433554</v>
      </c>
      <c r="I626" s="102">
        <v>281876527</v>
      </c>
      <c r="J626" s="103">
        <v>95.8</v>
      </c>
      <c r="K626" s="104">
        <v>488.15600000000001</v>
      </c>
      <c r="L626" s="104">
        <v>373.51799999999997</v>
      </c>
      <c r="M626" s="105">
        <v>599.78499999999997</v>
      </c>
      <c r="N626" s="105">
        <v>515.01199999999994</v>
      </c>
      <c r="O626" s="105">
        <v>599.78499999999997</v>
      </c>
      <c r="P626" s="105">
        <v>515.01199999999994</v>
      </c>
      <c r="Q626" s="106">
        <v>849.29700000000003</v>
      </c>
      <c r="R626" s="107">
        <f t="shared" si="14"/>
        <v>0.39319752663622531</v>
      </c>
      <c r="S626" s="108">
        <v>85.116666666666674</v>
      </c>
      <c r="T626" s="109">
        <v>87</v>
      </c>
      <c r="U626" s="110">
        <v>2088000</v>
      </c>
      <c r="V626" s="110">
        <v>6264000</v>
      </c>
      <c r="W626" s="110">
        <v>1</v>
      </c>
      <c r="X626" s="110">
        <v>6264000</v>
      </c>
      <c r="Y626" s="111">
        <v>60</v>
      </c>
      <c r="Z626" s="111">
        <v>29.7</v>
      </c>
      <c r="AA626" s="181">
        <v>200249.66900000005</v>
      </c>
      <c r="AB626" s="181">
        <v>105059.37799999992</v>
      </c>
      <c r="AC626" s="181">
        <v>328249.87899999996</v>
      </c>
      <c r="AD626" s="181">
        <v>170853.09899999996</v>
      </c>
      <c r="AE626" s="110">
        <v>3297096</v>
      </c>
    </row>
    <row r="627" spans="1:31" hidden="1" x14ac:dyDescent="0.25">
      <c r="A627" s="99">
        <v>42739</v>
      </c>
      <c r="B627" s="100">
        <f t="shared" si="13"/>
        <v>2017</v>
      </c>
      <c r="C627" s="101">
        <v>1226844</v>
      </c>
      <c r="D627" s="101">
        <v>2314310</v>
      </c>
      <c r="E627" s="101">
        <v>2314310</v>
      </c>
      <c r="F627" s="101">
        <v>966300</v>
      </c>
      <c r="G627" s="102">
        <v>27433554</v>
      </c>
      <c r="H627" s="102">
        <v>27433554</v>
      </c>
      <c r="I627" s="102">
        <v>281876527</v>
      </c>
      <c r="J627" s="103">
        <v>98.89</v>
      </c>
      <c r="K627" s="104">
        <v>815.40200000000004</v>
      </c>
      <c r="L627" s="104">
        <v>427.97800000000001</v>
      </c>
      <c r="M627" s="105">
        <v>1415.1869999999999</v>
      </c>
      <c r="N627" s="105">
        <v>942.99</v>
      </c>
      <c r="O627" s="105">
        <v>1415.1869999999999</v>
      </c>
      <c r="P627" s="105">
        <v>942.99</v>
      </c>
      <c r="Q627" s="106">
        <v>1226.8440000000001</v>
      </c>
      <c r="R627" s="107">
        <f t="shared" si="14"/>
        <v>0.39356451346244686</v>
      </c>
      <c r="S627" s="108">
        <v>88.56</v>
      </c>
      <c r="T627" s="109">
        <v>87</v>
      </c>
      <c r="U627" s="110">
        <v>2088000</v>
      </c>
      <c r="V627" s="110">
        <v>8352000</v>
      </c>
      <c r="W627" s="110">
        <v>1</v>
      </c>
      <c r="X627" s="110">
        <v>8352000</v>
      </c>
      <c r="Y627" s="111">
        <v>60</v>
      </c>
      <c r="Z627" s="111">
        <v>29.7</v>
      </c>
      <c r="AA627" s="181">
        <v>200689.78700000004</v>
      </c>
      <c r="AB627" s="181">
        <v>105266.16999999994</v>
      </c>
      <c r="AC627" s="181">
        <v>329065.28099999996</v>
      </c>
      <c r="AD627" s="181">
        <v>171281.07699999996</v>
      </c>
      <c r="AE627" s="110">
        <v>3299184</v>
      </c>
    </row>
    <row r="628" spans="1:31" hidden="1" x14ac:dyDescent="0.25">
      <c r="A628" s="99">
        <v>42740</v>
      </c>
      <c r="B628" s="100">
        <f t="shared" si="13"/>
        <v>2017</v>
      </c>
      <c r="C628" s="101">
        <v>1549520</v>
      </c>
      <c r="D628" s="101">
        <v>3863830</v>
      </c>
      <c r="E628" s="101">
        <v>3863830</v>
      </c>
      <c r="F628" s="101">
        <v>1917030</v>
      </c>
      <c r="G628" s="102">
        <v>27433554</v>
      </c>
      <c r="H628" s="102">
        <v>27433554</v>
      </c>
      <c r="I628" s="102">
        <v>281876527</v>
      </c>
      <c r="J628" s="103">
        <v>99.99</v>
      </c>
      <c r="K628" s="104">
        <v>1066.8720000000001</v>
      </c>
      <c r="L628" s="104">
        <v>507.98599999999999</v>
      </c>
      <c r="M628" s="105">
        <v>2482.0590000000002</v>
      </c>
      <c r="N628" s="105">
        <v>1450.9760000000001</v>
      </c>
      <c r="O628" s="105">
        <v>2482.0590000000002</v>
      </c>
      <c r="P628" s="105">
        <v>1450.9760000000001</v>
      </c>
      <c r="Q628" s="106">
        <v>1549.52</v>
      </c>
      <c r="R628" s="107">
        <f t="shared" si="14"/>
        <v>0.39359855796987359</v>
      </c>
      <c r="S628" s="108">
        <v>90.846000000000004</v>
      </c>
      <c r="T628" s="109">
        <v>87</v>
      </c>
      <c r="U628" s="110">
        <v>2088000</v>
      </c>
      <c r="V628" s="110">
        <v>10440000</v>
      </c>
      <c r="W628" s="110">
        <v>1</v>
      </c>
      <c r="X628" s="110">
        <v>10440000</v>
      </c>
      <c r="Y628" s="111">
        <v>60</v>
      </c>
      <c r="Z628" s="111">
        <v>29.7</v>
      </c>
      <c r="AA628" s="181">
        <v>201115.52400000003</v>
      </c>
      <c r="AB628" s="181">
        <v>105452.05499999995</v>
      </c>
      <c r="AC628" s="181">
        <v>330132.15299999993</v>
      </c>
      <c r="AD628" s="181">
        <v>171789.06299999997</v>
      </c>
      <c r="AE628" s="110">
        <v>3301272</v>
      </c>
    </row>
    <row r="629" spans="1:31" hidden="1" x14ac:dyDescent="0.25">
      <c r="A629" s="99">
        <v>42741</v>
      </c>
      <c r="B629" s="100">
        <f t="shared" si="13"/>
        <v>2017</v>
      </c>
      <c r="C629" s="101">
        <v>1856910.0000000326</v>
      </c>
      <c r="D629" s="101">
        <v>5720739.9999999199</v>
      </c>
      <c r="E629" s="101">
        <v>5720739.9999999907</v>
      </c>
      <c r="F629" s="101">
        <v>1169390</v>
      </c>
      <c r="G629" s="102">
        <v>27433554</v>
      </c>
      <c r="H629" s="102">
        <v>27433554</v>
      </c>
      <c r="I629" s="102">
        <v>281876527</v>
      </c>
      <c r="J629" s="103">
        <v>99.96</v>
      </c>
      <c r="K629" s="104">
        <v>1248.5820000000001</v>
      </c>
      <c r="L629" s="104">
        <v>633.37400000000002</v>
      </c>
      <c r="M629" s="105">
        <v>3730.6410000000005</v>
      </c>
      <c r="N629" s="105">
        <v>2084.3500000000004</v>
      </c>
      <c r="O629" s="105">
        <v>3730.6410000000005</v>
      </c>
      <c r="P629" s="105">
        <v>2084.3500000000004</v>
      </c>
      <c r="Q629" s="106">
        <v>1856.9100000000326</v>
      </c>
      <c r="R629" s="107">
        <f t="shared" si="14"/>
        <v>0.39501631764026673</v>
      </c>
      <c r="S629" s="108">
        <v>92.365000000000009</v>
      </c>
      <c r="T629" s="109">
        <v>87</v>
      </c>
      <c r="U629" s="110">
        <v>2088000</v>
      </c>
      <c r="V629" s="110">
        <v>12528000</v>
      </c>
      <c r="W629" s="110">
        <v>1</v>
      </c>
      <c r="X629" s="110">
        <v>12528000</v>
      </c>
      <c r="Y629" s="111">
        <v>60</v>
      </c>
      <c r="Z629" s="111">
        <v>29.7</v>
      </c>
      <c r="AA629" s="181">
        <v>201359.51400000002</v>
      </c>
      <c r="AB629" s="181">
        <v>105544.74699999994</v>
      </c>
      <c r="AC629" s="181">
        <v>331380.73499999993</v>
      </c>
      <c r="AD629" s="181">
        <v>172422.43699999998</v>
      </c>
      <c r="AE629" s="110">
        <v>3303360</v>
      </c>
    </row>
    <row r="630" spans="1:31" hidden="1" x14ac:dyDescent="0.25">
      <c r="A630" s="99">
        <v>42742</v>
      </c>
      <c r="B630" s="100">
        <f t="shared" si="13"/>
        <v>2017</v>
      </c>
      <c r="C630" s="101">
        <v>1264309.9999999395</v>
      </c>
      <c r="D630" s="101">
        <v>6985049.9999998594</v>
      </c>
      <c r="E630" s="101">
        <v>6985049.9999999302</v>
      </c>
      <c r="F630" s="101">
        <v>1948580</v>
      </c>
      <c r="G630" s="102">
        <v>27433554</v>
      </c>
      <c r="H630" s="102">
        <v>27433554</v>
      </c>
      <c r="I630" s="102">
        <v>281876527</v>
      </c>
      <c r="J630" s="103">
        <v>90.88</v>
      </c>
      <c r="K630" s="104">
        <v>784.61099999999999</v>
      </c>
      <c r="L630" s="104">
        <v>504.79399999999998</v>
      </c>
      <c r="M630" s="105">
        <v>4515.2520000000004</v>
      </c>
      <c r="N630" s="105">
        <v>2589.1440000000002</v>
      </c>
      <c r="O630" s="105">
        <v>4515.2520000000004</v>
      </c>
      <c r="P630" s="105">
        <v>2589.1440000000002</v>
      </c>
      <c r="Q630" s="106">
        <v>1264.3099999999395</v>
      </c>
      <c r="R630" s="107">
        <f t="shared" si="14"/>
        <v>0.39653365480501757</v>
      </c>
      <c r="S630" s="108">
        <v>92.152857142857144</v>
      </c>
      <c r="T630" s="109">
        <v>87</v>
      </c>
      <c r="U630" s="110">
        <v>2088000</v>
      </c>
      <c r="V630" s="110">
        <v>14616000</v>
      </c>
      <c r="W630" s="110">
        <v>1</v>
      </c>
      <c r="X630" s="110">
        <v>14616000</v>
      </c>
      <c r="Y630" s="111">
        <v>60</v>
      </c>
      <c r="Z630" s="111">
        <v>29.7</v>
      </c>
      <c r="AA630" s="181">
        <v>201755.29700000002</v>
      </c>
      <c r="AB630" s="181">
        <v>105645.86099999995</v>
      </c>
      <c r="AC630" s="181">
        <v>332165.3459999999</v>
      </c>
      <c r="AD630" s="181">
        <v>172927.23099999997</v>
      </c>
      <c r="AE630" s="110">
        <v>3305448</v>
      </c>
    </row>
    <row r="631" spans="1:31" hidden="1" x14ac:dyDescent="0.25">
      <c r="A631" s="99">
        <v>42743</v>
      </c>
      <c r="B631" s="100">
        <f t="shared" si="13"/>
        <v>2017</v>
      </c>
      <c r="C631" s="101">
        <v>159989.99999999069</v>
      </c>
      <c r="D631" s="101">
        <v>7145039.9999998501</v>
      </c>
      <c r="E631" s="101">
        <v>7145039.9999999208</v>
      </c>
      <c r="F631" s="101">
        <v>748050</v>
      </c>
      <c r="G631" s="102">
        <v>27433554</v>
      </c>
      <c r="H631" s="102">
        <v>27433554</v>
      </c>
      <c r="I631" s="102">
        <v>281876527</v>
      </c>
      <c r="J631" s="103">
        <v>82.9</v>
      </c>
      <c r="K631" s="104">
        <v>86.754000000000005</v>
      </c>
      <c r="L631" s="104">
        <v>84.013999999999996</v>
      </c>
      <c r="M631" s="105">
        <v>4602.0060000000003</v>
      </c>
      <c r="N631" s="105">
        <v>2673.1580000000004</v>
      </c>
      <c r="O631" s="105">
        <v>4602.0060000000003</v>
      </c>
      <c r="P631" s="105">
        <v>2673.1580000000004</v>
      </c>
      <c r="Q631" s="106">
        <v>159.98999999999069</v>
      </c>
      <c r="R631" s="107">
        <f t="shared" si="14"/>
        <v>0.39549833490788849</v>
      </c>
      <c r="S631" s="108">
        <v>90.996250000000003</v>
      </c>
      <c r="T631" s="109">
        <v>87</v>
      </c>
      <c r="U631" s="110">
        <v>2088000</v>
      </c>
      <c r="V631" s="110">
        <v>16704000</v>
      </c>
      <c r="W631" s="110">
        <v>1</v>
      </c>
      <c r="X631" s="110">
        <v>16704000</v>
      </c>
      <c r="Y631" s="111">
        <v>60</v>
      </c>
      <c r="Z631" s="111">
        <v>29.7</v>
      </c>
      <c r="AA631" s="181">
        <v>201767.948</v>
      </c>
      <c r="AB631" s="181">
        <v>105687.78099999993</v>
      </c>
      <c r="AC631" s="181">
        <v>332252.09999999992</v>
      </c>
      <c r="AD631" s="181">
        <v>173011.24499999997</v>
      </c>
      <c r="AE631" s="110">
        <v>3307536</v>
      </c>
    </row>
    <row r="632" spans="1:31" hidden="1" x14ac:dyDescent="0.25">
      <c r="A632" s="99">
        <v>42744</v>
      </c>
      <c r="B632" s="100">
        <f t="shared" si="13"/>
        <v>2017</v>
      </c>
      <c r="C632" s="101">
        <v>356820.00000006519</v>
      </c>
      <c r="D632" s="101">
        <v>7501859.9999999152</v>
      </c>
      <c r="E632" s="101">
        <v>7501859.999999986</v>
      </c>
      <c r="F632" s="101">
        <v>372860</v>
      </c>
      <c r="G632" s="102">
        <v>27433554</v>
      </c>
      <c r="H632" s="102">
        <v>27433554</v>
      </c>
      <c r="I632" s="102">
        <v>281876527</v>
      </c>
      <c r="J632" s="103">
        <v>85.93</v>
      </c>
      <c r="K632" s="104">
        <v>186.26499999999999</v>
      </c>
      <c r="L632" s="104">
        <v>182.22399999999999</v>
      </c>
      <c r="M632" s="105">
        <v>4788.2710000000006</v>
      </c>
      <c r="N632" s="105">
        <v>2855.3820000000005</v>
      </c>
      <c r="O632" s="105">
        <v>4788.2710000000006</v>
      </c>
      <c r="P632" s="105">
        <v>2855.3820000000005</v>
      </c>
      <c r="Q632" s="106">
        <v>356.82000000006519</v>
      </c>
      <c r="R632" s="107">
        <f t="shared" si="14"/>
        <v>0.39380034509001222</v>
      </c>
      <c r="S632" s="108">
        <v>90.433333333333337</v>
      </c>
      <c r="T632" s="109">
        <v>87</v>
      </c>
      <c r="U632" s="110">
        <v>2088000</v>
      </c>
      <c r="V632" s="110">
        <v>18792000</v>
      </c>
      <c r="W632" s="110">
        <v>1</v>
      </c>
      <c r="X632" s="110">
        <v>18792000</v>
      </c>
      <c r="Y632" s="111">
        <v>60</v>
      </c>
      <c r="Z632" s="111">
        <v>29.7</v>
      </c>
      <c r="AA632" s="181">
        <v>201354.27300000002</v>
      </c>
      <c r="AB632" s="181">
        <v>105508.62999999993</v>
      </c>
      <c r="AC632" s="181">
        <v>332438.36499999993</v>
      </c>
      <c r="AD632" s="181">
        <v>173193.46899999995</v>
      </c>
      <c r="AE632" s="110">
        <v>3309624</v>
      </c>
    </row>
    <row r="633" spans="1:31" hidden="1" x14ac:dyDescent="0.25">
      <c r="A633" s="99">
        <v>42745</v>
      </c>
      <c r="B633" s="100">
        <f t="shared" si="13"/>
        <v>2017</v>
      </c>
      <c r="C633" s="101">
        <v>655400.00000002328</v>
      </c>
      <c r="D633" s="101">
        <v>8157259.9999999385</v>
      </c>
      <c r="E633" s="101">
        <v>8157260.0000000093</v>
      </c>
      <c r="F633" s="101">
        <v>418890</v>
      </c>
      <c r="G633" s="102">
        <v>27433554</v>
      </c>
      <c r="H633" s="102">
        <v>27433554</v>
      </c>
      <c r="I633" s="102">
        <v>281876527</v>
      </c>
      <c r="J633" s="103">
        <v>88.39</v>
      </c>
      <c r="K633" s="104">
        <v>372.50799999999998</v>
      </c>
      <c r="L633" s="104">
        <v>298.83</v>
      </c>
      <c r="M633" s="105">
        <v>5160.7790000000005</v>
      </c>
      <c r="N633" s="105">
        <v>3154.2120000000004</v>
      </c>
      <c r="O633" s="105">
        <v>5160.7790000000005</v>
      </c>
      <c r="P633" s="105">
        <v>3154.2120000000004</v>
      </c>
      <c r="Q633" s="106">
        <v>655.40000000002328</v>
      </c>
      <c r="R633" s="107">
        <f t="shared" si="14"/>
        <v>0.3924203432530311</v>
      </c>
      <c r="S633" s="108">
        <v>90.229000000000013</v>
      </c>
      <c r="T633" s="109">
        <v>87</v>
      </c>
      <c r="U633" s="110">
        <v>2088000</v>
      </c>
      <c r="V633" s="110">
        <v>20880000</v>
      </c>
      <c r="W633" s="110">
        <v>1</v>
      </c>
      <c r="X633" s="110">
        <v>20880000</v>
      </c>
      <c r="Y633" s="111">
        <v>60</v>
      </c>
      <c r="Z633" s="111">
        <v>29.7</v>
      </c>
      <c r="AA633" s="181">
        <v>200637.24400000001</v>
      </c>
      <c r="AB633" s="181">
        <v>105225.00799999994</v>
      </c>
      <c r="AC633" s="181">
        <v>332810.87299999991</v>
      </c>
      <c r="AD633" s="181">
        <v>173492.29899999994</v>
      </c>
      <c r="AE633" s="110">
        <v>3311712</v>
      </c>
    </row>
    <row r="634" spans="1:31" hidden="1" x14ac:dyDescent="0.25">
      <c r="A634" s="99">
        <v>42746</v>
      </c>
      <c r="B634" s="100">
        <f t="shared" si="13"/>
        <v>2017</v>
      </c>
      <c r="C634" s="101">
        <v>1502399.9999999069</v>
      </c>
      <c r="D634" s="101">
        <v>9659659.9999998454</v>
      </c>
      <c r="E634" s="101">
        <v>9659659.9999999162</v>
      </c>
      <c r="F634" s="101">
        <v>418890</v>
      </c>
      <c r="G634" s="102">
        <v>27433554</v>
      </c>
      <c r="H634" s="102">
        <v>27433554</v>
      </c>
      <c r="I634" s="102">
        <v>281876527</v>
      </c>
      <c r="J634" s="103">
        <v>88.01</v>
      </c>
      <c r="K634" s="104">
        <v>959.82600000000002</v>
      </c>
      <c r="L634" s="104">
        <v>573.58399999999995</v>
      </c>
      <c r="M634" s="105">
        <v>6120.6050000000005</v>
      </c>
      <c r="N634" s="105">
        <v>3727.7960000000003</v>
      </c>
      <c r="O634" s="105">
        <v>6120.6050000000005</v>
      </c>
      <c r="P634" s="105">
        <v>3727.7960000000003</v>
      </c>
      <c r="Q634" s="106">
        <v>1502.3999999999069</v>
      </c>
      <c r="R634" s="107">
        <f t="shared" si="14"/>
        <v>0.39243454967721614</v>
      </c>
      <c r="S634" s="108">
        <v>90.027272727272731</v>
      </c>
      <c r="T634" s="109">
        <v>87</v>
      </c>
      <c r="U634" s="110">
        <v>2088000</v>
      </c>
      <c r="V634" s="110">
        <v>22968000</v>
      </c>
      <c r="W634" s="110">
        <v>1</v>
      </c>
      <c r="X634" s="110">
        <v>22968000</v>
      </c>
      <c r="Y634" s="111">
        <v>60</v>
      </c>
      <c r="Z634" s="111">
        <v>29.7</v>
      </c>
      <c r="AA634" s="181">
        <v>200472.32800000001</v>
      </c>
      <c r="AB634" s="181">
        <v>105193.76099999994</v>
      </c>
      <c r="AC634" s="181">
        <v>333770.69899999991</v>
      </c>
      <c r="AD634" s="181">
        <v>174065.88299999994</v>
      </c>
      <c r="AE634" s="110">
        <v>3313800</v>
      </c>
    </row>
    <row r="635" spans="1:31" hidden="1" x14ac:dyDescent="0.25">
      <c r="A635" s="99">
        <v>42747</v>
      </c>
      <c r="B635" s="100">
        <f t="shared" si="13"/>
        <v>2017</v>
      </c>
      <c r="C635" s="101">
        <v>672000</v>
      </c>
      <c r="D635" s="101">
        <v>10331660</v>
      </c>
      <c r="E635" s="101">
        <v>10331660</v>
      </c>
      <c r="F635" s="101">
        <v>449750</v>
      </c>
      <c r="G635" s="102">
        <v>27433554</v>
      </c>
      <c r="H635" s="102">
        <v>27433554</v>
      </c>
      <c r="I635" s="102">
        <v>281876527</v>
      </c>
      <c r="J635" s="103">
        <v>93.36</v>
      </c>
      <c r="K635" s="104">
        <v>451.8</v>
      </c>
      <c r="L635" s="104">
        <v>246.62799999999999</v>
      </c>
      <c r="M635" s="105">
        <v>6572.4050000000007</v>
      </c>
      <c r="N635" s="105">
        <v>3974.4240000000004</v>
      </c>
      <c r="O635" s="105">
        <v>6572.4050000000007</v>
      </c>
      <c r="P635" s="105">
        <v>3974.4240000000004</v>
      </c>
      <c r="Q635" s="106">
        <v>672</v>
      </c>
      <c r="R635" s="107">
        <f t="shared" si="14"/>
        <v>0.39300926232089434</v>
      </c>
      <c r="S635" s="108">
        <v>90.305000000000007</v>
      </c>
      <c r="T635" s="109">
        <v>87</v>
      </c>
      <c r="U635" s="110">
        <v>2088000</v>
      </c>
      <c r="V635" s="110">
        <v>25056000</v>
      </c>
      <c r="W635" s="110">
        <v>1</v>
      </c>
      <c r="X635" s="110">
        <v>25056000</v>
      </c>
      <c r="Y635" s="111">
        <v>60</v>
      </c>
      <c r="Z635" s="111">
        <v>29.7</v>
      </c>
      <c r="AA635" s="181">
        <v>200070.867</v>
      </c>
      <c r="AB635" s="181">
        <v>104776.93399999995</v>
      </c>
      <c r="AC635" s="181">
        <v>334222.49899999989</v>
      </c>
      <c r="AD635" s="181">
        <v>174312.51099999994</v>
      </c>
      <c r="AE635" s="110">
        <v>3315888</v>
      </c>
    </row>
    <row r="636" spans="1:31" hidden="1" x14ac:dyDescent="0.25">
      <c r="A636" s="99">
        <v>42748</v>
      </c>
      <c r="B636" s="100">
        <f t="shared" si="13"/>
        <v>2017</v>
      </c>
      <c r="C636" s="101">
        <v>904596</v>
      </c>
      <c r="D636" s="101">
        <v>11236256</v>
      </c>
      <c r="E636" s="101">
        <v>11236256</v>
      </c>
      <c r="F636" s="101">
        <v>670850</v>
      </c>
      <c r="G636" s="102">
        <v>27433554</v>
      </c>
      <c r="H636" s="102">
        <v>27433554</v>
      </c>
      <c r="I636" s="102">
        <v>281876527</v>
      </c>
      <c r="J636" s="103">
        <v>90.61</v>
      </c>
      <c r="K636" s="104">
        <v>589.673</v>
      </c>
      <c r="L636" s="104">
        <v>327.92200000000003</v>
      </c>
      <c r="M636" s="105">
        <v>7162.0780000000004</v>
      </c>
      <c r="N636" s="105">
        <v>4302.3460000000005</v>
      </c>
      <c r="O636" s="105">
        <v>7162.0780000000004</v>
      </c>
      <c r="P636" s="105">
        <v>4302.3460000000005</v>
      </c>
      <c r="Q636" s="106">
        <v>904.596</v>
      </c>
      <c r="R636" s="107">
        <f t="shared" si="14"/>
        <v>0.39398211436519182</v>
      </c>
      <c r="S636" s="108">
        <v>90.328461538461539</v>
      </c>
      <c r="T636" s="109">
        <v>87</v>
      </c>
      <c r="U636" s="110">
        <v>2088000</v>
      </c>
      <c r="V636" s="110">
        <v>27144000</v>
      </c>
      <c r="W636" s="110">
        <v>1</v>
      </c>
      <c r="X636" s="110">
        <v>27144000</v>
      </c>
      <c r="Y636" s="111">
        <v>60</v>
      </c>
      <c r="Z636" s="111">
        <v>29.7</v>
      </c>
      <c r="AA636" s="181">
        <v>200499.86800000002</v>
      </c>
      <c r="AB636" s="181">
        <v>105021.67799999996</v>
      </c>
      <c r="AC636" s="181">
        <v>334812.1719999999</v>
      </c>
      <c r="AD636" s="181">
        <v>174640.43299999993</v>
      </c>
      <c r="AE636" s="110">
        <v>3317976</v>
      </c>
    </row>
    <row r="637" spans="1:31" hidden="1" x14ac:dyDescent="0.25">
      <c r="A637" s="99">
        <v>42749</v>
      </c>
      <c r="B637" s="100">
        <f t="shared" si="13"/>
        <v>2017</v>
      </c>
      <c r="C637" s="101">
        <v>1857814</v>
      </c>
      <c r="D637" s="101">
        <v>13094070</v>
      </c>
      <c r="E637" s="101">
        <v>13094070</v>
      </c>
      <c r="F637" s="101">
        <v>1668300</v>
      </c>
      <c r="G637" s="102">
        <v>27433554</v>
      </c>
      <c r="H637" s="102">
        <v>27433554</v>
      </c>
      <c r="I637" s="102">
        <v>281876527</v>
      </c>
      <c r="J637" s="103">
        <v>90.33</v>
      </c>
      <c r="K637" s="104">
        <v>1259.191</v>
      </c>
      <c r="L637" s="104">
        <v>625.76400000000001</v>
      </c>
      <c r="M637" s="105">
        <v>8421.2690000000002</v>
      </c>
      <c r="N637" s="105">
        <v>4928.1100000000006</v>
      </c>
      <c r="O637" s="105">
        <v>8421.2690000000002</v>
      </c>
      <c r="P637" s="105">
        <v>4928.1100000000006</v>
      </c>
      <c r="Q637" s="106">
        <v>1857.8140000000001</v>
      </c>
      <c r="R637" s="107">
        <f t="shared" si="14"/>
        <v>0.39471240093423604</v>
      </c>
      <c r="S637" s="108">
        <v>90.328571428571422</v>
      </c>
      <c r="T637" s="109">
        <v>87</v>
      </c>
      <c r="U637" s="110">
        <v>2088000</v>
      </c>
      <c r="V637" s="110">
        <v>29232000</v>
      </c>
      <c r="W637" s="110">
        <v>1</v>
      </c>
      <c r="X637" s="110">
        <v>29232000</v>
      </c>
      <c r="Y637" s="111">
        <v>60</v>
      </c>
      <c r="Z637" s="111">
        <v>29.7</v>
      </c>
      <c r="AA637" s="181">
        <v>201648.041</v>
      </c>
      <c r="AB637" s="181">
        <v>105588.42899999995</v>
      </c>
      <c r="AC637" s="181">
        <v>336071.3629999999</v>
      </c>
      <c r="AD637" s="181">
        <v>175266.19699999993</v>
      </c>
      <c r="AE637" s="110">
        <v>3320064</v>
      </c>
    </row>
    <row r="638" spans="1:31" hidden="1" x14ac:dyDescent="0.25">
      <c r="A638" s="99">
        <v>42750</v>
      </c>
      <c r="B638" s="100">
        <f t="shared" si="13"/>
        <v>2017</v>
      </c>
      <c r="C638" s="101">
        <v>298790</v>
      </c>
      <c r="D638" s="101">
        <v>13392860</v>
      </c>
      <c r="E638" s="101">
        <v>13392860</v>
      </c>
      <c r="F638" s="101">
        <v>405290</v>
      </c>
      <c r="G638" s="102">
        <v>27433554</v>
      </c>
      <c r="H638" s="102">
        <v>27433554</v>
      </c>
      <c r="I638" s="102">
        <v>281876527</v>
      </c>
      <c r="J638" s="103">
        <v>95.44</v>
      </c>
      <c r="K638" s="104">
        <v>196.17400000000001</v>
      </c>
      <c r="L638" s="104">
        <v>110.76</v>
      </c>
      <c r="M638" s="105">
        <v>8617.4430000000011</v>
      </c>
      <c r="N638" s="105">
        <v>5038.8700000000008</v>
      </c>
      <c r="O638" s="105">
        <v>8617.4430000000011</v>
      </c>
      <c r="P638" s="105">
        <v>5038.8700000000008</v>
      </c>
      <c r="Q638" s="106">
        <v>298.79000000000002</v>
      </c>
      <c r="R638" s="107">
        <f t="shared" si="14"/>
        <v>0.39316223166955327</v>
      </c>
      <c r="S638" s="108">
        <v>90.669333333333327</v>
      </c>
      <c r="T638" s="109">
        <v>87</v>
      </c>
      <c r="U638" s="110">
        <v>2088000</v>
      </c>
      <c r="V638" s="110">
        <v>31320000</v>
      </c>
      <c r="W638" s="110">
        <v>1</v>
      </c>
      <c r="X638" s="110">
        <v>31320000</v>
      </c>
      <c r="Y638" s="111">
        <v>60</v>
      </c>
      <c r="Z638" s="111">
        <v>29.7</v>
      </c>
      <c r="AA638" s="181">
        <v>200944.00599999999</v>
      </c>
      <c r="AB638" s="181">
        <v>105280.93499999995</v>
      </c>
      <c r="AC638" s="181">
        <v>336267.53699999989</v>
      </c>
      <c r="AD638" s="181">
        <v>175376.95699999994</v>
      </c>
      <c r="AE638" s="110">
        <v>3322152</v>
      </c>
    </row>
    <row r="639" spans="1:31" hidden="1" x14ac:dyDescent="0.25">
      <c r="A639" s="99">
        <v>42751</v>
      </c>
      <c r="B639" s="100">
        <f t="shared" si="13"/>
        <v>2017</v>
      </c>
      <c r="C639" s="101">
        <v>607572</v>
      </c>
      <c r="D639" s="101">
        <v>14000482</v>
      </c>
      <c r="E639" s="101">
        <v>14000482</v>
      </c>
      <c r="F639" s="101">
        <v>726690</v>
      </c>
      <c r="G639" s="102">
        <v>27433554</v>
      </c>
      <c r="H639" s="102">
        <v>27433554</v>
      </c>
      <c r="I639" s="102">
        <v>281876527</v>
      </c>
      <c r="J639" s="103">
        <v>98.8</v>
      </c>
      <c r="K639" s="104">
        <v>410.89600000000002</v>
      </c>
      <c r="L639" s="104">
        <v>205.94399999999999</v>
      </c>
      <c r="M639" s="105">
        <v>9028.3390000000018</v>
      </c>
      <c r="N639" s="105">
        <v>5244.8140000000012</v>
      </c>
      <c r="O639" s="105">
        <v>9028.3390000000018</v>
      </c>
      <c r="P639" s="105">
        <v>5244.8140000000012</v>
      </c>
      <c r="Q639" s="106">
        <v>607.572</v>
      </c>
      <c r="R639" s="107">
        <f t="shared" si="14"/>
        <v>0.39275117566787376</v>
      </c>
      <c r="S639" s="108">
        <v>91.177499999999995</v>
      </c>
      <c r="T639" s="109">
        <v>87</v>
      </c>
      <c r="U639" s="110">
        <v>2088000</v>
      </c>
      <c r="V639" s="110">
        <v>33408000</v>
      </c>
      <c r="W639" s="110">
        <v>1</v>
      </c>
      <c r="X639" s="110">
        <v>33408000</v>
      </c>
      <c r="Y639" s="111">
        <v>60</v>
      </c>
      <c r="Z639" s="111">
        <v>29.7</v>
      </c>
      <c r="AA639" s="181">
        <v>200461.93300000002</v>
      </c>
      <c r="AB639" s="181">
        <v>104874.47799999994</v>
      </c>
      <c r="AC639" s="181">
        <v>336678.4329999999</v>
      </c>
      <c r="AD639" s="181">
        <v>175582.90099999993</v>
      </c>
      <c r="AE639" s="110">
        <v>3324240</v>
      </c>
    </row>
    <row r="640" spans="1:31" hidden="1" x14ac:dyDescent="0.25">
      <c r="A640" s="99">
        <v>42752</v>
      </c>
      <c r="B640" s="100">
        <f t="shared" si="13"/>
        <v>2017</v>
      </c>
      <c r="C640" s="101">
        <v>478647</v>
      </c>
      <c r="D640" s="101">
        <v>14479079</v>
      </c>
      <c r="E640" s="101">
        <v>14479079</v>
      </c>
      <c r="F640" s="101">
        <v>340000</v>
      </c>
      <c r="G640" s="102">
        <v>27433554</v>
      </c>
      <c r="H640" s="102">
        <v>27433554</v>
      </c>
      <c r="I640" s="102">
        <v>281876527</v>
      </c>
      <c r="J640" s="103">
        <v>99.79</v>
      </c>
      <c r="K640" s="104">
        <v>328.815</v>
      </c>
      <c r="L640" s="104">
        <v>158.566</v>
      </c>
      <c r="M640" s="105">
        <v>9357.1540000000023</v>
      </c>
      <c r="N640" s="105">
        <v>5403.380000000001</v>
      </c>
      <c r="O640" s="105">
        <v>9357.1540000000023</v>
      </c>
      <c r="P640" s="105">
        <v>5403.380000000001</v>
      </c>
      <c r="Q640" s="106">
        <v>478.64699999999999</v>
      </c>
      <c r="R640" s="107">
        <f t="shared" si="14"/>
        <v>0.39140759329239483</v>
      </c>
      <c r="S640" s="108">
        <v>91.684117647058812</v>
      </c>
      <c r="T640" s="109">
        <v>87</v>
      </c>
      <c r="U640" s="110">
        <v>2088000</v>
      </c>
      <c r="V640" s="110">
        <v>35496000</v>
      </c>
      <c r="W640" s="110">
        <v>1</v>
      </c>
      <c r="X640" s="110">
        <v>35496000</v>
      </c>
      <c r="Y640" s="111">
        <v>60</v>
      </c>
      <c r="Z640" s="111">
        <v>29.7</v>
      </c>
      <c r="AA640" s="181">
        <v>200210.75899999999</v>
      </c>
      <c r="AB640" s="181">
        <v>104675.52599999995</v>
      </c>
      <c r="AC640" s="181">
        <v>337007.24799999991</v>
      </c>
      <c r="AD640" s="181">
        <v>175741.46699999992</v>
      </c>
      <c r="AE640" s="110">
        <v>3326328</v>
      </c>
    </row>
    <row r="641" spans="1:31" hidden="1" x14ac:dyDescent="0.25">
      <c r="A641" s="99">
        <v>42753</v>
      </c>
      <c r="B641" s="100">
        <f t="shared" si="13"/>
        <v>2017</v>
      </c>
      <c r="C641" s="101">
        <v>627407</v>
      </c>
      <c r="D641" s="101">
        <v>15106486</v>
      </c>
      <c r="E641" s="101">
        <v>15106486</v>
      </c>
      <c r="F641" s="101">
        <v>431260</v>
      </c>
      <c r="G641" s="102">
        <v>27433554</v>
      </c>
      <c r="H641" s="102">
        <v>27433554</v>
      </c>
      <c r="I641" s="102">
        <v>281876527</v>
      </c>
      <c r="J641" s="103">
        <v>96.41</v>
      </c>
      <c r="K641" s="104">
        <v>427.37400000000002</v>
      </c>
      <c r="L641" s="104">
        <v>208.048</v>
      </c>
      <c r="M641" s="105">
        <v>9784.5280000000021</v>
      </c>
      <c r="N641" s="105">
        <v>5611.4280000000008</v>
      </c>
      <c r="O641" s="105">
        <v>9784.5280000000021</v>
      </c>
      <c r="P641" s="105">
        <v>5611.4280000000008</v>
      </c>
      <c r="Q641" s="106">
        <v>627.40700000000004</v>
      </c>
      <c r="R641" s="107">
        <f t="shared" si="14"/>
        <v>0.39166348606518653</v>
      </c>
      <c r="S641" s="108">
        <v>91.946666666666658</v>
      </c>
      <c r="T641" s="109">
        <v>87</v>
      </c>
      <c r="U641" s="110">
        <v>2088000</v>
      </c>
      <c r="V641" s="110">
        <v>37584000</v>
      </c>
      <c r="W641" s="110">
        <v>1</v>
      </c>
      <c r="X641" s="110">
        <v>37584000</v>
      </c>
      <c r="Y641" s="111">
        <v>60</v>
      </c>
      <c r="Z641" s="111">
        <v>29.7</v>
      </c>
      <c r="AA641" s="181">
        <v>199539.837</v>
      </c>
      <c r="AB641" s="181">
        <v>104458.45299999995</v>
      </c>
      <c r="AC641" s="181">
        <v>337434.62199999992</v>
      </c>
      <c r="AD641" s="181">
        <v>175949.51499999993</v>
      </c>
      <c r="AE641" s="110">
        <v>3328416</v>
      </c>
    </row>
    <row r="642" spans="1:31" hidden="1" x14ac:dyDescent="0.25">
      <c r="A642" s="99">
        <v>42754</v>
      </c>
      <c r="B642" s="100">
        <f t="shared" si="13"/>
        <v>2017</v>
      </c>
      <c r="C642" s="101">
        <v>1753542</v>
      </c>
      <c r="D642" s="101">
        <v>16860027.999999896</v>
      </c>
      <c r="E642" s="101">
        <v>16860027.999999933</v>
      </c>
      <c r="F642" s="101">
        <v>1307180</v>
      </c>
      <c r="G642" s="102">
        <v>27433554</v>
      </c>
      <c r="H642" s="102">
        <v>27433554</v>
      </c>
      <c r="I642" s="102">
        <v>281876527</v>
      </c>
      <c r="J642" s="103">
        <v>99.98</v>
      </c>
      <c r="K642" s="104">
        <v>1178.1489999999999</v>
      </c>
      <c r="L642" s="104">
        <v>598.59</v>
      </c>
      <c r="M642" s="105">
        <v>10962.677000000001</v>
      </c>
      <c r="N642" s="105">
        <v>6210.0180000000009</v>
      </c>
      <c r="O642" s="105">
        <v>10962.677000000001</v>
      </c>
      <c r="P642" s="105">
        <v>6210.0180000000009</v>
      </c>
      <c r="Q642" s="106">
        <v>1753.5419999999999</v>
      </c>
      <c r="R642" s="107">
        <f t="shared" si="14"/>
        <v>0.3936687634493255</v>
      </c>
      <c r="S642" s="108">
        <v>92.369473684210519</v>
      </c>
      <c r="T642" s="109">
        <v>87</v>
      </c>
      <c r="U642" s="110">
        <v>2088000</v>
      </c>
      <c r="V642" s="110">
        <v>39672000</v>
      </c>
      <c r="W642" s="110">
        <v>1</v>
      </c>
      <c r="X642" s="110">
        <v>39672000</v>
      </c>
      <c r="Y642" s="111">
        <v>60</v>
      </c>
      <c r="Z642" s="111">
        <v>29.7</v>
      </c>
      <c r="AA642" s="181">
        <v>200398.21799999999</v>
      </c>
      <c r="AB642" s="181">
        <v>104933.34499999996</v>
      </c>
      <c r="AC642" s="181">
        <v>338612.77099999989</v>
      </c>
      <c r="AD642" s="181">
        <v>176548.10499999992</v>
      </c>
      <c r="AE642" s="110">
        <v>3330504</v>
      </c>
    </row>
    <row r="643" spans="1:31" hidden="1" x14ac:dyDescent="0.25">
      <c r="A643" s="99">
        <v>42755</v>
      </c>
      <c r="B643" s="100">
        <f t="shared" si="13"/>
        <v>2017</v>
      </c>
      <c r="C643" s="101">
        <v>1925104.9999999998</v>
      </c>
      <c r="D643" s="101">
        <v>18785132.999999896</v>
      </c>
      <c r="E643" s="101">
        <v>18785132.999999914</v>
      </c>
      <c r="F643" s="101">
        <v>1824860</v>
      </c>
      <c r="G643" s="102">
        <v>27433554</v>
      </c>
      <c r="H643" s="102">
        <v>27433554</v>
      </c>
      <c r="I643" s="102">
        <v>281876527</v>
      </c>
      <c r="J643" s="103">
        <v>99.98</v>
      </c>
      <c r="K643" s="104">
        <v>1294.0920000000001</v>
      </c>
      <c r="L643" s="104">
        <v>659.28200000000004</v>
      </c>
      <c r="M643" s="105">
        <v>12256.769000000002</v>
      </c>
      <c r="N643" s="105">
        <v>6869.3000000000011</v>
      </c>
      <c r="O643" s="105">
        <v>12256.769000000002</v>
      </c>
      <c r="P643" s="105">
        <v>6869.3000000000011</v>
      </c>
      <c r="Q643" s="106">
        <v>1925.1049999999998</v>
      </c>
      <c r="R643" s="107">
        <f t="shared" si="14"/>
        <v>0.39614513462446843</v>
      </c>
      <c r="S643" s="108">
        <v>92.75</v>
      </c>
      <c r="T643" s="109">
        <v>87</v>
      </c>
      <c r="U643" s="110">
        <v>2088000</v>
      </c>
      <c r="V643" s="110">
        <v>41760000</v>
      </c>
      <c r="W643" s="110">
        <v>1</v>
      </c>
      <c r="X643" s="110">
        <v>41760000</v>
      </c>
      <c r="Y643" s="111">
        <v>60</v>
      </c>
      <c r="Z643" s="111">
        <v>29.7</v>
      </c>
      <c r="AA643" s="181">
        <v>201543.954</v>
      </c>
      <c r="AB643" s="181">
        <v>105507.52599999997</v>
      </c>
      <c r="AC643" s="181">
        <v>339906.8629999999</v>
      </c>
      <c r="AD643" s="181">
        <v>177207.38699999993</v>
      </c>
      <c r="AE643" s="110">
        <v>3332592</v>
      </c>
    </row>
    <row r="644" spans="1:31" hidden="1" x14ac:dyDescent="0.25">
      <c r="A644" s="99">
        <v>42756</v>
      </c>
      <c r="B644" s="100">
        <f t="shared" si="13"/>
        <v>2017</v>
      </c>
      <c r="C644" s="101">
        <v>816037</v>
      </c>
      <c r="D644" s="101">
        <v>19601169.999999896</v>
      </c>
      <c r="E644" s="101">
        <v>19601169.999999925</v>
      </c>
      <c r="F644" s="101">
        <v>1034020</v>
      </c>
      <c r="G644" s="102">
        <v>27433554</v>
      </c>
      <c r="H644" s="102">
        <v>27433554</v>
      </c>
      <c r="I644" s="102">
        <v>281876527</v>
      </c>
      <c r="J644" s="103">
        <v>99</v>
      </c>
      <c r="K644" s="104">
        <v>536.78700000000003</v>
      </c>
      <c r="L644" s="104">
        <v>291.64400000000001</v>
      </c>
      <c r="M644" s="105">
        <v>12793.556000000002</v>
      </c>
      <c r="N644" s="105">
        <v>7160.9440000000013</v>
      </c>
      <c r="O644" s="105">
        <v>12793.556000000002</v>
      </c>
      <c r="P644" s="105">
        <v>7160.9440000000013</v>
      </c>
      <c r="Q644" s="106">
        <v>816.03700000000003</v>
      </c>
      <c r="R644" s="107">
        <f t="shared" si="14"/>
        <v>0.39533391723088213</v>
      </c>
      <c r="S644" s="108">
        <v>93.047619047619051</v>
      </c>
      <c r="T644" s="109">
        <v>87</v>
      </c>
      <c r="U644" s="110">
        <v>2088000</v>
      </c>
      <c r="V644" s="110">
        <v>43848000</v>
      </c>
      <c r="W644" s="110">
        <v>1</v>
      </c>
      <c r="X644" s="110">
        <v>43848000</v>
      </c>
      <c r="Y644" s="111">
        <v>60</v>
      </c>
      <c r="Z644" s="111">
        <v>29.7</v>
      </c>
      <c r="AA644" s="181">
        <v>202051.93000000002</v>
      </c>
      <c r="AB644" s="181">
        <v>105783.42399999997</v>
      </c>
      <c r="AC644" s="181">
        <v>340443.64999999991</v>
      </c>
      <c r="AD644" s="181">
        <v>177499.03099999993</v>
      </c>
      <c r="AE644" s="110">
        <v>3334680</v>
      </c>
    </row>
    <row r="645" spans="1:31" hidden="1" x14ac:dyDescent="0.25">
      <c r="A645" s="99">
        <v>42757</v>
      </c>
      <c r="B645" s="100">
        <f t="shared" si="13"/>
        <v>2017</v>
      </c>
      <c r="C645" s="101">
        <v>916164</v>
      </c>
      <c r="D645" s="101">
        <v>20517333.999999896</v>
      </c>
      <c r="E645" s="101">
        <v>20517333.999999914</v>
      </c>
      <c r="F645" s="101">
        <v>1101030</v>
      </c>
      <c r="G645" s="102">
        <v>27433554</v>
      </c>
      <c r="H645" s="102">
        <v>27433554</v>
      </c>
      <c r="I645" s="102">
        <v>281876527</v>
      </c>
      <c r="J645" s="103">
        <v>99.91</v>
      </c>
      <c r="K645" s="104">
        <v>610.19600000000003</v>
      </c>
      <c r="L645" s="104">
        <v>317.06200000000001</v>
      </c>
      <c r="M645" s="105">
        <v>13403.752000000002</v>
      </c>
      <c r="N645" s="105">
        <v>7478.0060000000012</v>
      </c>
      <c r="O645" s="105">
        <v>13403.752000000002</v>
      </c>
      <c r="P645" s="105">
        <v>7478.0060000000012</v>
      </c>
      <c r="Q645" s="106">
        <v>916.16399999999999</v>
      </c>
      <c r="R645" s="107">
        <f t="shared" si="14"/>
        <v>0.3941820198918804</v>
      </c>
      <c r="S645" s="108">
        <v>93.359545454545454</v>
      </c>
      <c r="T645" s="109">
        <v>87</v>
      </c>
      <c r="U645" s="110">
        <v>2088000</v>
      </c>
      <c r="V645" s="110">
        <v>45936000</v>
      </c>
      <c r="W645" s="110">
        <v>1</v>
      </c>
      <c r="X645" s="110">
        <v>45936000</v>
      </c>
      <c r="Y645" s="111">
        <v>60</v>
      </c>
      <c r="Z645" s="111">
        <v>29.7</v>
      </c>
      <c r="AA645" s="181">
        <v>201694.47100000002</v>
      </c>
      <c r="AB645" s="181">
        <v>105615.77399999998</v>
      </c>
      <c r="AC645" s="181">
        <v>341053.8459999999</v>
      </c>
      <c r="AD645" s="181">
        <v>177816.09299999994</v>
      </c>
      <c r="AE645" s="110">
        <v>3336768</v>
      </c>
    </row>
    <row r="646" spans="1:31" hidden="1" x14ac:dyDescent="0.25">
      <c r="A646" s="99">
        <v>42758</v>
      </c>
      <c r="B646" s="100">
        <f t="shared" si="13"/>
        <v>2017</v>
      </c>
      <c r="C646" s="101">
        <v>400841</v>
      </c>
      <c r="D646" s="101">
        <v>20918174.999999896</v>
      </c>
      <c r="E646" s="101">
        <v>20918174.999999929</v>
      </c>
      <c r="F646" s="101">
        <v>381980</v>
      </c>
      <c r="G646" s="102">
        <v>27433554</v>
      </c>
      <c r="H646" s="102">
        <v>27433554</v>
      </c>
      <c r="I646" s="102">
        <v>281876527</v>
      </c>
      <c r="J646" s="103">
        <v>96.07</v>
      </c>
      <c r="K646" s="104">
        <v>265.92</v>
      </c>
      <c r="L646" s="104">
        <v>146.09</v>
      </c>
      <c r="M646" s="105">
        <v>13669.672000000002</v>
      </c>
      <c r="N646" s="105">
        <v>7624.0960000000014</v>
      </c>
      <c r="O646" s="105">
        <v>13669.672000000002</v>
      </c>
      <c r="P646" s="105">
        <v>7624.0960000000014</v>
      </c>
      <c r="Q646" s="106">
        <v>400.84100000000001</v>
      </c>
      <c r="R646" s="107">
        <f t="shared" si="14"/>
        <v>0.3934063953183225</v>
      </c>
      <c r="S646" s="108">
        <v>93.477391304347833</v>
      </c>
      <c r="T646" s="109">
        <v>87</v>
      </c>
      <c r="U646" s="110">
        <v>2088000</v>
      </c>
      <c r="V646" s="110">
        <v>48024000</v>
      </c>
      <c r="W646" s="110">
        <v>1</v>
      </c>
      <c r="X646" s="110">
        <v>48024000</v>
      </c>
      <c r="Y646" s="111">
        <v>60</v>
      </c>
      <c r="Z646" s="111">
        <v>29.7</v>
      </c>
      <c r="AA646" s="181">
        <v>200720.67900000003</v>
      </c>
      <c r="AB646" s="181">
        <v>105182.57299999999</v>
      </c>
      <c r="AC646" s="181">
        <v>341319.76599999989</v>
      </c>
      <c r="AD646" s="181">
        <v>177962.18299999993</v>
      </c>
      <c r="AE646" s="110">
        <v>3338856</v>
      </c>
    </row>
    <row r="647" spans="1:31" hidden="1" x14ac:dyDescent="0.25">
      <c r="A647" s="99">
        <v>42759</v>
      </c>
      <c r="B647" s="100">
        <f t="shared" si="13"/>
        <v>2017</v>
      </c>
      <c r="C647" s="101">
        <v>252708</v>
      </c>
      <c r="D647" s="101">
        <v>21170882.999999896</v>
      </c>
      <c r="E647" s="101">
        <v>21170882.999999914</v>
      </c>
      <c r="F647" s="101">
        <v>146710</v>
      </c>
      <c r="G647" s="102">
        <v>27433554</v>
      </c>
      <c r="H647" s="102">
        <v>27433554</v>
      </c>
      <c r="I647" s="102">
        <v>281876527</v>
      </c>
      <c r="J647" s="103">
        <v>97.8</v>
      </c>
      <c r="K647" s="104">
        <v>169.34299999999999</v>
      </c>
      <c r="L647" s="104">
        <v>89.403999999999996</v>
      </c>
      <c r="M647" s="105">
        <v>13839.015000000003</v>
      </c>
      <c r="N647" s="105">
        <v>7713.5000000000018</v>
      </c>
      <c r="O647" s="105">
        <v>13839.015000000003</v>
      </c>
      <c r="P647" s="105">
        <v>7713.5000000000018</v>
      </c>
      <c r="Q647" s="106">
        <v>252.708</v>
      </c>
      <c r="R647" s="107">
        <f t="shared" si="14"/>
        <v>0.3933965057996115</v>
      </c>
      <c r="S647" s="108">
        <v>93.657500000000013</v>
      </c>
      <c r="T647" s="109">
        <v>87</v>
      </c>
      <c r="U647" s="110">
        <v>2088000</v>
      </c>
      <c r="V647" s="110">
        <v>50112000</v>
      </c>
      <c r="W647" s="110">
        <v>1</v>
      </c>
      <c r="X647" s="110">
        <v>50112000</v>
      </c>
      <c r="Y647" s="111">
        <v>60</v>
      </c>
      <c r="Z647" s="111">
        <v>29.7</v>
      </c>
      <c r="AA647" s="181">
        <v>200220.88200000004</v>
      </c>
      <c r="AB647" s="181">
        <v>104936.04499999998</v>
      </c>
      <c r="AC647" s="181">
        <v>341489.10899999988</v>
      </c>
      <c r="AD647" s="181">
        <v>178051.58699999994</v>
      </c>
      <c r="AE647" s="110">
        <v>3340944</v>
      </c>
    </row>
    <row r="648" spans="1:31" hidden="1" x14ac:dyDescent="0.25">
      <c r="A648" s="99">
        <v>42760</v>
      </c>
      <c r="B648" s="100">
        <f t="shared" si="13"/>
        <v>2017</v>
      </c>
      <c r="C648" s="101">
        <v>1966195</v>
      </c>
      <c r="D648" s="101">
        <v>23137078</v>
      </c>
      <c r="E648" s="101">
        <v>23137078</v>
      </c>
      <c r="F648" s="101">
        <v>1530620</v>
      </c>
      <c r="G648" s="102">
        <v>27433554</v>
      </c>
      <c r="H648" s="102">
        <v>27433554</v>
      </c>
      <c r="I648" s="102">
        <v>281876527</v>
      </c>
      <c r="J648" s="103">
        <v>99.69</v>
      </c>
      <c r="K648" s="104">
        <v>1335.864</v>
      </c>
      <c r="L648" s="104">
        <v>658.21400000000006</v>
      </c>
      <c r="M648" s="105">
        <v>15174.879000000003</v>
      </c>
      <c r="N648" s="105">
        <v>8371.7140000000018</v>
      </c>
      <c r="O648" s="105">
        <v>15174.879000000003</v>
      </c>
      <c r="P648" s="105">
        <v>8371.7140000000018</v>
      </c>
      <c r="Q648" s="106">
        <v>1966.1949999999999</v>
      </c>
      <c r="R648" s="107">
        <f t="shared" si="14"/>
        <v>0.39534585498346708</v>
      </c>
      <c r="S648" s="108">
        <v>93.898800000000008</v>
      </c>
      <c r="T648" s="109">
        <v>87</v>
      </c>
      <c r="U648" s="110">
        <v>2088000</v>
      </c>
      <c r="V648" s="110">
        <v>52200000</v>
      </c>
      <c r="W648" s="110">
        <v>1</v>
      </c>
      <c r="X648" s="110">
        <v>52200000</v>
      </c>
      <c r="Y648" s="111">
        <v>60</v>
      </c>
      <c r="Z648" s="111">
        <v>29.7</v>
      </c>
      <c r="AA648" s="181">
        <v>201377.17100000003</v>
      </c>
      <c r="AB648" s="181">
        <v>105506.677</v>
      </c>
      <c r="AC648" s="181">
        <v>342824.97299999988</v>
      </c>
      <c r="AD648" s="181">
        <v>178709.80099999995</v>
      </c>
      <c r="AE648" s="110">
        <v>3343032</v>
      </c>
    </row>
    <row r="649" spans="1:31" hidden="1" x14ac:dyDescent="0.25">
      <c r="A649" s="99">
        <v>42761</v>
      </c>
      <c r="B649" s="100">
        <f t="shared" si="13"/>
        <v>2017</v>
      </c>
      <c r="C649" s="101">
        <v>1889275</v>
      </c>
      <c r="D649" s="101">
        <v>25026353</v>
      </c>
      <c r="E649" s="101">
        <v>25026353</v>
      </c>
      <c r="F649" s="101">
        <v>1790500</v>
      </c>
      <c r="G649" s="102">
        <v>27433554</v>
      </c>
      <c r="H649" s="102">
        <v>27433554</v>
      </c>
      <c r="I649" s="102">
        <v>281876527</v>
      </c>
      <c r="J649" s="103">
        <v>99.93</v>
      </c>
      <c r="K649" s="104">
        <v>1278.904</v>
      </c>
      <c r="L649" s="104">
        <v>636.23599999999999</v>
      </c>
      <c r="M649" s="105">
        <v>16453.783000000003</v>
      </c>
      <c r="N649" s="105">
        <v>9007.9500000000025</v>
      </c>
      <c r="O649" s="105">
        <v>16453.783000000003</v>
      </c>
      <c r="P649" s="105">
        <v>9007.9500000000025</v>
      </c>
      <c r="Q649" s="106">
        <v>1889.2750000000001</v>
      </c>
      <c r="R649" s="107">
        <f t="shared" si="14"/>
        <v>0.3973615073741667</v>
      </c>
      <c r="S649" s="108">
        <v>94.130769230769232</v>
      </c>
      <c r="T649" s="109">
        <v>87</v>
      </c>
      <c r="U649" s="110">
        <v>2088000</v>
      </c>
      <c r="V649" s="110">
        <v>54288000</v>
      </c>
      <c r="W649" s="110">
        <v>1</v>
      </c>
      <c r="X649" s="110">
        <v>54288000</v>
      </c>
      <c r="Y649" s="111">
        <v>60</v>
      </c>
      <c r="Z649" s="111">
        <v>29.7</v>
      </c>
      <c r="AA649" s="181">
        <v>202379.16200000004</v>
      </c>
      <c r="AB649" s="181">
        <v>105928.867</v>
      </c>
      <c r="AC649" s="181">
        <v>344103.87699999986</v>
      </c>
      <c r="AD649" s="181">
        <v>179346.03699999995</v>
      </c>
      <c r="AE649" s="110">
        <v>3345120</v>
      </c>
    </row>
    <row r="650" spans="1:31" hidden="1" x14ac:dyDescent="0.25">
      <c r="A650" s="99">
        <v>42762</v>
      </c>
      <c r="B650" s="100">
        <f t="shared" si="13"/>
        <v>2017</v>
      </c>
      <c r="C650" s="101">
        <v>1182859</v>
      </c>
      <c r="D650" s="101">
        <v>26209212</v>
      </c>
      <c r="E650" s="101">
        <v>26209212</v>
      </c>
      <c r="F650" s="101">
        <v>1230260</v>
      </c>
      <c r="G650" s="102">
        <v>27433554</v>
      </c>
      <c r="H650" s="102">
        <v>27433554</v>
      </c>
      <c r="I650" s="102">
        <v>281876527</v>
      </c>
      <c r="J650" s="103">
        <v>99.93</v>
      </c>
      <c r="K650" s="104">
        <v>800.43</v>
      </c>
      <c r="L650" s="104">
        <v>403.166</v>
      </c>
      <c r="M650" s="105">
        <v>17254.213000000003</v>
      </c>
      <c r="N650" s="105">
        <v>9411.1160000000018</v>
      </c>
      <c r="O650" s="105">
        <v>17254.213000000003</v>
      </c>
      <c r="P650" s="105">
        <v>9411.1160000000018</v>
      </c>
      <c r="Q650" s="106">
        <v>1182.8589999999999</v>
      </c>
      <c r="R650" s="107">
        <f t="shared" si="14"/>
        <v>0.39742196635700405</v>
      </c>
      <c r="S650" s="108">
        <v>94.345555555555549</v>
      </c>
      <c r="T650" s="109">
        <v>87</v>
      </c>
      <c r="U650" s="110">
        <v>2088000</v>
      </c>
      <c r="V650" s="110">
        <v>56376000</v>
      </c>
      <c r="W650" s="110">
        <v>1</v>
      </c>
      <c r="X650" s="110">
        <v>56376000</v>
      </c>
      <c r="Y650" s="111">
        <v>60</v>
      </c>
      <c r="Z650" s="111">
        <v>29.7</v>
      </c>
      <c r="AA650" s="181">
        <v>202970.19500000004</v>
      </c>
      <c r="AB650" s="181">
        <v>106180.76299999999</v>
      </c>
      <c r="AC650" s="181">
        <v>344904.30699999986</v>
      </c>
      <c r="AD650" s="181">
        <v>179749.20299999995</v>
      </c>
      <c r="AE650" s="110">
        <v>3347208</v>
      </c>
    </row>
    <row r="651" spans="1:31" hidden="1" x14ac:dyDescent="0.25">
      <c r="A651" s="99">
        <v>42763</v>
      </c>
      <c r="B651" s="100">
        <f t="shared" si="13"/>
        <v>2017</v>
      </c>
      <c r="C651" s="101">
        <v>43841</v>
      </c>
      <c r="D651" s="101">
        <v>26253053</v>
      </c>
      <c r="E651" s="101">
        <v>26253053</v>
      </c>
      <c r="F651" s="101">
        <v>127590</v>
      </c>
      <c r="G651" s="102">
        <v>27433554</v>
      </c>
      <c r="H651" s="102">
        <v>27433554</v>
      </c>
      <c r="I651" s="102">
        <v>281876527</v>
      </c>
      <c r="J651" s="103">
        <v>98.15</v>
      </c>
      <c r="K651" s="104">
        <v>32.935000000000002</v>
      </c>
      <c r="L651" s="104">
        <v>18.72</v>
      </c>
      <c r="M651" s="105">
        <v>17287.148000000005</v>
      </c>
      <c r="N651" s="105">
        <v>9429.8360000000011</v>
      </c>
      <c r="O651" s="105">
        <v>17287.148000000005</v>
      </c>
      <c r="P651" s="105">
        <v>9429.8360000000011</v>
      </c>
      <c r="Q651" s="106">
        <v>43.841000000000001</v>
      </c>
      <c r="R651" s="107">
        <f t="shared" si="14"/>
        <v>0.39727383876554861</v>
      </c>
      <c r="S651" s="108">
        <v>94.481428571428566</v>
      </c>
      <c r="T651" s="109">
        <v>87</v>
      </c>
      <c r="U651" s="110">
        <v>2088000</v>
      </c>
      <c r="V651" s="110">
        <v>58464000</v>
      </c>
      <c r="W651" s="110">
        <v>1</v>
      </c>
      <c r="X651" s="110">
        <v>58464000</v>
      </c>
      <c r="Y651" s="111">
        <v>60</v>
      </c>
      <c r="Z651" s="111">
        <v>29.7</v>
      </c>
      <c r="AA651" s="181">
        <v>202313.103</v>
      </c>
      <c r="AB651" s="181">
        <v>105738.038</v>
      </c>
      <c r="AC651" s="181">
        <v>344937.24199999985</v>
      </c>
      <c r="AD651" s="181">
        <v>179767.92299999995</v>
      </c>
      <c r="AE651" s="110">
        <v>3349296</v>
      </c>
    </row>
    <row r="652" spans="1:31" hidden="1" x14ac:dyDescent="0.25">
      <c r="A652" s="99">
        <v>42764</v>
      </c>
      <c r="B652" s="100">
        <f t="shared" ref="B652:B715" si="15">YEAR(A652)</f>
        <v>2017</v>
      </c>
      <c r="C652" s="101">
        <v>430750</v>
      </c>
      <c r="D652" s="101">
        <v>26683803</v>
      </c>
      <c r="E652" s="101">
        <v>26683803</v>
      </c>
      <c r="F652" s="101">
        <v>493720</v>
      </c>
      <c r="G652" s="102">
        <v>27433554</v>
      </c>
      <c r="H652" s="102">
        <v>27433554</v>
      </c>
      <c r="I652" s="102">
        <v>281876527</v>
      </c>
      <c r="J652" s="103">
        <v>99.53</v>
      </c>
      <c r="K652" s="104">
        <v>281.49599999999998</v>
      </c>
      <c r="L652" s="104">
        <v>157.06</v>
      </c>
      <c r="M652" s="105">
        <v>17568.644000000004</v>
      </c>
      <c r="N652" s="105">
        <v>9586.8960000000006</v>
      </c>
      <c r="O652" s="105">
        <v>17568.644000000004</v>
      </c>
      <c r="P652" s="105">
        <v>9586.8960000000006</v>
      </c>
      <c r="Q652" s="106">
        <v>430.75</v>
      </c>
      <c r="R652" s="107">
        <f t="shared" si="14"/>
        <v>0.39776586101926203</v>
      </c>
      <c r="S652" s="108">
        <v>94.655517241379314</v>
      </c>
      <c r="T652" s="109">
        <v>87</v>
      </c>
      <c r="U652" s="110">
        <v>2088000</v>
      </c>
      <c r="V652" s="110">
        <v>60552000</v>
      </c>
      <c r="W652" s="110">
        <v>1</v>
      </c>
      <c r="X652" s="110">
        <v>60552000</v>
      </c>
      <c r="Y652" s="111">
        <v>60</v>
      </c>
      <c r="Z652" s="111">
        <v>29.7</v>
      </c>
      <c r="AA652" s="181">
        <v>202504.31800000003</v>
      </c>
      <c r="AB652" s="181">
        <v>105823.13499999999</v>
      </c>
      <c r="AC652" s="181">
        <v>345218.73799999984</v>
      </c>
      <c r="AD652" s="181">
        <v>179924.98299999995</v>
      </c>
      <c r="AE652" s="110">
        <v>3351384</v>
      </c>
    </row>
    <row r="653" spans="1:31" hidden="1" x14ac:dyDescent="0.25">
      <c r="A653" s="99">
        <v>42765</v>
      </c>
      <c r="B653" s="100">
        <f t="shared" si="15"/>
        <v>2017</v>
      </c>
      <c r="C653" s="101">
        <v>1509074</v>
      </c>
      <c r="D653" s="101">
        <v>28192877</v>
      </c>
      <c r="E653" s="101">
        <v>28192877</v>
      </c>
      <c r="F653" s="101">
        <v>1323150</v>
      </c>
      <c r="G653" s="102">
        <v>27433554</v>
      </c>
      <c r="H653" s="102">
        <v>27433554</v>
      </c>
      <c r="I653" s="102">
        <v>281876527</v>
      </c>
      <c r="J653" s="103">
        <v>96.5</v>
      </c>
      <c r="K653" s="104">
        <v>982.17399999999998</v>
      </c>
      <c r="L653" s="104">
        <v>546.07399999999996</v>
      </c>
      <c r="M653" s="105">
        <v>18550.818000000003</v>
      </c>
      <c r="N653" s="105">
        <v>10132.970000000001</v>
      </c>
      <c r="O653" s="105">
        <v>18550.818000000003</v>
      </c>
      <c r="P653" s="105">
        <v>10132.970000000001</v>
      </c>
      <c r="Q653" s="106">
        <v>1509.0740000000001</v>
      </c>
      <c r="R653" s="107">
        <f t="shared" si="14"/>
        <v>0.39812439904476982</v>
      </c>
      <c r="S653" s="108">
        <v>94.717000000000013</v>
      </c>
      <c r="T653" s="109">
        <v>87</v>
      </c>
      <c r="U653" s="110">
        <v>2088000</v>
      </c>
      <c r="V653" s="110">
        <v>62640000</v>
      </c>
      <c r="W653" s="110">
        <v>1</v>
      </c>
      <c r="X653" s="110">
        <v>62640000</v>
      </c>
      <c r="Y653" s="111">
        <v>60</v>
      </c>
      <c r="Z653" s="111">
        <v>29.7</v>
      </c>
      <c r="AA653" s="181">
        <v>203445.92000000004</v>
      </c>
      <c r="AB653" s="181">
        <v>106348.76199999999</v>
      </c>
      <c r="AC653" s="181">
        <v>346200.91199999984</v>
      </c>
      <c r="AD653" s="181">
        <v>180471.05699999994</v>
      </c>
      <c r="AE653" s="110">
        <v>3353472</v>
      </c>
    </row>
    <row r="654" spans="1:31" hidden="1" x14ac:dyDescent="0.25">
      <c r="A654" s="99">
        <v>42766</v>
      </c>
      <c r="B654" s="100">
        <f t="shared" si="15"/>
        <v>2017</v>
      </c>
      <c r="C654" s="101">
        <v>1119179</v>
      </c>
      <c r="D654" s="101">
        <v>29310130</v>
      </c>
      <c r="E654" s="101">
        <v>29310130</v>
      </c>
      <c r="F654" s="101">
        <v>1403570</v>
      </c>
      <c r="G654" s="102">
        <v>27433554</v>
      </c>
      <c r="H654" s="102">
        <v>27433554</v>
      </c>
      <c r="I654" s="102">
        <v>289689318</v>
      </c>
      <c r="J654" s="103">
        <v>98.11</v>
      </c>
      <c r="K654" s="104">
        <v>740.54300000000001</v>
      </c>
      <c r="L654" s="104">
        <v>397.98200000000003</v>
      </c>
      <c r="M654" s="105">
        <v>19291.361000000004</v>
      </c>
      <c r="N654" s="105">
        <v>10530.952000000001</v>
      </c>
      <c r="O654" s="105">
        <v>19291.361000000004</v>
      </c>
      <c r="P654" s="105">
        <v>10530.952000000001</v>
      </c>
      <c r="Q654" s="106">
        <v>1119.1790000000001</v>
      </c>
      <c r="R654" s="107">
        <f t="shared" si="14"/>
        <v>0.39852559964310086</v>
      </c>
      <c r="S654" s="108">
        <v>94.826451612903242</v>
      </c>
      <c r="T654" s="109">
        <v>87</v>
      </c>
      <c r="U654" s="110">
        <v>2088000</v>
      </c>
      <c r="V654" s="110">
        <v>64728000</v>
      </c>
      <c r="W654" s="110">
        <v>1</v>
      </c>
      <c r="X654" s="110">
        <v>64728000</v>
      </c>
      <c r="Y654" s="111">
        <v>60</v>
      </c>
      <c r="Z654" s="111">
        <v>29.7</v>
      </c>
      <c r="AA654" s="181">
        <v>203380.57500000004</v>
      </c>
      <c r="AB654" s="181">
        <v>106301.276</v>
      </c>
      <c r="AC654" s="181">
        <v>346941.45499999984</v>
      </c>
      <c r="AD654" s="181">
        <v>180869.03899999993</v>
      </c>
      <c r="AE654" s="110">
        <v>3355560</v>
      </c>
    </row>
    <row r="655" spans="1:31" hidden="1" x14ac:dyDescent="0.25">
      <c r="A655" s="99">
        <v>42767</v>
      </c>
      <c r="B655" s="100">
        <f t="shared" si="15"/>
        <v>2017</v>
      </c>
      <c r="C655" s="101">
        <v>3123</v>
      </c>
      <c r="D655" s="101">
        <v>3123</v>
      </c>
      <c r="E655" s="101">
        <v>29313253</v>
      </c>
      <c r="F655" s="101">
        <v>91050</v>
      </c>
      <c r="G655" s="102">
        <v>26002870</v>
      </c>
      <c r="H655" s="102">
        <v>53436420</v>
      </c>
      <c r="I655" s="102">
        <v>289689318</v>
      </c>
      <c r="J655" s="103">
        <v>98.99</v>
      </c>
      <c r="K655" s="104">
        <v>2.2909999999999999</v>
      </c>
      <c r="L655" s="104">
        <v>3.4020000000000001</v>
      </c>
      <c r="M655" s="105">
        <v>2.2909999999999999</v>
      </c>
      <c r="N655" s="105">
        <v>3.4020000000000001</v>
      </c>
      <c r="O655" s="105">
        <v>19293.652000000006</v>
      </c>
      <c r="P655" s="105">
        <v>10534.354000000001</v>
      </c>
      <c r="Q655" s="106">
        <v>3.1230000000000002</v>
      </c>
      <c r="R655" s="107">
        <f t="shared" si="14"/>
        <v>0.39816915971238132</v>
      </c>
      <c r="S655" s="108">
        <v>94.956562500000004</v>
      </c>
      <c r="T655" s="109">
        <v>87</v>
      </c>
      <c r="U655" s="110">
        <v>2088000</v>
      </c>
      <c r="V655" s="110">
        <v>2088000</v>
      </c>
      <c r="W655" s="110">
        <v>2</v>
      </c>
      <c r="X655" s="110">
        <v>66816000</v>
      </c>
      <c r="Y655" s="111">
        <v>60</v>
      </c>
      <c r="Z655" s="111">
        <v>29.7</v>
      </c>
      <c r="AA655" s="181">
        <v>202858.64400000003</v>
      </c>
      <c r="AB655" s="181">
        <v>106003.61900000001</v>
      </c>
      <c r="AC655" s="181">
        <v>346943.74599999987</v>
      </c>
      <c r="AD655" s="181">
        <v>180872.44099999993</v>
      </c>
      <c r="AE655" s="110">
        <v>3357648</v>
      </c>
    </row>
    <row r="656" spans="1:31" hidden="1" x14ac:dyDescent="0.25">
      <c r="A656" s="99">
        <v>42768</v>
      </c>
      <c r="B656" s="100">
        <f t="shared" si="15"/>
        <v>2017</v>
      </c>
      <c r="C656" s="101">
        <v>174784</v>
      </c>
      <c r="D656" s="101">
        <v>177907</v>
      </c>
      <c r="E656" s="101">
        <v>29488037</v>
      </c>
      <c r="F656" s="101">
        <v>88360</v>
      </c>
      <c r="G656" s="102">
        <v>26002870</v>
      </c>
      <c r="H656" s="102">
        <v>53436420</v>
      </c>
      <c r="I656" s="102">
        <v>289689318</v>
      </c>
      <c r="J656" s="103">
        <v>97.89</v>
      </c>
      <c r="K656" s="104">
        <v>113.878</v>
      </c>
      <c r="L656" s="104">
        <v>67.304000000000002</v>
      </c>
      <c r="M656" s="105">
        <v>116.169</v>
      </c>
      <c r="N656" s="105">
        <v>70.706000000000003</v>
      </c>
      <c r="O656" s="105">
        <v>19407.530000000006</v>
      </c>
      <c r="P656" s="105">
        <v>10601.658000000001</v>
      </c>
      <c r="Q656" s="106">
        <v>174.78399999999999</v>
      </c>
      <c r="R656" s="107">
        <f t="shared" si="14"/>
        <v>0.39608513357476521</v>
      </c>
      <c r="S656" s="108">
        <v>95.045454545454547</v>
      </c>
      <c r="T656" s="109">
        <v>87</v>
      </c>
      <c r="U656" s="110">
        <v>2088000</v>
      </c>
      <c r="V656" s="110">
        <v>4176000</v>
      </c>
      <c r="W656" s="110">
        <v>2</v>
      </c>
      <c r="X656" s="110">
        <v>68904000</v>
      </c>
      <c r="Y656" s="111">
        <v>60</v>
      </c>
      <c r="Z656" s="111">
        <v>29.7</v>
      </c>
      <c r="AA656" s="181">
        <v>202789.57600000003</v>
      </c>
      <c r="AB656" s="181">
        <v>105971.55500000001</v>
      </c>
      <c r="AC656" s="181">
        <v>347057.62399999989</v>
      </c>
      <c r="AD656" s="181">
        <v>180939.74499999994</v>
      </c>
      <c r="AE656" s="110">
        <v>3359736</v>
      </c>
    </row>
    <row r="657" spans="1:31" hidden="1" x14ac:dyDescent="0.25">
      <c r="A657" s="99">
        <v>42769</v>
      </c>
      <c r="B657" s="100">
        <f t="shared" si="15"/>
        <v>2017</v>
      </c>
      <c r="C657" s="101">
        <v>1236596</v>
      </c>
      <c r="D657" s="101">
        <v>1414503</v>
      </c>
      <c r="E657" s="101">
        <v>30724633</v>
      </c>
      <c r="F657" s="101">
        <v>1214060</v>
      </c>
      <c r="G657" s="102">
        <v>26002870</v>
      </c>
      <c r="H657" s="102">
        <v>53436420</v>
      </c>
      <c r="I657" s="102">
        <v>289689318</v>
      </c>
      <c r="J657" s="103">
        <v>99.53</v>
      </c>
      <c r="K657" s="104">
        <v>810.86099999999999</v>
      </c>
      <c r="L657" s="104">
        <v>439.99799999999999</v>
      </c>
      <c r="M657" s="105">
        <v>927.03</v>
      </c>
      <c r="N657" s="105">
        <v>510.70400000000001</v>
      </c>
      <c r="O657" s="105">
        <v>20218.391000000007</v>
      </c>
      <c r="P657" s="105">
        <v>11041.656000000001</v>
      </c>
      <c r="Q657" s="106">
        <v>1236.596</v>
      </c>
      <c r="R657" s="107">
        <f t="shared" si="14"/>
        <v>0.39502795097884863</v>
      </c>
      <c r="S657" s="108">
        <v>95.17735294117648</v>
      </c>
      <c r="T657" s="109">
        <v>87</v>
      </c>
      <c r="U657" s="110">
        <v>2088000</v>
      </c>
      <c r="V657" s="110">
        <v>6264000</v>
      </c>
      <c r="W657" s="110">
        <v>2</v>
      </c>
      <c r="X657" s="110">
        <v>70992000</v>
      </c>
      <c r="Y657" s="111">
        <v>60</v>
      </c>
      <c r="Z657" s="111">
        <v>29.7</v>
      </c>
      <c r="AA657" s="181">
        <v>202437.15599999999</v>
      </c>
      <c r="AB657" s="181">
        <v>105789.26300000001</v>
      </c>
      <c r="AC657" s="181">
        <v>347868.48499999987</v>
      </c>
      <c r="AD657" s="181">
        <v>181379.74299999993</v>
      </c>
      <c r="AE657" s="110">
        <v>3361824</v>
      </c>
    </row>
    <row r="658" spans="1:31" hidden="1" x14ac:dyDescent="0.25">
      <c r="A658" s="99">
        <v>42770</v>
      </c>
      <c r="B658" s="100">
        <f t="shared" si="15"/>
        <v>2017</v>
      </c>
      <c r="C658" s="101">
        <v>1672381</v>
      </c>
      <c r="D658" s="101">
        <v>3086884</v>
      </c>
      <c r="E658" s="101">
        <v>32397014</v>
      </c>
      <c r="F658" s="101">
        <v>1869840</v>
      </c>
      <c r="G658" s="102">
        <v>26002870</v>
      </c>
      <c r="H658" s="102">
        <v>53436420</v>
      </c>
      <c r="I658" s="102">
        <v>289689318</v>
      </c>
      <c r="J658" s="103">
        <v>99.06</v>
      </c>
      <c r="K658" s="104">
        <v>1091.0730000000001</v>
      </c>
      <c r="L658" s="104">
        <v>602.79999999999995</v>
      </c>
      <c r="M658" s="105">
        <v>2018.1030000000001</v>
      </c>
      <c r="N658" s="105">
        <v>1113.5039999999999</v>
      </c>
      <c r="O658" s="105">
        <v>21309.464000000007</v>
      </c>
      <c r="P658" s="105">
        <v>11644.456</v>
      </c>
      <c r="Q658" s="106">
        <v>1672.3810000000001</v>
      </c>
      <c r="R658" s="107">
        <f t="shared" si="14"/>
        <v>0.39552883272975403</v>
      </c>
      <c r="S658" s="108">
        <v>95.28828571428572</v>
      </c>
      <c r="T658" s="109">
        <v>87</v>
      </c>
      <c r="U658" s="110">
        <v>2088000</v>
      </c>
      <c r="V658" s="110">
        <v>8352000</v>
      </c>
      <c r="W658" s="110">
        <v>2</v>
      </c>
      <c r="X658" s="110">
        <v>73080000</v>
      </c>
      <c r="Y658" s="111">
        <v>60</v>
      </c>
      <c r="Z658" s="111">
        <v>29.7</v>
      </c>
      <c r="AA658" s="181">
        <v>202167.372</v>
      </c>
      <c r="AB658" s="181">
        <v>105680.89099999999</v>
      </c>
      <c r="AC658" s="181">
        <v>348959.55799999984</v>
      </c>
      <c r="AD658" s="181">
        <v>181982.54299999992</v>
      </c>
      <c r="AE658" s="110">
        <v>3363912</v>
      </c>
    </row>
    <row r="659" spans="1:31" hidden="1" x14ac:dyDescent="0.25">
      <c r="A659" s="99">
        <v>42771</v>
      </c>
      <c r="B659" s="100">
        <f t="shared" si="15"/>
        <v>2017</v>
      </c>
      <c r="C659" s="101">
        <v>1725625</v>
      </c>
      <c r="D659" s="101">
        <v>4812509</v>
      </c>
      <c r="E659" s="101">
        <v>34122639</v>
      </c>
      <c r="F659" s="101">
        <v>1857200</v>
      </c>
      <c r="G659" s="102">
        <v>26002870</v>
      </c>
      <c r="H659" s="102">
        <v>53436420</v>
      </c>
      <c r="I659" s="102">
        <v>289689318</v>
      </c>
      <c r="J659" s="103">
        <v>100</v>
      </c>
      <c r="K659" s="104">
        <v>1157.7090000000001</v>
      </c>
      <c r="L659" s="104">
        <v>594.06799999999998</v>
      </c>
      <c r="M659" s="105">
        <v>3175.8119999999999</v>
      </c>
      <c r="N659" s="105">
        <v>1707.5719999999999</v>
      </c>
      <c r="O659" s="105">
        <v>22467.173000000006</v>
      </c>
      <c r="P659" s="105">
        <v>12238.523999999999</v>
      </c>
      <c r="Q659" s="106">
        <v>1725.625</v>
      </c>
      <c r="R659" s="107">
        <f t="shared" si="14"/>
        <v>0.39573208024982953</v>
      </c>
      <c r="S659" s="108">
        <v>95.419166666666669</v>
      </c>
      <c r="T659" s="109">
        <v>87</v>
      </c>
      <c r="U659" s="110">
        <v>2088000</v>
      </c>
      <c r="V659" s="110">
        <v>10440000</v>
      </c>
      <c r="W659" s="110">
        <v>2</v>
      </c>
      <c r="X659" s="110">
        <v>75168000</v>
      </c>
      <c r="Y659" s="111">
        <v>60</v>
      </c>
      <c r="Z659" s="111">
        <v>29.7</v>
      </c>
      <c r="AA659" s="181">
        <v>202496.71900000001</v>
      </c>
      <c r="AB659" s="181">
        <v>105789.52899999999</v>
      </c>
      <c r="AC659" s="181">
        <v>350117.26699999982</v>
      </c>
      <c r="AD659" s="181">
        <v>182576.61099999992</v>
      </c>
      <c r="AE659" s="110">
        <v>3366000</v>
      </c>
    </row>
    <row r="660" spans="1:31" hidden="1" x14ac:dyDescent="0.25">
      <c r="A660" s="99">
        <v>42772</v>
      </c>
      <c r="B660" s="100">
        <f t="shared" si="15"/>
        <v>2017</v>
      </c>
      <c r="C660" s="101">
        <v>1722370</v>
      </c>
      <c r="D660" s="101">
        <v>6534879</v>
      </c>
      <c r="E660" s="101">
        <v>35845009</v>
      </c>
      <c r="F660" s="101">
        <v>1670940</v>
      </c>
      <c r="G660" s="102">
        <v>26002870</v>
      </c>
      <c r="H660" s="102">
        <v>53436420</v>
      </c>
      <c r="I660" s="102">
        <v>289689318</v>
      </c>
      <c r="J660" s="103">
        <v>99.96</v>
      </c>
      <c r="K660" s="104">
        <v>1158.69</v>
      </c>
      <c r="L660" s="104">
        <v>584.85799999999995</v>
      </c>
      <c r="M660" s="105">
        <v>4334.5020000000004</v>
      </c>
      <c r="N660" s="105">
        <v>2292.4299999999998</v>
      </c>
      <c r="O660" s="105">
        <v>23625.863000000005</v>
      </c>
      <c r="P660" s="105">
        <v>12823.382</v>
      </c>
      <c r="Q660" s="106">
        <v>1722.37</v>
      </c>
      <c r="R660" s="107">
        <f t="shared" si="14"/>
        <v>0.39690124914711611</v>
      </c>
      <c r="S660" s="108">
        <v>95.541891891891893</v>
      </c>
      <c r="T660" s="109">
        <v>87</v>
      </c>
      <c r="U660" s="110">
        <v>2088000</v>
      </c>
      <c r="V660" s="110">
        <v>12528000</v>
      </c>
      <c r="W660" s="110">
        <v>2</v>
      </c>
      <c r="X660" s="110">
        <v>77256000</v>
      </c>
      <c r="Y660" s="111">
        <v>60</v>
      </c>
      <c r="Z660" s="111">
        <v>29.7</v>
      </c>
      <c r="AA660" s="181">
        <v>202624.09599999999</v>
      </c>
      <c r="AB660" s="181">
        <v>105809.39</v>
      </c>
      <c r="AC660" s="181">
        <v>351275.95699999982</v>
      </c>
      <c r="AD660" s="181">
        <v>183161.46899999992</v>
      </c>
      <c r="AE660" s="110">
        <v>3368088</v>
      </c>
    </row>
    <row r="661" spans="1:31" hidden="1" x14ac:dyDescent="0.25">
      <c r="A661" s="99">
        <v>42773</v>
      </c>
      <c r="B661" s="100">
        <f t="shared" si="15"/>
        <v>2017</v>
      </c>
      <c r="C661" s="101">
        <v>1399469</v>
      </c>
      <c r="D661" s="101">
        <v>7934348</v>
      </c>
      <c r="E661" s="101">
        <v>37244478</v>
      </c>
      <c r="F661" s="101">
        <v>1398350</v>
      </c>
      <c r="G661" s="102">
        <v>26002870</v>
      </c>
      <c r="H661" s="102">
        <v>53436420</v>
      </c>
      <c r="I661" s="102">
        <v>289689318</v>
      </c>
      <c r="J661" s="103">
        <v>99.71</v>
      </c>
      <c r="K661" s="104">
        <v>965.77099999999996</v>
      </c>
      <c r="L661" s="104">
        <v>458.93599999999998</v>
      </c>
      <c r="M661" s="105">
        <v>5300.2730000000001</v>
      </c>
      <c r="N661" s="105">
        <v>2751.366</v>
      </c>
      <c r="O661" s="105">
        <v>24591.634000000005</v>
      </c>
      <c r="P661" s="105">
        <v>13282.317999999999</v>
      </c>
      <c r="Q661" s="106">
        <v>1399.4690000000001</v>
      </c>
      <c r="R661" s="107">
        <f t="shared" si="14"/>
        <v>0.39870050254553102</v>
      </c>
      <c r="S661" s="108">
        <v>95.651578947368421</v>
      </c>
      <c r="T661" s="109">
        <v>87</v>
      </c>
      <c r="U661" s="110">
        <v>2088000</v>
      </c>
      <c r="V661" s="110">
        <v>14616000</v>
      </c>
      <c r="W661" s="110">
        <v>2</v>
      </c>
      <c r="X661" s="110">
        <v>79344000</v>
      </c>
      <c r="Y661" s="111">
        <v>60</v>
      </c>
      <c r="Z661" s="111">
        <v>29.7</v>
      </c>
      <c r="AA661" s="181">
        <v>203035.76200000005</v>
      </c>
      <c r="AB661" s="181">
        <v>105979.019</v>
      </c>
      <c r="AC661" s="181">
        <v>352241.72799999983</v>
      </c>
      <c r="AD661" s="181">
        <v>183620.40499999991</v>
      </c>
      <c r="AE661" s="110">
        <v>3370176</v>
      </c>
    </row>
    <row r="662" spans="1:31" hidden="1" x14ac:dyDescent="0.25">
      <c r="A662" s="99">
        <v>42774</v>
      </c>
      <c r="B662" s="100">
        <f t="shared" si="15"/>
        <v>2017</v>
      </c>
      <c r="C662" s="101">
        <v>571580</v>
      </c>
      <c r="D662" s="101">
        <v>8505928</v>
      </c>
      <c r="E662" s="101">
        <v>37816058</v>
      </c>
      <c r="F662" s="101">
        <v>265490</v>
      </c>
      <c r="G662" s="102">
        <v>26002870</v>
      </c>
      <c r="H662" s="102">
        <v>53436420</v>
      </c>
      <c r="I662" s="102">
        <v>289689318</v>
      </c>
      <c r="J662" s="103">
        <v>98.07</v>
      </c>
      <c r="K662" s="104">
        <v>427.428</v>
      </c>
      <c r="L662" s="104">
        <v>215.84399999999999</v>
      </c>
      <c r="M662" s="105">
        <v>5727.701</v>
      </c>
      <c r="N662" s="105">
        <v>2967.21</v>
      </c>
      <c r="O662" s="105">
        <v>25019.062000000005</v>
      </c>
      <c r="P662" s="105">
        <v>13498.161999999998</v>
      </c>
      <c r="Q662" s="106">
        <v>571.58000000000004</v>
      </c>
      <c r="R662" s="107">
        <f t="shared" si="14"/>
        <v>0.39860405054322168</v>
      </c>
      <c r="S662" s="108">
        <v>95.71358974358975</v>
      </c>
      <c r="T662" s="109">
        <v>87</v>
      </c>
      <c r="U662" s="110">
        <v>2088000</v>
      </c>
      <c r="V662" s="110">
        <v>16704000</v>
      </c>
      <c r="W662" s="110">
        <v>2</v>
      </c>
      <c r="X662" s="110">
        <v>81432000</v>
      </c>
      <c r="Y662" s="111">
        <v>60</v>
      </c>
      <c r="Z662" s="111">
        <v>29.7</v>
      </c>
      <c r="AA662" s="181">
        <v>203437.59200000006</v>
      </c>
      <c r="AB662" s="181">
        <v>106186.24800000001</v>
      </c>
      <c r="AC662" s="181">
        <v>352669.15599999984</v>
      </c>
      <c r="AD662" s="181">
        <v>183836.24899999992</v>
      </c>
      <c r="AE662" s="110">
        <v>3372264</v>
      </c>
    </row>
    <row r="663" spans="1:31" hidden="1" x14ac:dyDescent="0.25">
      <c r="A663" s="99">
        <v>42775</v>
      </c>
      <c r="B663" s="100">
        <f t="shared" si="15"/>
        <v>2017</v>
      </c>
      <c r="C663" s="101">
        <v>1697145</v>
      </c>
      <c r="D663" s="101">
        <v>10203073</v>
      </c>
      <c r="E663" s="101">
        <v>39513202.999999978</v>
      </c>
      <c r="F663" s="101">
        <v>1249870</v>
      </c>
      <c r="G663" s="102">
        <v>26002870</v>
      </c>
      <c r="H663" s="102">
        <v>53436420</v>
      </c>
      <c r="I663" s="102">
        <v>289689318</v>
      </c>
      <c r="J663" s="103">
        <v>100</v>
      </c>
      <c r="K663" s="104">
        <v>1140.6130000000001</v>
      </c>
      <c r="L663" s="104">
        <v>580.822</v>
      </c>
      <c r="M663" s="105">
        <v>6868.3140000000003</v>
      </c>
      <c r="N663" s="105">
        <v>3548.0320000000002</v>
      </c>
      <c r="O663" s="105">
        <v>26159.675000000007</v>
      </c>
      <c r="P663" s="105">
        <v>14078.983999999999</v>
      </c>
      <c r="Q663" s="106">
        <v>1697.145</v>
      </c>
      <c r="R663" s="107">
        <f t="shared" si="14"/>
        <v>0.39822447908465886</v>
      </c>
      <c r="S663" s="108">
        <v>95.820750000000004</v>
      </c>
      <c r="T663" s="109">
        <v>87</v>
      </c>
      <c r="U663" s="110">
        <v>2088000</v>
      </c>
      <c r="V663" s="110">
        <v>18792000</v>
      </c>
      <c r="W663" s="110">
        <v>2</v>
      </c>
      <c r="X663" s="110">
        <v>83520000</v>
      </c>
      <c r="Y663" s="111">
        <v>60</v>
      </c>
      <c r="Z663" s="111">
        <v>29.7</v>
      </c>
      <c r="AA663" s="181">
        <v>204144.97100000005</v>
      </c>
      <c r="AB663" s="181">
        <v>106546.765</v>
      </c>
      <c r="AC663" s="181">
        <v>353809.76899999985</v>
      </c>
      <c r="AD663" s="181">
        <v>184417.07099999991</v>
      </c>
      <c r="AE663" s="110">
        <v>3374352</v>
      </c>
    </row>
    <row r="664" spans="1:31" hidden="1" x14ac:dyDescent="0.25">
      <c r="A664" s="99">
        <v>42776</v>
      </c>
      <c r="B664" s="100">
        <f t="shared" si="15"/>
        <v>2017</v>
      </c>
      <c r="C664" s="101">
        <v>1590500</v>
      </c>
      <c r="D664" s="101">
        <v>11793573</v>
      </c>
      <c r="E664" s="101">
        <v>41103703</v>
      </c>
      <c r="F664" s="101">
        <v>1721230</v>
      </c>
      <c r="G664" s="102">
        <v>26002870</v>
      </c>
      <c r="H664" s="102">
        <v>53436420</v>
      </c>
      <c r="I664" s="102">
        <v>289689318</v>
      </c>
      <c r="J664" s="103">
        <v>99.96</v>
      </c>
      <c r="K664" s="104">
        <v>1071.2860000000001</v>
      </c>
      <c r="L664" s="104">
        <v>560.41800000000001</v>
      </c>
      <c r="M664" s="105">
        <v>7939.6</v>
      </c>
      <c r="N664" s="105">
        <v>4108.45</v>
      </c>
      <c r="O664" s="105">
        <v>27230.961000000007</v>
      </c>
      <c r="P664" s="105">
        <v>14639.401999999998</v>
      </c>
      <c r="Q664" s="106">
        <v>1590.5</v>
      </c>
      <c r="R664" s="107">
        <f t="shared" si="14"/>
        <v>0.39902078412848391</v>
      </c>
      <c r="S664" s="108">
        <v>95.921707317073185</v>
      </c>
      <c r="T664" s="109">
        <v>87</v>
      </c>
      <c r="U664" s="110">
        <v>2088000</v>
      </c>
      <c r="V664" s="110">
        <v>20880000</v>
      </c>
      <c r="W664" s="110">
        <v>2</v>
      </c>
      <c r="X664" s="110">
        <v>85608000</v>
      </c>
      <c r="Y664" s="111">
        <v>60</v>
      </c>
      <c r="Z664" s="111">
        <v>29.7</v>
      </c>
      <c r="AA664" s="181">
        <v>203903.06800000009</v>
      </c>
      <c r="AB664" s="181">
        <v>106405.749</v>
      </c>
      <c r="AC664" s="181">
        <v>354881.05499999988</v>
      </c>
      <c r="AD664" s="181">
        <v>184977.48899999991</v>
      </c>
      <c r="AE664" s="110">
        <v>3376440</v>
      </c>
    </row>
    <row r="665" spans="1:31" hidden="1" x14ac:dyDescent="0.25">
      <c r="A665" s="99">
        <v>42777</v>
      </c>
      <c r="B665" s="100">
        <f t="shared" si="15"/>
        <v>2017</v>
      </c>
      <c r="C665" s="101">
        <v>2013772</v>
      </c>
      <c r="D665" s="101">
        <v>13807345</v>
      </c>
      <c r="E665" s="101">
        <v>43117475</v>
      </c>
      <c r="F665" s="101">
        <v>2063540</v>
      </c>
      <c r="G665" s="102">
        <v>26002870</v>
      </c>
      <c r="H665" s="102">
        <v>53436420</v>
      </c>
      <c r="I665" s="102">
        <v>289689318</v>
      </c>
      <c r="J665" s="103">
        <v>99.87</v>
      </c>
      <c r="K665" s="104">
        <v>1371.432</v>
      </c>
      <c r="L665" s="104">
        <v>673.63599999999997</v>
      </c>
      <c r="M665" s="105">
        <v>9311.0320000000011</v>
      </c>
      <c r="N665" s="105">
        <v>4782.0859999999993</v>
      </c>
      <c r="O665" s="105">
        <v>28602.393000000007</v>
      </c>
      <c r="P665" s="105">
        <v>15313.037999999999</v>
      </c>
      <c r="Q665" s="106">
        <v>2013.7719999999999</v>
      </c>
      <c r="R665" s="107">
        <f t="shared" si="14"/>
        <v>0.39907457880648722</v>
      </c>
      <c r="S665" s="108">
        <v>96.015714285714296</v>
      </c>
      <c r="T665" s="109">
        <v>87</v>
      </c>
      <c r="U665" s="110">
        <v>2088000</v>
      </c>
      <c r="V665" s="110">
        <v>22968000</v>
      </c>
      <c r="W665" s="110">
        <v>2</v>
      </c>
      <c r="X665" s="110">
        <v>87696000</v>
      </c>
      <c r="Y665" s="111">
        <v>60</v>
      </c>
      <c r="Z665" s="111">
        <v>29.7</v>
      </c>
      <c r="AA665" s="181">
        <v>204626.28300000008</v>
      </c>
      <c r="AB665" s="181">
        <v>106726.9</v>
      </c>
      <c r="AC665" s="181">
        <v>356252.48699999985</v>
      </c>
      <c r="AD665" s="181">
        <v>185651.12499999991</v>
      </c>
      <c r="AE665" s="110">
        <v>3378528</v>
      </c>
    </row>
    <row r="666" spans="1:31" hidden="1" x14ac:dyDescent="0.25">
      <c r="A666" s="99">
        <v>42778</v>
      </c>
      <c r="B666" s="100">
        <f t="shared" si="15"/>
        <v>2017</v>
      </c>
      <c r="C666" s="101">
        <v>1892345</v>
      </c>
      <c r="D666" s="101">
        <v>15699690</v>
      </c>
      <c r="E666" s="101">
        <v>45009819.999999948</v>
      </c>
      <c r="F666" s="101">
        <v>2014480</v>
      </c>
      <c r="G666" s="102">
        <v>26002870</v>
      </c>
      <c r="H666" s="102">
        <v>53436420</v>
      </c>
      <c r="I666" s="102">
        <v>289689318</v>
      </c>
      <c r="J666" s="103">
        <v>99.93</v>
      </c>
      <c r="K666" s="104">
        <v>1278.873</v>
      </c>
      <c r="L666" s="104">
        <v>641.79999999999995</v>
      </c>
      <c r="M666" s="105">
        <v>10589.905000000001</v>
      </c>
      <c r="N666" s="105">
        <v>5423.8859999999995</v>
      </c>
      <c r="O666" s="105">
        <v>29881.266000000007</v>
      </c>
      <c r="P666" s="105">
        <v>15954.837999999998</v>
      </c>
      <c r="Q666" s="106">
        <v>1892.345</v>
      </c>
      <c r="R666" s="107">
        <f t="shared" si="14"/>
        <v>0.39889542066866113</v>
      </c>
      <c r="S666" s="108">
        <v>96.106744186046512</v>
      </c>
      <c r="T666" s="109">
        <v>87</v>
      </c>
      <c r="U666" s="110">
        <v>2088000</v>
      </c>
      <c r="V666" s="110">
        <v>25056000</v>
      </c>
      <c r="W666" s="110">
        <v>2</v>
      </c>
      <c r="X666" s="110">
        <v>89784000</v>
      </c>
      <c r="Y666" s="111">
        <v>60</v>
      </c>
      <c r="Z666" s="111">
        <v>29.7</v>
      </c>
      <c r="AA666" s="181">
        <v>204578.45600000012</v>
      </c>
      <c r="AB666" s="181">
        <v>106695.40599999999</v>
      </c>
      <c r="AC666" s="181">
        <v>357531.35999999987</v>
      </c>
      <c r="AD666" s="181">
        <v>186292.9249999999</v>
      </c>
      <c r="AE666" s="110">
        <v>3380616</v>
      </c>
    </row>
    <row r="667" spans="1:31" hidden="1" x14ac:dyDescent="0.25">
      <c r="A667" s="99">
        <v>42779</v>
      </c>
      <c r="B667" s="100">
        <f t="shared" si="15"/>
        <v>2017</v>
      </c>
      <c r="C667" s="101">
        <v>1881239.9999999907</v>
      </c>
      <c r="D667" s="101">
        <v>17580929.999999993</v>
      </c>
      <c r="E667" s="101">
        <v>46891059.99999994</v>
      </c>
      <c r="F667" s="101">
        <v>1975640</v>
      </c>
      <c r="G667" s="102">
        <v>26002870</v>
      </c>
      <c r="H667" s="102">
        <v>53436420</v>
      </c>
      <c r="I667" s="102">
        <v>289689318</v>
      </c>
      <c r="J667" s="103">
        <v>99.94</v>
      </c>
      <c r="K667" s="104">
        <v>1270.817</v>
      </c>
      <c r="L667" s="104">
        <v>642.32600000000002</v>
      </c>
      <c r="M667" s="105">
        <v>11860.722000000002</v>
      </c>
      <c r="N667" s="105">
        <v>6066.2119999999995</v>
      </c>
      <c r="O667" s="105">
        <v>31152.083000000006</v>
      </c>
      <c r="P667" s="105">
        <v>16597.163999999997</v>
      </c>
      <c r="Q667" s="106">
        <v>1881.2399999999907</v>
      </c>
      <c r="R667" s="107">
        <f t="shared" si="14"/>
        <v>0.39866816774261271</v>
      </c>
      <c r="S667" s="108">
        <v>96.193863636363631</v>
      </c>
      <c r="T667" s="109">
        <v>87</v>
      </c>
      <c r="U667" s="110">
        <v>2088000</v>
      </c>
      <c r="V667" s="110">
        <v>27144000</v>
      </c>
      <c r="W667" s="110">
        <v>2</v>
      </c>
      <c r="X667" s="110">
        <v>91872000</v>
      </c>
      <c r="Y667" s="111">
        <v>60</v>
      </c>
      <c r="Z667" s="111">
        <v>29.7</v>
      </c>
      <c r="AA667" s="181">
        <v>204502.9610000001</v>
      </c>
      <c r="AB667" s="181">
        <v>106625.03699999998</v>
      </c>
      <c r="AC667" s="181">
        <v>358802.17699999985</v>
      </c>
      <c r="AD667" s="181">
        <v>186935.2509999999</v>
      </c>
      <c r="AE667" s="110">
        <v>3382704</v>
      </c>
    </row>
    <row r="668" spans="1:31" hidden="1" x14ac:dyDescent="0.25">
      <c r="A668" s="99">
        <v>42780</v>
      </c>
      <c r="B668" s="100">
        <f t="shared" si="15"/>
        <v>2017</v>
      </c>
      <c r="C668" s="101">
        <v>1255000</v>
      </c>
      <c r="D668" s="101">
        <v>18835929.999999993</v>
      </c>
      <c r="E668" s="101">
        <v>48146059.99999994</v>
      </c>
      <c r="F668" s="101">
        <v>1299550</v>
      </c>
      <c r="G668" s="102">
        <v>26002870</v>
      </c>
      <c r="H668" s="102">
        <v>53436420</v>
      </c>
      <c r="I668" s="102">
        <v>289689318</v>
      </c>
      <c r="J668" s="103">
        <v>99.86</v>
      </c>
      <c r="K668" s="104">
        <v>833.71699999999998</v>
      </c>
      <c r="L668" s="104">
        <v>440.86200000000002</v>
      </c>
      <c r="M668" s="105">
        <v>12694.439000000002</v>
      </c>
      <c r="N668" s="105">
        <v>6507.0739999999996</v>
      </c>
      <c r="O668" s="105">
        <v>31985.800000000007</v>
      </c>
      <c r="P668" s="105">
        <v>17038.025999999998</v>
      </c>
      <c r="Q668" s="106">
        <v>1255</v>
      </c>
      <c r="R668" s="107">
        <f t="shared" si="14"/>
        <v>0.39764799375426441</v>
      </c>
      <c r="S668" s="108">
        <v>96.275333333333322</v>
      </c>
      <c r="T668" s="109">
        <v>87</v>
      </c>
      <c r="U668" s="110">
        <v>2088000</v>
      </c>
      <c r="V668" s="110">
        <v>29232000</v>
      </c>
      <c r="W668" s="110">
        <v>2</v>
      </c>
      <c r="X668" s="110">
        <v>93960000</v>
      </c>
      <c r="Y668" s="111">
        <v>60</v>
      </c>
      <c r="Z668" s="111">
        <v>29.7</v>
      </c>
      <c r="AA668" s="181">
        <v>203949.69000000012</v>
      </c>
      <c r="AB668" s="181">
        <v>106369.389</v>
      </c>
      <c r="AC668" s="181">
        <v>359635.89399999985</v>
      </c>
      <c r="AD668" s="181">
        <v>187376.1129999999</v>
      </c>
      <c r="AE668" s="110">
        <v>3384792</v>
      </c>
    </row>
    <row r="669" spans="1:31" hidden="1" x14ac:dyDescent="0.25">
      <c r="A669" s="99">
        <v>42781</v>
      </c>
      <c r="B669" s="100">
        <f t="shared" si="15"/>
        <v>2017</v>
      </c>
      <c r="C669" s="101">
        <v>1078580.0000000745</v>
      </c>
      <c r="D669" s="101">
        <v>19914510.000000067</v>
      </c>
      <c r="E669" s="101">
        <v>49224640.000000015</v>
      </c>
      <c r="F669" s="101">
        <v>797430</v>
      </c>
      <c r="G669" s="102">
        <v>26002870</v>
      </c>
      <c r="H669" s="102">
        <v>53436420</v>
      </c>
      <c r="I669" s="102">
        <v>289689318</v>
      </c>
      <c r="J669" s="103">
        <v>97.33</v>
      </c>
      <c r="K669" s="104">
        <v>751.97900000000004</v>
      </c>
      <c r="L669" s="104">
        <v>344.80200000000002</v>
      </c>
      <c r="M669" s="105">
        <v>13446.418000000001</v>
      </c>
      <c r="N669" s="105">
        <v>6851.8759999999993</v>
      </c>
      <c r="O669" s="105">
        <v>32737.779000000006</v>
      </c>
      <c r="P669" s="105">
        <v>17382.827999999998</v>
      </c>
      <c r="Q669" s="106">
        <v>1078.5800000000745</v>
      </c>
      <c r="R669" s="107">
        <f t="shared" si="14"/>
        <v>0.39795023224689036</v>
      </c>
      <c r="S669" s="108">
        <v>96.298260869565198</v>
      </c>
      <c r="T669" s="109">
        <v>87</v>
      </c>
      <c r="U669" s="110">
        <v>2088000</v>
      </c>
      <c r="V669" s="110">
        <v>31320000</v>
      </c>
      <c r="W669" s="110">
        <v>2</v>
      </c>
      <c r="X669" s="110">
        <v>96048000</v>
      </c>
      <c r="Y669" s="111">
        <v>60</v>
      </c>
      <c r="Z669" s="111">
        <v>29.7</v>
      </c>
      <c r="AA669" s="181">
        <v>203319.07100000011</v>
      </c>
      <c r="AB669" s="181">
        <v>106034.943</v>
      </c>
      <c r="AC669" s="181">
        <v>360387.87299999985</v>
      </c>
      <c r="AD669" s="181">
        <v>187720.91499999989</v>
      </c>
      <c r="AE669" s="110">
        <v>3386880</v>
      </c>
    </row>
    <row r="670" spans="1:31" hidden="1" x14ac:dyDescent="0.25">
      <c r="A670" s="99">
        <v>42782</v>
      </c>
      <c r="B670" s="100">
        <f t="shared" si="15"/>
        <v>2017</v>
      </c>
      <c r="C670" s="101">
        <v>1434266.9999999998</v>
      </c>
      <c r="D670" s="101">
        <v>21348777.000000067</v>
      </c>
      <c r="E670" s="101">
        <v>50658907.000000007</v>
      </c>
      <c r="F670" s="101">
        <v>1365200</v>
      </c>
      <c r="G670" s="102">
        <v>26002870</v>
      </c>
      <c r="H670" s="102">
        <v>53436420</v>
      </c>
      <c r="I670" s="102">
        <v>289689318</v>
      </c>
      <c r="J670" s="103">
        <v>99.93</v>
      </c>
      <c r="K670" s="104">
        <v>977.50699999999995</v>
      </c>
      <c r="L670" s="104">
        <v>479.63799999999998</v>
      </c>
      <c r="M670" s="105">
        <v>14423.925000000001</v>
      </c>
      <c r="N670" s="105">
        <v>7331.5139999999992</v>
      </c>
      <c r="O670" s="105">
        <v>33715.286000000007</v>
      </c>
      <c r="P670" s="105">
        <v>17862.465999999997</v>
      </c>
      <c r="Q670" s="106">
        <v>1434.2669999999998</v>
      </c>
      <c r="R670" s="107">
        <f t="shared" si="14"/>
        <v>0.39966493990447705</v>
      </c>
      <c r="S670" s="108">
        <v>96.375531914893614</v>
      </c>
      <c r="T670" s="109">
        <v>87</v>
      </c>
      <c r="U670" s="110">
        <v>2088000</v>
      </c>
      <c r="V670" s="110">
        <v>33408000</v>
      </c>
      <c r="W670" s="110">
        <v>2</v>
      </c>
      <c r="X670" s="110">
        <v>98136000</v>
      </c>
      <c r="Y670" s="111">
        <v>60</v>
      </c>
      <c r="Z670" s="111">
        <v>29.7</v>
      </c>
      <c r="AA670" s="181">
        <v>203734.41600000011</v>
      </c>
      <c r="AB670" s="181">
        <v>106214.01700000001</v>
      </c>
      <c r="AC670" s="181">
        <v>361365.37999999983</v>
      </c>
      <c r="AD670" s="181">
        <v>188200.5529999999</v>
      </c>
      <c r="AE670" s="110">
        <v>3388968</v>
      </c>
    </row>
    <row r="671" spans="1:31" hidden="1" x14ac:dyDescent="0.25">
      <c r="A671" s="99">
        <v>42783</v>
      </c>
      <c r="B671" s="100">
        <f t="shared" si="15"/>
        <v>2017</v>
      </c>
      <c r="C671" s="101">
        <v>61302.999999956228</v>
      </c>
      <c r="D671" s="101">
        <v>21410080.000000022</v>
      </c>
      <c r="E671" s="101">
        <v>50720209.999999963</v>
      </c>
      <c r="F671" s="101">
        <v>99530</v>
      </c>
      <c r="G671" s="102">
        <v>26002870</v>
      </c>
      <c r="H671" s="102">
        <v>53436420</v>
      </c>
      <c r="I671" s="102">
        <v>289689318</v>
      </c>
      <c r="J671" s="103">
        <v>95.16</v>
      </c>
      <c r="K671" s="104">
        <v>39.040999999999997</v>
      </c>
      <c r="L671" s="104">
        <v>25.454000000000001</v>
      </c>
      <c r="M671" s="105">
        <v>14462.966</v>
      </c>
      <c r="N671" s="105">
        <v>7356.9679999999989</v>
      </c>
      <c r="O671" s="105">
        <v>33754.327000000005</v>
      </c>
      <c r="P671" s="105">
        <v>17887.919999999998</v>
      </c>
      <c r="Q671" s="106">
        <v>61.302999999956228</v>
      </c>
      <c r="R671" s="107">
        <f t="shared" si="14"/>
        <v>0.39948733270351128</v>
      </c>
      <c r="S671" s="108">
        <v>96.350208333333327</v>
      </c>
      <c r="T671" s="109">
        <v>87</v>
      </c>
      <c r="U671" s="110">
        <v>2088000</v>
      </c>
      <c r="V671" s="110">
        <v>35496000</v>
      </c>
      <c r="W671" s="110">
        <v>2</v>
      </c>
      <c r="X671" s="110">
        <v>100224000</v>
      </c>
      <c r="Y671" s="111">
        <v>60</v>
      </c>
      <c r="Z671" s="111">
        <v>29.7</v>
      </c>
      <c r="AA671" s="181">
        <v>203692.22900000011</v>
      </c>
      <c r="AB671" s="181">
        <v>106186.068</v>
      </c>
      <c r="AC671" s="181">
        <v>361404.42099999986</v>
      </c>
      <c r="AD671" s="181">
        <v>188226.0069999999</v>
      </c>
      <c r="AE671" s="110">
        <v>3391056</v>
      </c>
    </row>
    <row r="672" spans="1:31" hidden="1" x14ac:dyDescent="0.25">
      <c r="A672" s="99">
        <v>42784</v>
      </c>
      <c r="B672" s="100">
        <f t="shared" si="15"/>
        <v>2017</v>
      </c>
      <c r="C672" s="101">
        <v>488103</v>
      </c>
      <c r="D672" s="101">
        <v>21898183</v>
      </c>
      <c r="E672" s="101">
        <v>51208313</v>
      </c>
      <c r="F672" s="101">
        <v>426840</v>
      </c>
      <c r="G672" s="102">
        <v>26002870</v>
      </c>
      <c r="H672" s="102">
        <v>53436420</v>
      </c>
      <c r="I672" s="102">
        <v>289689318</v>
      </c>
      <c r="J672" s="103">
        <v>96.57</v>
      </c>
      <c r="K672" s="104">
        <v>329.85300000000001</v>
      </c>
      <c r="L672" s="104">
        <v>165.708</v>
      </c>
      <c r="M672" s="105">
        <v>14792.819</v>
      </c>
      <c r="N672" s="105">
        <v>7522.6759999999986</v>
      </c>
      <c r="O672" s="105">
        <v>34084.180000000008</v>
      </c>
      <c r="P672" s="105">
        <v>18053.627999999997</v>
      </c>
      <c r="Q672" s="106">
        <v>488.10300000000001</v>
      </c>
      <c r="R672" s="107">
        <f t="shared" si="14"/>
        <v>0.39999817745236976</v>
      </c>
      <c r="S672" s="108">
        <v>96.354693877551</v>
      </c>
      <c r="T672" s="109">
        <v>87</v>
      </c>
      <c r="U672" s="110">
        <v>2088000</v>
      </c>
      <c r="V672" s="110">
        <v>37584000</v>
      </c>
      <c r="W672" s="110">
        <v>2</v>
      </c>
      <c r="X672" s="110">
        <v>102312000</v>
      </c>
      <c r="Y672" s="111">
        <v>60</v>
      </c>
      <c r="Z672" s="111">
        <v>29.7</v>
      </c>
      <c r="AA672" s="181">
        <v>203874.14600000012</v>
      </c>
      <c r="AB672" s="181">
        <v>106293.64</v>
      </c>
      <c r="AC672" s="181">
        <v>361734.27399999986</v>
      </c>
      <c r="AD672" s="181">
        <v>188391.71499999991</v>
      </c>
      <c r="AE672" s="110">
        <v>3393144</v>
      </c>
    </row>
    <row r="673" spans="1:31" hidden="1" x14ac:dyDescent="0.25">
      <c r="A673" s="99">
        <v>42785</v>
      </c>
      <c r="B673" s="100">
        <f t="shared" si="15"/>
        <v>2017</v>
      </c>
      <c r="C673" s="101">
        <v>1439195</v>
      </c>
      <c r="D673" s="101">
        <v>23337378</v>
      </c>
      <c r="E673" s="101">
        <v>52647508</v>
      </c>
      <c r="F673" s="101">
        <v>1440680</v>
      </c>
      <c r="G673" s="102">
        <v>26002870</v>
      </c>
      <c r="H673" s="102">
        <v>53436420</v>
      </c>
      <c r="I673" s="102">
        <v>289689318</v>
      </c>
      <c r="J673" s="103">
        <v>99.97</v>
      </c>
      <c r="K673" s="104">
        <v>957.21400000000006</v>
      </c>
      <c r="L673" s="104">
        <v>497.26</v>
      </c>
      <c r="M673" s="105">
        <v>15750.032999999999</v>
      </c>
      <c r="N673" s="105">
        <v>8019.9359999999988</v>
      </c>
      <c r="O673" s="105">
        <v>35041.394000000008</v>
      </c>
      <c r="P673" s="105">
        <v>18550.887999999995</v>
      </c>
      <c r="Q673" s="106">
        <v>1439.1949999999999</v>
      </c>
      <c r="R673" s="107">
        <f t="shared" si="14"/>
        <v>0.40148616097202544</v>
      </c>
      <c r="S673" s="108">
        <v>96.426999999999992</v>
      </c>
      <c r="T673" s="109">
        <v>87</v>
      </c>
      <c r="U673" s="110">
        <v>2088000</v>
      </c>
      <c r="V673" s="110">
        <v>39672000</v>
      </c>
      <c r="W673" s="110">
        <v>2</v>
      </c>
      <c r="X673" s="110">
        <v>104400000</v>
      </c>
      <c r="Y673" s="111">
        <v>60</v>
      </c>
      <c r="Z673" s="111">
        <v>29.7</v>
      </c>
      <c r="AA673" s="181">
        <v>204760.72600000011</v>
      </c>
      <c r="AB673" s="181">
        <v>106755.995</v>
      </c>
      <c r="AC673" s="181">
        <v>362691.48799999984</v>
      </c>
      <c r="AD673" s="181">
        <v>188888.97499999992</v>
      </c>
      <c r="AE673" s="110">
        <v>3395232</v>
      </c>
    </row>
    <row r="674" spans="1:31" hidden="1" x14ac:dyDescent="0.25">
      <c r="A674" s="99">
        <v>42786</v>
      </c>
      <c r="B674" s="100">
        <f t="shared" si="15"/>
        <v>2017</v>
      </c>
      <c r="C674" s="101">
        <v>870048</v>
      </c>
      <c r="D674" s="101">
        <v>24207426</v>
      </c>
      <c r="E674" s="101">
        <v>53517556</v>
      </c>
      <c r="F674" s="101">
        <v>1176240</v>
      </c>
      <c r="G674" s="102">
        <v>26002870</v>
      </c>
      <c r="H674" s="102">
        <v>53436420</v>
      </c>
      <c r="I674" s="102">
        <v>289689318</v>
      </c>
      <c r="J674" s="103">
        <v>99.34</v>
      </c>
      <c r="K674" s="104">
        <v>600.39400000000001</v>
      </c>
      <c r="L674" s="104">
        <v>288.17599999999999</v>
      </c>
      <c r="M674" s="105">
        <v>16350.427</v>
      </c>
      <c r="N674" s="105">
        <v>8308.1119999999992</v>
      </c>
      <c r="O674" s="105">
        <v>35641.788000000008</v>
      </c>
      <c r="P674" s="105">
        <v>18839.063999999995</v>
      </c>
      <c r="Q674" s="106">
        <v>870.048</v>
      </c>
      <c r="R674" s="107">
        <f t="shared" si="14"/>
        <v>0.40117741825434328</v>
      </c>
      <c r="S674" s="108">
        <v>96.48411764705881</v>
      </c>
      <c r="T674" s="109">
        <v>87</v>
      </c>
      <c r="U674" s="110">
        <v>2088000</v>
      </c>
      <c r="V674" s="110">
        <v>41760000</v>
      </c>
      <c r="W674" s="110">
        <v>2</v>
      </c>
      <c r="X674" s="110">
        <v>106488000</v>
      </c>
      <c r="Y674" s="111">
        <v>60</v>
      </c>
      <c r="Z674" s="111">
        <v>29.7</v>
      </c>
      <c r="AA674" s="181">
        <v>205156.2650000001</v>
      </c>
      <c r="AB674" s="181">
        <v>106937.189</v>
      </c>
      <c r="AC674" s="181">
        <v>363291.88199999981</v>
      </c>
      <c r="AD674" s="181">
        <v>189177.15099999993</v>
      </c>
      <c r="AE674" s="110">
        <v>3397320</v>
      </c>
    </row>
    <row r="675" spans="1:31" hidden="1" x14ac:dyDescent="0.25">
      <c r="A675" s="99">
        <v>42787</v>
      </c>
      <c r="B675" s="100">
        <f t="shared" si="15"/>
        <v>2017</v>
      </c>
      <c r="C675" s="101">
        <v>122707</v>
      </c>
      <c r="D675" s="101">
        <v>24330133</v>
      </c>
      <c r="E675" s="101">
        <v>53640263</v>
      </c>
      <c r="F675" s="101">
        <v>170950</v>
      </c>
      <c r="G675" s="102">
        <v>26002870</v>
      </c>
      <c r="H675" s="102">
        <v>53436420</v>
      </c>
      <c r="I675" s="102">
        <v>289689318</v>
      </c>
      <c r="J675" s="103">
        <v>97.49</v>
      </c>
      <c r="K675" s="104">
        <v>81.816999999999993</v>
      </c>
      <c r="L675" s="104">
        <v>44.61</v>
      </c>
      <c r="M675" s="105">
        <v>16432.243999999999</v>
      </c>
      <c r="N675" s="105">
        <v>8352.7219999999998</v>
      </c>
      <c r="O675" s="105">
        <v>35723.60500000001</v>
      </c>
      <c r="P675" s="105">
        <v>18883.673999999995</v>
      </c>
      <c r="Q675" s="106">
        <v>122.70699999999999</v>
      </c>
      <c r="R675" s="107">
        <f t="shared" si="14"/>
        <v>0.4012612108329397</v>
      </c>
      <c r="S675" s="108">
        <v>96.503461538461522</v>
      </c>
      <c r="T675" s="109">
        <v>87</v>
      </c>
      <c r="U675" s="110">
        <v>2088000</v>
      </c>
      <c r="V675" s="110">
        <v>43848000</v>
      </c>
      <c r="W675" s="110">
        <v>2</v>
      </c>
      <c r="X675" s="110">
        <v>108576000</v>
      </c>
      <c r="Y675" s="111">
        <v>60</v>
      </c>
      <c r="Z675" s="111">
        <v>29.7</v>
      </c>
      <c r="AA675" s="181">
        <v>204466.83000000013</v>
      </c>
      <c r="AB675" s="181">
        <v>106628.318</v>
      </c>
      <c r="AC675" s="181">
        <v>363373.69899999979</v>
      </c>
      <c r="AD675" s="181">
        <v>189221.76099999991</v>
      </c>
      <c r="AE675" s="110">
        <v>3399408</v>
      </c>
    </row>
    <row r="676" spans="1:31" hidden="1" x14ac:dyDescent="0.25">
      <c r="A676" s="99">
        <v>42788</v>
      </c>
      <c r="B676" s="100">
        <f t="shared" si="15"/>
        <v>2017</v>
      </c>
      <c r="C676" s="101">
        <v>519617</v>
      </c>
      <c r="D676" s="101">
        <v>24849750</v>
      </c>
      <c r="E676" s="101">
        <v>54159880</v>
      </c>
      <c r="F676" s="101">
        <v>383520</v>
      </c>
      <c r="G676" s="102">
        <v>26002870</v>
      </c>
      <c r="H676" s="102">
        <v>53436420</v>
      </c>
      <c r="I676" s="102">
        <v>289689318</v>
      </c>
      <c r="J676" s="103">
        <v>94.98</v>
      </c>
      <c r="K676" s="104">
        <v>342.19</v>
      </c>
      <c r="L676" s="104">
        <v>186.03</v>
      </c>
      <c r="M676" s="105">
        <v>16774.433999999997</v>
      </c>
      <c r="N676" s="105">
        <v>8538.7520000000004</v>
      </c>
      <c r="O676" s="105">
        <v>36065.795000000013</v>
      </c>
      <c r="P676" s="105">
        <v>19069.703999999994</v>
      </c>
      <c r="Q676" s="106">
        <v>519.61699999999996</v>
      </c>
      <c r="R676" s="107">
        <f t="shared" si="14"/>
        <v>0.4013808140450324</v>
      </c>
      <c r="S676" s="108">
        <v>96.474716981132062</v>
      </c>
      <c r="T676" s="109">
        <v>87</v>
      </c>
      <c r="U676" s="110">
        <v>2088000</v>
      </c>
      <c r="V676" s="110">
        <v>45936000</v>
      </c>
      <c r="W676" s="110">
        <v>2</v>
      </c>
      <c r="X676" s="110">
        <v>110664000</v>
      </c>
      <c r="Y676" s="111">
        <v>60</v>
      </c>
      <c r="Z676" s="111">
        <v>29.7</v>
      </c>
      <c r="AA676" s="181">
        <v>204776.79500000013</v>
      </c>
      <c r="AB676" s="181">
        <v>106781.678</v>
      </c>
      <c r="AC676" s="181">
        <v>363715.88899999979</v>
      </c>
      <c r="AD676" s="181">
        <v>189407.79099999991</v>
      </c>
      <c r="AE676" s="110">
        <v>3401496</v>
      </c>
    </row>
    <row r="677" spans="1:31" hidden="1" x14ac:dyDescent="0.25">
      <c r="A677" s="99">
        <v>42789</v>
      </c>
      <c r="B677" s="100">
        <f t="shared" si="15"/>
        <v>2017</v>
      </c>
      <c r="C677" s="101">
        <v>1776609</v>
      </c>
      <c r="D677" s="101">
        <v>26626359</v>
      </c>
      <c r="E677" s="101">
        <v>55936489</v>
      </c>
      <c r="F677" s="101">
        <v>1285050</v>
      </c>
      <c r="G677" s="102">
        <v>26002870</v>
      </c>
      <c r="H677" s="102">
        <v>53436420</v>
      </c>
      <c r="I677" s="102">
        <v>289689318</v>
      </c>
      <c r="J677" s="103">
        <v>99.96</v>
      </c>
      <c r="K677" s="104">
        <v>1172.453</v>
      </c>
      <c r="L677" s="104">
        <v>626.45799999999997</v>
      </c>
      <c r="M677" s="105">
        <v>17946.886999999999</v>
      </c>
      <c r="N677" s="105">
        <v>9165.2100000000009</v>
      </c>
      <c r="O677" s="105">
        <v>37238.248000000014</v>
      </c>
      <c r="P677" s="105">
        <v>19696.161999999993</v>
      </c>
      <c r="Q677" s="106">
        <v>1776.6089999999999</v>
      </c>
      <c r="R677" s="107">
        <f t="shared" si="14"/>
        <v>0.40148824594552046</v>
      </c>
      <c r="S677" s="108">
        <v>96.539259259259239</v>
      </c>
      <c r="T677" s="109">
        <v>87</v>
      </c>
      <c r="U677" s="110">
        <v>2088000</v>
      </c>
      <c r="V677" s="110">
        <v>48024000</v>
      </c>
      <c r="W677" s="110">
        <v>2</v>
      </c>
      <c r="X677" s="110">
        <v>112752000</v>
      </c>
      <c r="Y677" s="111">
        <v>60</v>
      </c>
      <c r="Z677" s="111">
        <v>29.7</v>
      </c>
      <c r="AA677" s="181">
        <v>205686.67400000014</v>
      </c>
      <c r="AB677" s="181">
        <v>107234.63399999999</v>
      </c>
      <c r="AC677" s="181">
        <v>364888.34199999977</v>
      </c>
      <c r="AD677" s="181">
        <v>190034.24899999992</v>
      </c>
      <c r="AE677" s="110">
        <v>3403584</v>
      </c>
    </row>
    <row r="678" spans="1:31" hidden="1" x14ac:dyDescent="0.25">
      <c r="A678" s="99">
        <v>42790</v>
      </c>
      <c r="B678" s="100">
        <f t="shared" si="15"/>
        <v>2017</v>
      </c>
      <c r="C678" s="101">
        <v>2081113</v>
      </c>
      <c r="D678" s="101">
        <v>28707472</v>
      </c>
      <c r="E678" s="101">
        <v>58017602</v>
      </c>
      <c r="F678" s="101">
        <v>2069120</v>
      </c>
      <c r="G678" s="102">
        <v>26002870</v>
      </c>
      <c r="H678" s="102">
        <v>53436420</v>
      </c>
      <c r="I678" s="102">
        <v>289689318</v>
      </c>
      <c r="J678" s="103">
        <v>99.81</v>
      </c>
      <c r="K678" s="104">
        <v>1430.3720000000001</v>
      </c>
      <c r="L678" s="104">
        <v>681.77800000000002</v>
      </c>
      <c r="M678" s="105">
        <v>19377.258999999998</v>
      </c>
      <c r="N678" s="105">
        <v>9846.9880000000012</v>
      </c>
      <c r="O678" s="105">
        <v>38668.620000000017</v>
      </c>
      <c r="P678" s="105">
        <v>20377.939999999991</v>
      </c>
      <c r="Q678" s="106">
        <v>2081.1129999999998</v>
      </c>
      <c r="R678" s="107">
        <f t="shared" si="14"/>
        <v>0.40372008213929567</v>
      </c>
      <c r="S678" s="108">
        <v>96.59872727272726</v>
      </c>
      <c r="T678" s="109">
        <v>87</v>
      </c>
      <c r="U678" s="110">
        <v>2088000</v>
      </c>
      <c r="V678" s="110">
        <v>50112000</v>
      </c>
      <c r="W678" s="110">
        <v>2</v>
      </c>
      <c r="X678" s="110">
        <v>114840000</v>
      </c>
      <c r="Y678" s="111">
        <v>60</v>
      </c>
      <c r="Z678" s="111">
        <v>29.7</v>
      </c>
      <c r="AA678" s="181">
        <v>206019.18300000016</v>
      </c>
      <c r="AB678" s="181">
        <v>107293.799</v>
      </c>
      <c r="AC678" s="181">
        <v>366318.71399999975</v>
      </c>
      <c r="AD678" s="181">
        <v>190716.02699999991</v>
      </c>
      <c r="AE678" s="110">
        <v>3405672</v>
      </c>
    </row>
    <row r="679" spans="1:31" hidden="1" x14ac:dyDescent="0.25">
      <c r="A679" s="99">
        <v>42791</v>
      </c>
      <c r="B679" s="100">
        <f t="shared" si="15"/>
        <v>2017</v>
      </c>
      <c r="C679" s="101">
        <v>1594270</v>
      </c>
      <c r="D679" s="101">
        <v>30301742</v>
      </c>
      <c r="E679" s="101">
        <v>59611872</v>
      </c>
      <c r="F679" s="101">
        <v>1771352</v>
      </c>
      <c r="G679" s="102">
        <v>26002870</v>
      </c>
      <c r="H679" s="102">
        <v>53436420</v>
      </c>
      <c r="I679" s="102">
        <v>289689318</v>
      </c>
      <c r="J679" s="103">
        <v>99.58</v>
      </c>
      <c r="K679" s="104">
        <v>1087.067</v>
      </c>
      <c r="L679" s="104">
        <v>534.63800000000003</v>
      </c>
      <c r="M679" s="105">
        <v>20464.325999999997</v>
      </c>
      <c r="N679" s="105">
        <v>10381.626000000002</v>
      </c>
      <c r="O679" s="105">
        <v>39755.68700000002</v>
      </c>
      <c r="P679" s="105">
        <v>20912.57799999999</v>
      </c>
      <c r="Q679" s="106">
        <v>1594.27</v>
      </c>
      <c r="R679" s="107">
        <f t="shared" si="14"/>
        <v>0.40509399175982791</v>
      </c>
      <c r="S679" s="108">
        <v>96.651964285714271</v>
      </c>
      <c r="T679" s="109">
        <v>87</v>
      </c>
      <c r="U679" s="110">
        <v>2088000</v>
      </c>
      <c r="V679" s="110">
        <v>52200000</v>
      </c>
      <c r="W679" s="110">
        <v>2</v>
      </c>
      <c r="X679" s="110">
        <v>116928000</v>
      </c>
      <c r="Y679" s="111">
        <v>60</v>
      </c>
      <c r="Z679" s="111">
        <v>29.7</v>
      </c>
      <c r="AA679" s="181">
        <v>206862.51100000017</v>
      </c>
      <c r="AB679" s="181">
        <v>107681.717</v>
      </c>
      <c r="AC679" s="181">
        <v>367405.78099999973</v>
      </c>
      <c r="AD679" s="181">
        <v>191250.66499999992</v>
      </c>
      <c r="AE679" s="110">
        <v>3407760</v>
      </c>
    </row>
    <row r="680" spans="1:31" hidden="1" x14ac:dyDescent="0.25">
      <c r="A680" s="99">
        <v>42792</v>
      </c>
      <c r="B680" s="100">
        <f t="shared" si="15"/>
        <v>2017</v>
      </c>
      <c r="C680" s="101">
        <v>331140</v>
      </c>
      <c r="D680" s="101">
        <v>30632882</v>
      </c>
      <c r="E680" s="101">
        <v>59943012</v>
      </c>
      <c r="F680" s="101">
        <v>196792</v>
      </c>
      <c r="G680" s="102">
        <v>26002870</v>
      </c>
      <c r="H680" s="102">
        <v>53436420</v>
      </c>
      <c r="I680" s="102">
        <v>289689318</v>
      </c>
      <c r="J680" s="103">
        <v>99.75</v>
      </c>
      <c r="K680" s="104">
        <v>219.38</v>
      </c>
      <c r="L680" s="104">
        <v>119.622</v>
      </c>
      <c r="M680" s="105">
        <v>20683.705999999998</v>
      </c>
      <c r="N680" s="105">
        <v>10501.248000000001</v>
      </c>
      <c r="O680" s="105">
        <v>39975.067000000017</v>
      </c>
      <c r="P680" s="105">
        <v>21032.19999999999</v>
      </c>
      <c r="Q680" s="106">
        <v>331.14</v>
      </c>
      <c r="R680" s="107">
        <f t="shared" si="14"/>
        <v>0.40537051645410188</v>
      </c>
      <c r="S680" s="108">
        <v>96.706315789473678</v>
      </c>
      <c r="T680" s="109">
        <v>87</v>
      </c>
      <c r="U680" s="110">
        <v>2088000</v>
      </c>
      <c r="V680" s="110">
        <v>54288000</v>
      </c>
      <c r="W680" s="110">
        <v>2</v>
      </c>
      <c r="X680" s="110">
        <v>119016000</v>
      </c>
      <c r="Y680" s="111">
        <v>60</v>
      </c>
      <c r="Z680" s="111">
        <v>29.7</v>
      </c>
      <c r="AA680" s="181">
        <v>206694.60000000018</v>
      </c>
      <c r="AB680" s="181">
        <v>107632.75900000001</v>
      </c>
      <c r="AC680" s="181">
        <v>367625.16099999973</v>
      </c>
      <c r="AD680" s="181">
        <v>191370.28699999992</v>
      </c>
      <c r="AE680" s="110">
        <v>3409848</v>
      </c>
    </row>
    <row r="681" spans="1:31" hidden="1" x14ac:dyDescent="0.25">
      <c r="A681" s="99">
        <v>42793</v>
      </c>
      <c r="B681" s="100">
        <f t="shared" si="15"/>
        <v>2017</v>
      </c>
      <c r="C681" s="101">
        <v>40240</v>
      </c>
      <c r="D681" s="101">
        <v>30673122</v>
      </c>
      <c r="E681" s="101">
        <v>59983252</v>
      </c>
      <c r="F681" s="101">
        <v>9557</v>
      </c>
      <c r="G681" s="102">
        <v>26002870</v>
      </c>
      <c r="H681" s="102">
        <v>53436420</v>
      </c>
      <c r="I681" s="102">
        <v>289689318</v>
      </c>
      <c r="J681" s="103">
        <v>98.16</v>
      </c>
      <c r="K681" s="104">
        <v>32.381999999999998</v>
      </c>
      <c r="L681" s="104">
        <v>12.257999999999999</v>
      </c>
      <c r="M681" s="105">
        <v>20716.088</v>
      </c>
      <c r="N681" s="105">
        <v>10513.506000000001</v>
      </c>
      <c r="O681" s="105">
        <v>40007.449000000015</v>
      </c>
      <c r="P681" s="105">
        <v>21044.457999999991</v>
      </c>
      <c r="Q681" s="106">
        <v>40.24</v>
      </c>
      <c r="R681" s="107">
        <f t="shared" si="14"/>
        <v>0.40541851545688362</v>
      </c>
      <c r="S681" s="108">
        <v>96.731379310344806</v>
      </c>
      <c r="T681" s="109">
        <v>87</v>
      </c>
      <c r="U681" s="110">
        <v>2088000</v>
      </c>
      <c r="V681" s="110">
        <v>56376000</v>
      </c>
      <c r="W681" s="110">
        <v>2</v>
      </c>
      <c r="X681" s="110">
        <v>121104000</v>
      </c>
      <c r="Y681" s="111">
        <v>60</v>
      </c>
      <c r="Z681" s="111">
        <v>29.7</v>
      </c>
      <c r="AA681" s="181">
        <v>206647.56900000019</v>
      </c>
      <c r="AB681" s="181">
        <v>107597.37500000001</v>
      </c>
      <c r="AC681" s="181">
        <v>367657.54299999971</v>
      </c>
      <c r="AD681" s="181">
        <v>191382.54499999993</v>
      </c>
      <c r="AE681" s="110">
        <v>3411936</v>
      </c>
    </row>
    <row r="682" spans="1:31" hidden="1" x14ac:dyDescent="0.25">
      <c r="A682" s="99">
        <v>42794</v>
      </c>
      <c r="B682" s="100">
        <f t="shared" si="15"/>
        <v>2017</v>
      </c>
      <c r="C682" s="101">
        <v>15708</v>
      </c>
      <c r="D682" s="101">
        <v>30688830</v>
      </c>
      <c r="E682" s="101">
        <v>59998960</v>
      </c>
      <c r="F682" s="101">
        <v>10109</v>
      </c>
      <c r="G682" s="102">
        <v>26002870</v>
      </c>
      <c r="H682" s="102">
        <v>53436420</v>
      </c>
      <c r="I682" s="102">
        <v>289689318</v>
      </c>
      <c r="J682" s="103">
        <v>96.84</v>
      </c>
      <c r="K682" s="104">
        <v>13.772</v>
      </c>
      <c r="L682" s="104">
        <v>7.4059999999999997</v>
      </c>
      <c r="M682" s="105">
        <v>20729.86</v>
      </c>
      <c r="N682" s="105">
        <v>10520.912000000002</v>
      </c>
      <c r="O682" s="105">
        <v>40021.221000000012</v>
      </c>
      <c r="P682" s="105">
        <v>21051.86399999999</v>
      </c>
      <c r="Q682" s="106">
        <v>15.708</v>
      </c>
      <c r="R682" s="107">
        <f t="shared" si="14"/>
        <v>0.4052129808953972</v>
      </c>
      <c r="S682" s="108">
        <v>96.733220338983045</v>
      </c>
      <c r="T682" s="109">
        <v>87</v>
      </c>
      <c r="U682" s="110">
        <v>2088000</v>
      </c>
      <c r="V682" s="110">
        <v>58464000</v>
      </c>
      <c r="W682" s="110">
        <v>2</v>
      </c>
      <c r="X682" s="110">
        <v>123192000</v>
      </c>
      <c r="Y682" s="111">
        <v>60</v>
      </c>
      <c r="Z682" s="111">
        <v>29.7</v>
      </c>
      <c r="AA682" s="181">
        <v>206654.80800000019</v>
      </c>
      <c r="AB682" s="181">
        <v>107602.25900000001</v>
      </c>
      <c r="AC682" s="181">
        <v>367671.31499999971</v>
      </c>
      <c r="AD682" s="181">
        <v>191389.95099999991</v>
      </c>
      <c r="AE682" s="110">
        <v>3414024</v>
      </c>
    </row>
    <row r="683" spans="1:31" hidden="1" x14ac:dyDescent="0.25">
      <c r="A683" s="99">
        <v>42795</v>
      </c>
      <c r="B683" s="100">
        <f t="shared" si="15"/>
        <v>2017</v>
      </c>
      <c r="C683" s="101">
        <v>921502</v>
      </c>
      <c r="D683" s="101">
        <v>921502</v>
      </c>
      <c r="E683" s="101">
        <v>60920462</v>
      </c>
      <c r="F683" s="101">
        <v>339769</v>
      </c>
      <c r="G683" s="102">
        <v>25565075</v>
      </c>
      <c r="H683" s="102">
        <v>79001495</v>
      </c>
      <c r="I683" s="102">
        <v>289689318</v>
      </c>
      <c r="J683" s="103">
        <v>97.26</v>
      </c>
      <c r="K683" s="104">
        <v>604.91700000000003</v>
      </c>
      <c r="L683" s="104">
        <v>325.95</v>
      </c>
      <c r="M683" s="105">
        <v>604.91700000000003</v>
      </c>
      <c r="N683" s="105">
        <v>325.95</v>
      </c>
      <c r="O683" s="105">
        <v>40626.138000000014</v>
      </c>
      <c r="P683" s="105">
        <v>21377.813999999991</v>
      </c>
      <c r="Q683" s="106">
        <v>921.50199999999995</v>
      </c>
      <c r="R683" s="107">
        <f t="shared" si="14"/>
        <v>0.40563343174303268</v>
      </c>
      <c r="S683" s="108">
        <v>96.74199999999999</v>
      </c>
      <c r="T683" s="109">
        <v>87</v>
      </c>
      <c r="U683" s="110">
        <v>2088000</v>
      </c>
      <c r="V683" s="110">
        <v>2088000</v>
      </c>
      <c r="W683" s="110">
        <v>3</v>
      </c>
      <c r="X683" s="110">
        <v>125280000</v>
      </c>
      <c r="Y683" s="111">
        <v>60</v>
      </c>
      <c r="Z683" s="111">
        <v>29.7</v>
      </c>
      <c r="AA683" s="181">
        <v>207132.39300000019</v>
      </c>
      <c r="AB683" s="181">
        <v>107876.505</v>
      </c>
      <c r="AC683" s="181">
        <v>368276.23199999973</v>
      </c>
      <c r="AD683" s="181">
        <v>191715.90099999993</v>
      </c>
      <c r="AE683" s="110">
        <v>3416112</v>
      </c>
    </row>
    <row r="684" spans="1:31" hidden="1" x14ac:dyDescent="0.25">
      <c r="A684" s="99">
        <v>42796</v>
      </c>
      <c r="B684" s="100">
        <f t="shared" si="15"/>
        <v>2017</v>
      </c>
      <c r="C684" s="101">
        <v>1124403</v>
      </c>
      <c r="D684" s="101">
        <v>2045905</v>
      </c>
      <c r="E684" s="101">
        <v>62044865</v>
      </c>
      <c r="F684" s="101">
        <v>633517</v>
      </c>
      <c r="G684" s="102">
        <v>25565075</v>
      </c>
      <c r="H684" s="102">
        <v>79001495</v>
      </c>
      <c r="I684" s="102">
        <v>289689318</v>
      </c>
      <c r="J684" s="103">
        <v>95.78</v>
      </c>
      <c r="K684" s="104">
        <v>750.98900000000003</v>
      </c>
      <c r="L684" s="104">
        <v>390.30200000000002</v>
      </c>
      <c r="M684" s="105">
        <v>1355.9059999999999</v>
      </c>
      <c r="N684" s="105">
        <v>716.25199999999995</v>
      </c>
      <c r="O684" s="105">
        <v>41377.127000000015</v>
      </c>
      <c r="P684" s="105">
        <v>21768.115999999991</v>
      </c>
      <c r="Q684" s="106">
        <v>1124.403</v>
      </c>
      <c r="R684" s="107">
        <f t="shared" si="14"/>
        <v>0.4068982141919909</v>
      </c>
      <c r="S684" s="108">
        <v>96.72622950819671</v>
      </c>
      <c r="T684" s="109">
        <v>87</v>
      </c>
      <c r="U684" s="110">
        <v>2088000</v>
      </c>
      <c r="V684" s="110">
        <v>4176000</v>
      </c>
      <c r="W684" s="110">
        <v>3</v>
      </c>
      <c r="X684" s="110">
        <v>127368000</v>
      </c>
      <c r="Y684" s="111">
        <v>60</v>
      </c>
      <c r="Z684" s="111">
        <v>29.7</v>
      </c>
      <c r="AA684" s="181">
        <v>207454.76200000016</v>
      </c>
      <c r="AB684" s="181">
        <v>108084.719</v>
      </c>
      <c r="AC684" s="181">
        <v>369027.22099999973</v>
      </c>
      <c r="AD684" s="181">
        <v>192106.20299999992</v>
      </c>
      <c r="AE684" s="110">
        <v>3418200</v>
      </c>
    </row>
    <row r="685" spans="1:31" hidden="1" x14ac:dyDescent="0.25">
      <c r="A685" s="99">
        <v>42797</v>
      </c>
      <c r="B685" s="100">
        <f t="shared" si="15"/>
        <v>2017</v>
      </c>
      <c r="C685" s="101">
        <v>181597</v>
      </c>
      <c r="D685" s="101">
        <v>2227502</v>
      </c>
      <c r="E685" s="101">
        <v>62226462</v>
      </c>
      <c r="F685" s="101">
        <v>132624</v>
      </c>
      <c r="G685" s="102">
        <v>25565075</v>
      </c>
      <c r="H685" s="102">
        <v>79001495</v>
      </c>
      <c r="I685" s="102">
        <v>289689318</v>
      </c>
      <c r="J685" s="103">
        <v>94.98</v>
      </c>
      <c r="K685" s="104">
        <v>131.489</v>
      </c>
      <c r="L685" s="104">
        <v>57.393999999999998</v>
      </c>
      <c r="M685" s="105">
        <v>1487.395</v>
      </c>
      <c r="N685" s="105">
        <v>773.64599999999996</v>
      </c>
      <c r="O685" s="105">
        <v>41508.616000000016</v>
      </c>
      <c r="P685" s="105">
        <v>21825.509999999991</v>
      </c>
      <c r="Q685" s="106">
        <v>181.59700000000001</v>
      </c>
      <c r="R685" s="107">
        <f t="shared" si="14"/>
        <v>0.40668724741510537</v>
      </c>
      <c r="S685" s="108">
        <v>96.698064516129008</v>
      </c>
      <c r="T685" s="109">
        <v>87</v>
      </c>
      <c r="U685" s="110">
        <v>2088000</v>
      </c>
      <c r="V685" s="110">
        <v>6264000</v>
      </c>
      <c r="W685" s="110">
        <v>3</v>
      </c>
      <c r="X685" s="110">
        <v>129456000</v>
      </c>
      <c r="Y685" s="111">
        <v>60</v>
      </c>
      <c r="Z685" s="111">
        <v>29.7</v>
      </c>
      <c r="AA685" s="181">
        <v>207473.94300000017</v>
      </c>
      <c r="AB685" s="181">
        <v>108086.72900000001</v>
      </c>
      <c r="AC685" s="181">
        <v>369158.70999999973</v>
      </c>
      <c r="AD685" s="181">
        <v>192163.59699999992</v>
      </c>
      <c r="AE685" s="110">
        <v>3420288</v>
      </c>
    </row>
    <row r="686" spans="1:31" hidden="1" x14ac:dyDescent="0.25">
      <c r="A686" s="99">
        <v>42798</v>
      </c>
      <c r="B686" s="100">
        <f t="shared" si="15"/>
        <v>2017</v>
      </c>
      <c r="C686" s="101">
        <v>149312</v>
      </c>
      <c r="D686" s="101">
        <v>2376814</v>
      </c>
      <c r="E686" s="101">
        <v>62375774</v>
      </c>
      <c r="F686" s="101">
        <v>121915</v>
      </c>
      <c r="G686" s="102">
        <v>25565075</v>
      </c>
      <c r="H686" s="102">
        <v>79001495</v>
      </c>
      <c r="I686" s="102">
        <v>289689318</v>
      </c>
      <c r="J686" s="103">
        <v>94.21</v>
      </c>
      <c r="K686" s="104">
        <v>103.245</v>
      </c>
      <c r="L686" s="104">
        <v>54.734000000000002</v>
      </c>
      <c r="M686" s="105">
        <v>1590.6399999999999</v>
      </c>
      <c r="N686" s="105">
        <v>828.38</v>
      </c>
      <c r="O686" s="105">
        <v>41611.861000000019</v>
      </c>
      <c r="P686" s="105">
        <v>21880.243999999992</v>
      </c>
      <c r="Q686" s="106">
        <v>149.31200000000001</v>
      </c>
      <c r="R686" s="107">
        <f t="shared" ref="R686:R749" si="16">SUM(Q322:Q686)/(SUM(T322:T686)*24)</f>
        <v>0.40441911641211364</v>
      </c>
      <c r="S686" s="108">
        <v>96.658571428571406</v>
      </c>
      <c r="T686" s="109">
        <v>87</v>
      </c>
      <c r="U686" s="110">
        <v>2088000</v>
      </c>
      <c r="V686" s="110">
        <v>8352000</v>
      </c>
      <c r="W686" s="110">
        <v>3</v>
      </c>
      <c r="X686" s="110">
        <v>131544000</v>
      </c>
      <c r="Y686" s="111">
        <v>60</v>
      </c>
      <c r="Z686" s="111">
        <v>29.7</v>
      </c>
      <c r="AA686" s="181">
        <v>207344.55700000018</v>
      </c>
      <c r="AB686" s="181">
        <v>108024.284</v>
      </c>
      <c r="AC686" s="181">
        <v>369261.95499999973</v>
      </c>
      <c r="AD686" s="181">
        <v>192218.33099999992</v>
      </c>
      <c r="AE686" s="110">
        <v>3422376</v>
      </c>
    </row>
    <row r="687" spans="1:31" hidden="1" x14ac:dyDescent="0.25">
      <c r="A687" s="99">
        <v>42799</v>
      </c>
      <c r="B687" s="100">
        <f t="shared" si="15"/>
        <v>2017</v>
      </c>
      <c r="C687" s="101">
        <v>461236</v>
      </c>
      <c r="D687" s="101">
        <v>2838050</v>
      </c>
      <c r="E687" s="101">
        <v>62837010</v>
      </c>
      <c r="F687" s="101">
        <v>134721</v>
      </c>
      <c r="G687" s="102">
        <v>25565075</v>
      </c>
      <c r="H687" s="102">
        <v>79001495</v>
      </c>
      <c r="I687" s="102">
        <v>289689318</v>
      </c>
      <c r="J687" s="103">
        <v>97.42</v>
      </c>
      <c r="K687" s="104">
        <v>291.476</v>
      </c>
      <c r="L687" s="104">
        <v>177.68600000000001</v>
      </c>
      <c r="M687" s="105">
        <v>1882.116</v>
      </c>
      <c r="N687" s="105">
        <v>1006.066</v>
      </c>
      <c r="O687" s="105">
        <v>41903.337000000021</v>
      </c>
      <c r="P687" s="105">
        <v>22057.929999999993</v>
      </c>
      <c r="Q687" s="106">
        <v>461.23599999999999</v>
      </c>
      <c r="R687" s="107">
        <f t="shared" si="16"/>
        <v>0.40477950322783812</v>
      </c>
      <c r="S687" s="108">
        <v>96.670468749999984</v>
      </c>
      <c r="T687" s="109">
        <v>87</v>
      </c>
      <c r="U687" s="110">
        <v>2088000</v>
      </c>
      <c r="V687" s="110">
        <v>10440000</v>
      </c>
      <c r="W687" s="110">
        <v>3</v>
      </c>
      <c r="X687" s="110">
        <v>133632000</v>
      </c>
      <c r="Y687" s="111">
        <v>60</v>
      </c>
      <c r="Z687" s="111">
        <v>29.7</v>
      </c>
      <c r="AA687" s="181">
        <v>206389.18100000019</v>
      </c>
      <c r="AB687" s="181">
        <v>107541.875</v>
      </c>
      <c r="AC687" s="181">
        <v>369553.43099999975</v>
      </c>
      <c r="AD687" s="181">
        <v>192396.01699999991</v>
      </c>
      <c r="AE687" s="110">
        <v>3424464</v>
      </c>
    </row>
    <row r="688" spans="1:31" hidden="1" x14ac:dyDescent="0.25">
      <c r="A688" s="99">
        <v>42800</v>
      </c>
      <c r="B688" s="100">
        <f t="shared" si="15"/>
        <v>2017</v>
      </c>
      <c r="C688" s="101">
        <v>1677593</v>
      </c>
      <c r="D688" s="101">
        <v>4515643</v>
      </c>
      <c r="E688" s="101">
        <v>64514603</v>
      </c>
      <c r="F688" s="101">
        <v>926504</v>
      </c>
      <c r="G688" s="102">
        <v>25565075</v>
      </c>
      <c r="H688" s="102">
        <v>79001495</v>
      </c>
      <c r="I688" s="102">
        <v>289689318</v>
      </c>
      <c r="J688" s="103">
        <v>97.4</v>
      </c>
      <c r="K688" s="104">
        <v>1095.501</v>
      </c>
      <c r="L688" s="104">
        <v>603.274</v>
      </c>
      <c r="M688" s="105">
        <v>2977.6170000000002</v>
      </c>
      <c r="N688" s="105">
        <v>1609.3400000000001</v>
      </c>
      <c r="O688" s="105">
        <v>42998.838000000018</v>
      </c>
      <c r="P688" s="105">
        <v>22661.203999999994</v>
      </c>
      <c r="Q688" s="106">
        <v>1677.5930000000001</v>
      </c>
      <c r="R688" s="107">
        <f t="shared" si="16"/>
        <v>0.4048579016427859</v>
      </c>
      <c r="S688" s="108">
        <v>96.681692307692288</v>
      </c>
      <c r="T688" s="109">
        <v>87</v>
      </c>
      <c r="U688" s="110">
        <v>2088000</v>
      </c>
      <c r="V688" s="110">
        <v>12528000</v>
      </c>
      <c r="W688" s="110">
        <v>3</v>
      </c>
      <c r="X688" s="110">
        <v>135720000</v>
      </c>
      <c r="Y688" s="111">
        <v>60</v>
      </c>
      <c r="Z688" s="111">
        <v>29.7</v>
      </c>
      <c r="AA688" s="181">
        <v>207357.76600000018</v>
      </c>
      <c r="AB688" s="181">
        <v>108078.08900000001</v>
      </c>
      <c r="AC688" s="181">
        <v>370648.93199999974</v>
      </c>
      <c r="AD688" s="181">
        <v>192999.29099999991</v>
      </c>
      <c r="AE688" s="110">
        <v>3426552</v>
      </c>
    </row>
    <row r="689" spans="1:31" hidden="1" x14ac:dyDescent="0.25">
      <c r="A689" s="99">
        <v>42801</v>
      </c>
      <c r="B689" s="100">
        <f t="shared" si="15"/>
        <v>2017</v>
      </c>
      <c r="C689" s="101">
        <v>787500</v>
      </c>
      <c r="D689" s="101">
        <v>5303143</v>
      </c>
      <c r="E689" s="101">
        <v>65302103</v>
      </c>
      <c r="F689" s="101">
        <v>974080</v>
      </c>
      <c r="G689" s="102">
        <v>25565075</v>
      </c>
      <c r="H689" s="102">
        <v>79001495</v>
      </c>
      <c r="I689" s="102">
        <v>289689318</v>
      </c>
      <c r="J689" s="103">
        <v>97.44</v>
      </c>
      <c r="K689" s="104">
        <v>496.77600000000001</v>
      </c>
      <c r="L689" s="104">
        <v>301.976</v>
      </c>
      <c r="M689" s="105">
        <v>3474.393</v>
      </c>
      <c r="N689" s="105">
        <v>1911.3160000000003</v>
      </c>
      <c r="O689" s="105">
        <v>43495.614000000016</v>
      </c>
      <c r="P689" s="105">
        <v>22963.179999999993</v>
      </c>
      <c r="Q689" s="106">
        <v>787.5</v>
      </c>
      <c r="R689" s="107">
        <f t="shared" si="16"/>
        <v>0.4040023657691702</v>
      </c>
      <c r="S689" s="108">
        <v>96.693181818181785</v>
      </c>
      <c r="T689" s="109">
        <v>87</v>
      </c>
      <c r="U689" s="110">
        <v>2088000</v>
      </c>
      <c r="V689" s="110">
        <v>14616000</v>
      </c>
      <c r="W689" s="110">
        <v>3</v>
      </c>
      <c r="X689" s="110">
        <v>137808000</v>
      </c>
      <c r="Y689" s="111">
        <v>60</v>
      </c>
      <c r="Z689" s="111">
        <v>29.7</v>
      </c>
      <c r="AA689" s="181">
        <v>206795.32500000019</v>
      </c>
      <c r="AB689" s="181">
        <v>107800.55500000001</v>
      </c>
      <c r="AC689" s="181">
        <v>371145.70799999975</v>
      </c>
      <c r="AD689" s="181">
        <v>193301.26699999991</v>
      </c>
      <c r="AE689" s="110">
        <v>3428640</v>
      </c>
    </row>
    <row r="690" spans="1:31" hidden="1" x14ac:dyDescent="0.25">
      <c r="A690" s="99">
        <v>42802</v>
      </c>
      <c r="B690" s="100">
        <f t="shared" si="15"/>
        <v>2017</v>
      </c>
      <c r="C690" s="101">
        <v>484718</v>
      </c>
      <c r="D690" s="101">
        <v>5787861</v>
      </c>
      <c r="E690" s="101">
        <v>65786821</v>
      </c>
      <c r="F690" s="101">
        <v>596027</v>
      </c>
      <c r="G690" s="102">
        <v>25565075</v>
      </c>
      <c r="H690" s="102">
        <v>79001495</v>
      </c>
      <c r="I690" s="102">
        <v>289689318</v>
      </c>
      <c r="J690" s="103">
        <v>96.784999999999997</v>
      </c>
      <c r="K690" s="104">
        <v>330.97300000000001</v>
      </c>
      <c r="L690" s="104">
        <v>164.59</v>
      </c>
      <c r="M690" s="105">
        <v>3805.366</v>
      </c>
      <c r="N690" s="105">
        <v>2075.9060000000004</v>
      </c>
      <c r="O690" s="105">
        <v>43826.587000000014</v>
      </c>
      <c r="P690" s="105">
        <v>23127.769999999993</v>
      </c>
      <c r="Q690" s="106">
        <v>484.71800000000002</v>
      </c>
      <c r="R690" s="107">
        <f t="shared" si="16"/>
        <v>0.40373391460662361</v>
      </c>
      <c r="S690" s="108">
        <v>96.69455223880594</v>
      </c>
      <c r="T690" s="109">
        <v>87</v>
      </c>
      <c r="U690" s="110">
        <v>2088000</v>
      </c>
      <c r="V690" s="110">
        <v>16704000</v>
      </c>
      <c r="W690" s="110">
        <v>3</v>
      </c>
      <c r="X690" s="110">
        <v>139896000</v>
      </c>
      <c r="Y690" s="111">
        <v>60</v>
      </c>
      <c r="Z690" s="111">
        <v>29.7</v>
      </c>
      <c r="AA690" s="181">
        <v>206175.80400000018</v>
      </c>
      <c r="AB690" s="181">
        <v>107457.57399999999</v>
      </c>
      <c r="AC690" s="181">
        <v>371476.68099999975</v>
      </c>
      <c r="AD690" s="181">
        <v>193465.8569999999</v>
      </c>
      <c r="AE690" s="110">
        <v>3430728</v>
      </c>
    </row>
    <row r="691" spans="1:31" hidden="1" x14ac:dyDescent="0.25">
      <c r="A691" s="99">
        <v>42803</v>
      </c>
      <c r="B691" s="100">
        <f t="shared" si="15"/>
        <v>2017</v>
      </c>
      <c r="C691" s="101">
        <v>616629.00000000012</v>
      </c>
      <c r="D691" s="101">
        <v>6404490</v>
      </c>
      <c r="E691" s="101">
        <v>66403449.999999955</v>
      </c>
      <c r="F691" s="101">
        <v>565344</v>
      </c>
      <c r="G691" s="102">
        <v>25565075</v>
      </c>
      <c r="H691" s="102">
        <v>79001495</v>
      </c>
      <c r="I691" s="102">
        <v>289689318</v>
      </c>
      <c r="J691" s="103">
        <v>97</v>
      </c>
      <c r="K691" s="104">
        <v>408.05500000000001</v>
      </c>
      <c r="L691" s="104">
        <v>220.29</v>
      </c>
      <c r="M691" s="105">
        <v>4213.4210000000003</v>
      </c>
      <c r="N691" s="105">
        <v>2296.1960000000004</v>
      </c>
      <c r="O691" s="105">
        <v>44234.642000000014</v>
      </c>
      <c r="P691" s="105">
        <v>23348.059999999994</v>
      </c>
      <c r="Q691" s="106">
        <v>616.62900000000013</v>
      </c>
      <c r="R691" s="107">
        <f t="shared" si="16"/>
        <v>0.40396247047709016</v>
      </c>
      <c r="S691" s="108">
        <v>96.699044117647034</v>
      </c>
      <c r="T691" s="109">
        <v>87</v>
      </c>
      <c r="U691" s="110">
        <v>2088000</v>
      </c>
      <c r="V691" s="110">
        <v>18792000</v>
      </c>
      <c r="W691" s="110">
        <v>3</v>
      </c>
      <c r="X691" s="110">
        <v>141984000</v>
      </c>
      <c r="Y691" s="111">
        <v>60</v>
      </c>
      <c r="Z691" s="111">
        <v>29.7</v>
      </c>
      <c r="AA691" s="181">
        <v>206128.98700000017</v>
      </c>
      <c r="AB691" s="181">
        <v>107430.697</v>
      </c>
      <c r="AC691" s="181">
        <v>371884.73599999974</v>
      </c>
      <c r="AD691" s="181">
        <v>193686.14699999991</v>
      </c>
      <c r="AE691" s="110">
        <v>3432816</v>
      </c>
    </row>
    <row r="692" spans="1:31" hidden="1" x14ac:dyDescent="0.25">
      <c r="A692" s="99">
        <v>42804</v>
      </c>
      <c r="B692" s="100">
        <f t="shared" si="15"/>
        <v>2017</v>
      </c>
      <c r="C692" s="101">
        <v>411429.00000000006</v>
      </c>
      <c r="D692" s="101">
        <v>6815919</v>
      </c>
      <c r="E692" s="101">
        <v>66814878.999999955</v>
      </c>
      <c r="F692" s="101">
        <v>127330</v>
      </c>
      <c r="G692" s="102">
        <v>25565075</v>
      </c>
      <c r="H692" s="102">
        <v>79001495</v>
      </c>
      <c r="I692" s="102">
        <v>289689318</v>
      </c>
      <c r="J692" s="103">
        <v>96.8</v>
      </c>
      <c r="K692" s="104">
        <v>276.01799999999997</v>
      </c>
      <c r="L692" s="104">
        <v>144.28200000000001</v>
      </c>
      <c r="M692" s="105">
        <v>4489.4390000000003</v>
      </c>
      <c r="N692" s="105">
        <v>2440.4780000000005</v>
      </c>
      <c r="O692" s="105">
        <v>44510.660000000011</v>
      </c>
      <c r="P692" s="105">
        <v>23492.341999999993</v>
      </c>
      <c r="Q692" s="106">
        <v>411.42900000000003</v>
      </c>
      <c r="R692" s="107">
        <f t="shared" si="16"/>
        <v>0.40269704377263416</v>
      </c>
      <c r="S692" s="108">
        <v>96.700507246376787</v>
      </c>
      <c r="T692" s="109">
        <v>87</v>
      </c>
      <c r="U692" s="110">
        <v>2088000</v>
      </c>
      <c r="V692" s="110">
        <v>20880000</v>
      </c>
      <c r="W692" s="110">
        <v>3</v>
      </c>
      <c r="X692" s="110">
        <v>144072000</v>
      </c>
      <c r="Y692" s="111">
        <v>60</v>
      </c>
      <c r="Z692" s="111">
        <v>29.7</v>
      </c>
      <c r="AA692" s="181">
        <v>206094.75900000017</v>
      </c>
      <c r="AB692" s="181">
        <v>107433.11600000001</v>
      </c>
      <c r="AC692" s="181">
        <v>372160.75399999972</v>
      </c>
      <c r="AD692" s="181">
        <v>193830.42899999992</v>
      </c>
      <c r="AE692" s="110">
        <v>3434904</v>
      </c>
    </row>
    <row r="693" spans="1:31" hidden="1" x14ac:dyDescent="0.25">
      <c r="A693" s="99">
        <v>42805</v>
      </c>
      <c r="B693" s="100">
        <f t="shared" si="15"/>
        <v>2017</v>
      </c>
      <c r="C693" s="101">
        <v>1724361.0000000335</v>
      </c>
      <c r="D693" s="101">
        <v>8540280.0000000335</v>
      </c>
      <c r="E693" s="101">
        <v>68539239.999999985</v>
      </c>
      <c r="F693" s="101">
        <v>1141446</v>
      </c>
      <c r="G693" s="102">
        <v>25565075</v>
      </c>
      <c r="H693" s="102">
        <v>79001495</v>
      </c>
      <c r="I693" s="102">
        <v>289689318</v>
      </c>
      <c r="J693" s="103">
        <v>97.37</v>
      </c>
      <c r="K693" s="104">
        <v>1142.3320000000001</v>
      </c>
      <c r="L693" s="104">
        <v>606.45799999999997</v>
      </c>
      <c r="M693" s="105">
        <v>5631.7710000000006</v>
      </c>
      <c r="N693" s="105">
        <v>3046.9360000000006</v>
      </c>
      <c r="O693" s="105">
        <v>45652.992000000013</v>
      </c>
      <c r="P693" s="105">
        <v>24098.799999999992</v>
      </c>
      <c r="Q693" s="106">
        <v>1724.3610000000335</v>
      </c>
      <c r="R693" s="107">
        <f t="shared" si="16"/>
        <v>0.40352866871358839</v>
      </c>
      <c r="S693" s="108">
        <v>96.710071428571396</v>
      </c>
      <c r="T693" s="109">
        <v>87</v>
      </c>
      <c r="U693" s="110">
        <v>2088000</v>
      </c>
      <c r="V693" s="110">
        <v>22968000</v>
      </c>
      <c r="W693" s="110">
        <v>3</v>
      </c>
      <c r="X693" s="110">
        <v>146160000</v>
      </c>
      <c r="Y693" s="111">
        <v>60</v>
      </c>
      <c r="Z693" s="111">
        <v>29.7</v>
      </c>
      <c r="AA693" s="181">
        <v>206324.86500000017</v>
      </c>
      <c r="AB693" s="181">
        <v>107557.81799999998</v>
      </c>
      <c r="AC693" s="181">
        <v>373303.08599999972</v>
      </c>
      <c r="AD693" s="181">
        <v>194436.88699999993</v>
      </c>
      <c r="AE693" s="110">
        <v>3436992</v>
      </c>
    </row>
    <row r="694" spans="1:31" hidden="1" x14ac:dyDescent="0.25">
      <c r="A694" s="99">
        <v>42806</v>
      </c>
      <c r="B694" s="100">
        <f t="shared" si="15"/>
        <v>2017</v>
      </c>
      <c r="C694" s="101">
        <v>1912199.9999999534</v>
      </c>
      <c r="D694" s="101">
        <v>10452479.999999987</v>
      </c>
      <c r="E694" s="101">
        <v>70451439.99999994</v>
      </c>
      <c r="F694" s="101">
        <v>1600412</v>
      </c>
      <c r="G694" s="102">
        <v>25565075</v>
      </c>
      <c r="H694" s="102">
        <v>79001495</v>
      </c>
      <c r="I694" s="102">
        <v>289689318</v>
      </c>
      <c r="J694" s="103">
        <v>97.4</v>
      </c>
      <c r="K694" s="104">
        <v>1272.472</v>
      </c>
      <c r="L694" s="104">
        <v>667.86199999999997</v>
      </c>
      <c r="M694" s="105">
        <v>6904.2430000000004</v>
      </c>
      <c r="N694" s="105">
        <v>3714.7980000000007</v>
      </c>
      <c r="O694" s="105">
        <v>46925.464000000014</v>
      </c>
      <c r="P694" s="105">
        <v>24766.661999999993</v>
      </c>
      <c r="Q694" s="106">
        <v>1912.1999999999534</v>
      </c>
      <c r="R694" s="107">
        <f t="shared" si="16"/>
        <v>0.4056230869154463</v>
      </c>
      <c r="S694" s="108">
        <v>96.719788732394335</v>
      </c>
      <c r="T694" s="109">
        <v>87</v>
      </c>
      <c r="U694" s="110">
        <v>2088000</v>
      </c>
      <c r="V694" s="110">
        <v>25056000</v>
      </c>
      <c r="W694" s="110">
        <v>3</v>
      </c>
      <c r="X694" s="110">
        <v>148248000</v>
      </c>
      <c r="Y694" s="111">
        <v>60</v>
      </c>
      <c r="Z694" s="111">
        <v>29.7</v>
      </c>
      <c r="AA694" s="181">
        <v>206877.99600000019</v>
      </c>
      <c r="AB694" s="181">
        <v>107838.53699999998</v>
      </c>
      <c r="AC694" s="181">
        <v>374575.55799999973</v>
      </c>
      <c r="AD694" s="181">
        <v>195104.74899999992</v>
      </c>
      <c r="AE694" s="110">
        <v>3439080</v>
      </c>
    </row>
    <row r="695" spans="1:31" hidden="1" x14ac:dyDescent="0.25">
      <c r="A695" s="99">
        <v>42807</v>
      </c>
      <c r="B695" s="100">
        <f t="shared" si="15"/>
        <v>2017</v>
      </c>
      <c r="C695" s="101">
        <v>216920.00000004191</v>
      </c>
      <c r="D695" s="101">
        <v>10669400.00000003</v>
      </c>
      <c r="E695" s="101">
        <v>70668359.999999985</v>
      </c>
      <c r="F695" s="101">
        <v>277846</v>
      </c>
      <c r="G695" s="102">
        <v>25565075</v>
      </c>
      <c r="H695" s="102">
        <v>79001495</v>
      </c>
      <c r="I695" s="102">
        <v>289689318</v>
      </c>
      <c r="J695" s="103">
        <v>94.83</v>
      </c>
      <c r="K695" s="104">
        <v>145.708</v>
      </c>
      <c r="L695" s="104">
        <v>78.238</v>
      </c>
      <c r="M695" s="105">
        <v>7049.951</v>
      </c>
      <c r="N695" s="105">
        <v>3793.0360000000005</v>
      </c>
      <c r="O695" s="105">
        <v>47071.172000000013</v>
      </c>
      <c r="P695" s="105">
        <v>24844.899999999994</v>
      </c>
      <c r="Q695" s="106">
        <v>216.92000000004191</v>
      </c>
      <c r="R695" s="107">
        <f t="shared" si="16"/>
        <v>0.40406323807274441</v>
      </c>
      <c r="S695" s="108">
        <v>96.693541666666633</v>
      </c>
      <c r="T695" s="109">
        <v>87</v>
      </c>
      <c r="U695" s="110">
        <v>2088000</v>
      </c>
      <c r="V695" s="110">
        <v>27144000</v>
      </c>
      <c r="W695" s="110">
        <v>3</v>
      </c>
      <c r="X695" s="110">
        <v>150336000</v>
      </c>
      <c r="Y695" s="111">
        <v>60</v>
      </c>
      <c r="Z695" s="111">
        <v>29.7</v>
      </c>
      <c r="AA695" s="181">
        <v>206814.3050000002</v>
      </c>
      <c r="AB695" s="181">
        <v>107803.37699999998</v>
      </c>
      <c r="AC695" s="181">
        <v>374721.26599999971</v>
      </c>
      <c r="AD695" s="181">
        <v>195182.98699999994</v>
      </c>
      <c r="AE695" s="110">
        <v>3441168</v>
      </c>
    </row>
    <row r="696" spans="1:31" hidden="1" x14ac:dyDescent="0.25">
      <c r="A696" s="99">
        <v>42808</v>
      </c>
      <c r="B696" s="100">
        <f t="shared" si="15"/>
        <v>2017</v>
      </c>
      <c r="C696" s="101">
        <v>450105</v>
      </c>
      <c r="D696" s="101">
        <v>11119505</v>
      </c>
      <c r="E696" s="101">
        <v>71118465</v>
      </c>
      <c r="F696" s="101">
        <v>427343</v>
      </c>
      <c r="G696" s="102">
        <v>25565075</v>
      </c>
      <c r="H696" s="102">
        <v>79001495</v>
      </c>
      <c r="I696" s="102">
        <v>289689318</v>
      </c>
      <c r="J696" s="103">
        <v>95.66</v>
      </c>
      <c r="K696" s="104">
        <v>300.86599999999999</v>
      </c>
      <c r="L696" s="104">
        <v>157.59200000000001</v>
      </c>
      <c r="M696" s="105">
        <v>7350.817</v>
      </c>
      <c r="N696" s="105">
        <v>3950.6280000000006</v>
      </c>
      <c r="O696" s="105">
        <v>47372.038000000015</v>
      </c>
      <c r="P696" s="105">
        <v>25002.491999999995</v>
      </c>
      <c r="Q696" s="106">
        <v>450.10500000000002</v>
      </c>
      <c r="R696" s="107">
        <f t="shared" si="16"/>
        <v>0.40342427439248413</v>
      </c>
      <c r="S696" s="108">
        <v>96.679383561643803</v>
      </c>
      <c r="T696" s="109">
        <v>87</v>
      </c>
      <c r="U696" s="110">
        <v>2088000</v>
      </c>
      <c r="V696" s="110">
        <v>29232000</v>
      </c>
      <c r="W696" s="110">
        <v>3</v>
      </c>
      <c r="X696" s="110">
        <v>152424000</v>
      </c>
      <c r="Y696" s="111">
        <v>60</v>
      </c>
      <c r="Z696" s="111">
        <v>29.7</v>
      </c>
      <c r="AA696" s="181">
        <v>206152.2970000002</v>
      </c>
      <c r="AB696" s="181">
        <v>107499.38899999998</v>
      </c>
      <c r="AC696" s="181">
        <v>375022.13199999969</v>
      </c>
      <c r="AD696" s="181">
        <v>195340.57899999994</v>
      </c>
      <c r="AE696" s="110">
        <v>3443256</v>
      </c>
    </row>
    <row r="697" spans="1:31" hidden="1" x14ac:dyDescent="0.25">
      <c r="A697" s="99">
        <v>42809</v>
      </c>
      <c r="B697" s="100">
        <f t="shared" si="15"/>
        <v>2017</v>
      </c>
      <c r="C697" s="101">
        <v>252323</v>
      </c>
      <c r="D697" s="101">
        <v>11371828</v>
      </c>
      <c r="E697" s="101">
        <v>71370788</v>
      </c>
      <c r="F697" s="101">
        <v>363662</v>
      </c>
      <c r="G697" s="102">
        <v>25565075</v>
      </c>
      <c r="H697" s="102">
        <v>79001495</v>
      </c>
      <c r="I697" s="102">
        <v>289689318</v>
      </c>
      <c r="J697" s="103">
        <v>96.15</v>
      </c>
      <c r="K697" s="104">
        <v>178.333</v>
      </c>
      <c r="L697" s="104">
        <v>82.108000000000004</v>
      </c>
      <c r="M697" s="105">
        <v>7529.15</v>
      </c>
      <c r="N697" s="105">
        <v>4032.7360000000008</v>
      </c>
      <c r="O697" s="105">
        <v>47550.371000000014</v>
      </c>
      <c r="P697" s="105">
        <v>25084.599999999995</v>
      </c>
      <c r="Q697" s="106">
        <v>252.32300000000001</v>
      </c>
      <c r="R697" s="107">
        <f t="shared" si="16"/>
        <v>0.40208003070382597</v>
      </c>
      <c r="S697" s="108">
        <v>96.672229729729693</v>
      </c>
      <c r="T697" s="109">
        <v>87</v>
      </c>
      <c r="U697" s="110">
        <v>2088000</v>
      </c>
      <c r="V697" s="110">
        <v>31320000</v>
      </c>
      <c r="W697" s="110">
        <v>3</v>
      </c>
      <c r="X697" s="110">
        <v>154512000</v>
      </c>
      <c r="Y697" s="111">
        <v>60</v>
      </c>
      <c r="Z697" s="111">
        <v>29.7</v>
      </c>
      <c r="AA697" s="181">
        <v>205791.36900000018</v>
      </c>
      <c r="AB697" s="181">
        <v>107162.34599999998</v>
      </c>
      <c r="AC697" s="181">
        <v>375200.46499999968</v>
      </c>
      <c r="AD697" s="181">
        <v>195422.68699999995</v>
      </c>
      <c r="AE697" s="110">
        <v>3445344</v>
      </c>
    </row>
    <row r="698" spans="1:31" hidden="1" x14ac:dyDescent="0.25">
      <c r="A698" s="99">
        <v>42810</v>
      </c>
      <c r="B698" s="100">
        <f t="shared" si="15"/>
        <v>2017</v>
      </c>
      <c r="C698" s="101">
        <v>84303</v>
      </c>
      <c r="D698" s="101">
        <v>11456131</v>
      </c>
      <c r="E698" s="101">
        <v>71455091</v>
      </c>
      <c r="F698" s="101">
        <v>57953</v>
      </c>
      <c r="G698" s="102">
        <v>25565075</v>
      </c>
      <c r="H698" s="102">
        <v>79001495</v>
      </c>
      <c r="I698" s="102">
        <v>289689318</v>
      </c>
      <c r="J698" s="103">
        <v>95.32</v>
      </c>
      <c r="K698" s="104">
        <v>61.613999999999997</v>
      </c>
      <c r="L698" s="104">
        <v>26.521999999999998</v>
      </c>
      <c r="M698" s="105">
        <v>7590.7639999999992</v>
      </c>
      <c r="N698" s="105">
        <v>4059.2580000000007</v>
      </c>
      <c r="O698" s="105">
        <v>47611.985000000015</v>
      </c>
      <c r="P698" s="105">
        <v>25111.121999999996</v>
      </c>
      <c r="Q698" s="106">
        <v>84.302999999999997</v>
      </c>
      <c r="R698" s="107">
        <f t="shared" si="16"/>
        <v>0.40051651052327703</v>
      </c>
      <c r="S698" s="108">
        <v>96.65419999999996</v>
      </c>
      <c r="T698" s="109">
        <v>87</v>
      </c>
      <c r="U698" s="110">
        <v>2088000</v>
      </c>
      <c r="V698" s="110">
        <v>33408000</v>
      </c>
      <c r="W698" s="110">
        <v>3</v>
      </c>
      <c r="X698" s="110">
        <v>156600000</v>
      </c>
      <c r="Y698" s="111">
        <v>60</v>
      </c>
      <c r="Z698" s="111">
        <v>29.7</v>
      </c>
      <c r="AA698" s="181">
        <v>205003.31500000018</v>
      </c>
      <c r="AB698" s="181">
        <v>106744.25299999998</v>
      </c>
      <c r="AC698" s="181">
        <v>375262.07899999968</v>
      </c>
      <c r="AD698" s="181">
        <v>195449.20899999994</v>
      </c>
      <c r="AE698" s="110">
        <v>3447432</v>
      </c>
    </row>
    <row r="699" spans="1:31" hidden="1" x14ac:dyDescent="0.25">
      <c r="A699" s="99">
        <v>42811</v>
      </c>
      <c r="B699" s="100">
        <f t="shared" si="15"/>
        <v>2017</v>
      </c>
      <c r="C699" s="101">
        <v>649239</v>
      </c>
      <c r="D699" s="101">
        <v>12105370</v>
      </c>
      <c r="E699" s="101">
        <v>72104330</v>
      </c>
      <c r="F699" s="101">
        <v>306599</v>
      </c>
      <c r="G699" s="102">
        <v>25565075</v>
      </c>
      <c r="H699" s="102">
        <v>79001495</v>
      </c>
      <c r="I699" s="102">
        <v>289689318</v>
      </c>
      <c r="J699" s="103">
        <v>99.99</v>
      </c>
      <c r="K699" s="104">
        <v>433.61599999999999</v>
      </c>
      <c r="L699" s="104">
        <v>225.756</v>
      </c>
      <c r="M699" s="105">
        <v>8024.3799999999992</v>
      </c>
      <c r="N699" s="105">
        <v>4285.014000000001</v>
      </c>
      <c r="O699" s="105">
        <v>48045.601000000017</v>
      </c>
      <c r="P699" s="105">
        <v>25336.877999999997</v>
      </c>
      <c r="Q699" s="106">
        <v>649.23900000000003</v>
      </c>
      <c r="R699" s="107">
        <f t="shared" si="16"/>
        <v>0.40074010654490089</v>
      </c>
      <c r="S699" s="108">
        <v>96.698092105263115</v>
      </c>
      <c r="T699" s="109">
        <v>87</v>
      </c>
      <c r="U699" s="110">
        <v>2088000</v>
      </c>
      <c r="V699" s="110">
        <v>35496000</v>
      </c>
      <c r="W699" s="110">
        <v>3</v>
      </c>
      <c r="X699" s="110">
        <v>158688000</v>
      </c>
      <c r="Y699" s="111">
        <v>60</v>
      </c>
      <c r="Z699" s="111">
        <v>29.7</v>
      </c>
      <c r="AA699" s="181">
        <v>204593.08900000018</v>
      </c>
      <c r="AB699" s="181">
        <v>106521.92099999997</v>
      </c>
      <c r="AC699" s="181">
        <v>375695.69499999966</v>
      </c>
      <c r="AD699" s="181">
        <v>195674.96499999994</v>
      </c>
      <c r="AE699" s="110">
        <v>3449520</v>
      </c>
    </row>
    <row r="700" spans="1:31" hidden="1" x14ac:dyDescent="0.25">
      <c r="A700" s="99">
        <v>42812</v>
      </c>
      <c r="B700" s="100">
        <f t="shared" si="15"/>
        <v>2017</v>
      </c>
      <c r="C700" s="101">
        <v>679275</v>
      </c>
      <c r="D700" s="101">
        <v>12784645</v>
      </c>
      <c r="E700" s="101">
        <v>72783605</v>
      </c>
      <c r="F700" s="101">
        <v>281950</v>
      </c>
      <c r="G700" s="102">
        <v>25565075</v>
      </c>
      <c r="H700" s="102">
        <v>79001495</v>
      </c>
      <c r="I700" s="102">
        <v>289689318</v>
      </c>
      <c r="J700" s="103">
        <v>99.45</v>
      </c>
      <c r="K700" s="104">
        <v>433.24099999999999</v>
      </c>
      <c r="L700" s="104">
        <v>254.70400000000001</v>
      </c>
      <c r="M700" s="105">
        <v>8457.6209999999992</v>
      </c>
      <c r="N700" s="105">
        <v>4539.7180000000008</v>
      </c>
      <c r="O700" s="105">
        <v>48478.842000000019</v>
      </c>
      <c r="P700" s="105">
        <v>25591.581999999999</v>
      </c>
      <c r="Q700" s="106">
        <v>679.27499999999998</v>
      </c>
      <c r="R700" s="107">
        <f t="shared" si="16"/>
        <v>0.40130497428226508</v>
      </c>
      <c r="S700" s="108">
        <v>96.733831168831117</v>
      </c>
      <c r="T700" s="109">
        <v>87</v>
      </c>
      <c r="U700" s="110">
        <v>2088000</v>
      </c>
      <c r="V700" s="110">
        <v>37584000</v>
      </c>
      <c r="W700" s="110">
        <v>3</v>
      </c>
      <c r="X700" s="110">
        <v>160776000</v>
      </c>
      <c r="Y700" s="111">
        <v>60</v>
      </c>
      <c r="Z700" s="111">
        <v>29.7</v>
      </c>
      <c r="AA700" s="181">
        <v>204712.2120000002</v>
      </c>
      <c r="AB700" s="181">
        <v>106602.49299999997</v>
      </c>
      <c r="AC700" s="181">
        <v>376128.93599999964</v>
      </c>
      <c r="AD700" s="181">
        <v>195929.66899999994</v>
      </c>
      <c r="AE700" s="110">
        <v>3451608</v>
      </c>
    </row>
    <row r="701" spans="1:31" hidden="1" x14ac:dyDescent="0.25">
      <c r="A701" s="99">
        <v>42813</v>
      </c>
      <c r="B701" s="100">
        <f t="shared" si="15"/>
        <v>2017</v>
      </c>
      <c r="C701" s="101">
        <v>1167330</v>
      </c>
      <c r="D701" s="101">
        <v>13951975</v>
      </c>
      <c r="E701" s="101">
        <v>73950935</v>
      </c>
      <c r="F701" s="101">
        <v>1016080</v>
      </c>
      <c r="G701" s="102">
        <v>25565075</v>
      </c>
      <c r="H701" s="102">
        <v>79001495</v>
      </c>
      <c r="I701" s="102">
        <v>289689318</v>
      </c>
      <c r="J701" s="103">
        <v>99.37</v>
      </c>
      <c r="K701" s="104">
        <v>727.39300000000003</v>
      </c>
      <c r="L701" s="104">
        <v>459.34399999999999</v>
      </c>
      <c r="M701" s="105">
        <v>9185.0139999999992</v>
      </c>
      <c r="N701" s="105">
        <v>4999.0620000000008</v>
      </c>
      <c r="O701" s="105">
        <v>49206.235000000015</v>
      </c>
      <c r="P701" s="105">
        <v>26050.925999999999</v>
      </c>
      <c r="Q701" s="106">
        <v>1167.33</v>
      </c>
      <c r="R701" s="107">
        <f t="shared" si="16"/>
        <v>0.40224897522699821</v>
      </c>
      <c r="S701" s="108">
        <v>96.767628205128162</v>
      </c>
      <c r="T701" s="109">
        <v>87</v>
      </c>
      <c r="U701" s="110">
        <v>2088000</v>
      </c>
      <c r="V701" s="110">
        <v>39672000</v>
      </c>
      <c r="W701" s="110">
        <v>3</v>
      </c>
      <c r="X701" s="110">
        <v>162864000</v>
      </c>
      <c r="Y701" s="111">
        <v>60</v>
      </c>
      <c r="Z701" s="111">
        <v>29.7</v>
      </c>
      <c r="AA701" s="181">
        <v>205278.65200000023</v>
      </c>
      <c r="AB701" s="181">
        <v>106968.28099999997</v>
      </c>
      <c r="AC701" s="181">
        <v>376856.32899999962</v>
      </c>
      <c r="AD701" s="181">
        <v>196389.01299999995</v>
      </c>
      <c r="AE701" s="110">
        <v>3453696</v>
      </c>
    </row>
    <row r="702" spans="1:31" hidden="1" x14ac:dyDescent="0.25">
      <c r="A702" s="99">
        <v>42814</v>
      </c>
      <c r="B702" s="100">
        <f t="shared" si="15"/>
        <v>2017</v>
      </c>
      <c r="C702" s="101">
        <v>254945.00000006519</v>
      </c>
      <c r="D702" s="101">
        <v>14206920.000000095</v>
      </c>
      <c r="E702" s="101">
        <v>74205880</v>
      </c>
      <c r="F702" s="101">
        <v>142794</v>
      </c>
      <c r="G702" s="102">
        <v>25565075</v>
      </c>
      <c r="H702" s="102">
        <v>79001495</v>
      </c>
      <c r="I702" s="102">
        <v>289689318</v>
      </c>
      <c r="J702" s="103">
        <v>97.48</v>
      </c>
      <c r="K702" s="104">
        <v>172.19800000000001</v>
      </c>
      <c r="L702" s="104">
        <v>90.596000000000004</v>
      </c>
      <c r="M702" s="105">
        <v>9357.2119999999995</v>
      </c>
      <c r="N702" s="105">
        <v>5089.6580000000013</v>
      </c>
      <c r="O702" s="105">
        <v>49378.433000000012</v>
      </c>
      <c r="P702" s="105">
        <v>26141.522000000001</v>
      </c>
      <c r="Q702" s="106">
        <v>254.94500000006519</v>
      </c>
      <c r="R702" s="107">
        <f t="shared" si="16"/>
        <v>0.40242506691859542</v>
      </c>
      <c r="S702" s="108">
        <v>96.7766455696202</v>
      </c>
      <c r="T702" s="109">
        <v>87</v>
      </c>
      <c r="U702" s="110">
        <v>2088000</v>
      </c>
      <c r="V702" s="110">
        <v>41760000</v>
      </c>
      <c r="W702" s="110">
        <v>3</v>
      </c>
      <c r="X702" s="110">
        <v>164952000</v>
      </c>
      <c r="Y702" s="111">
        <v>60</v>
      </c>
      <c r="Z702" s="176">
        <v>31.05</v>
      </c>
      <c r="AA702" s="181">
        <v>205154.22200000024</v>
      </c>
      <c r="AB702" s="181">
        <v>106898.17999999998</v>
      </c>
      <c r="AC702" s="181">
        <v>377028.52699999959</v>
      </c>
      <c r="AD702" s="181">
        <v>196479.60899999994</v>
      </c>
      <c r="AE702" s="110">
        <v>3455784</v>
      </c>
    </row>
    <row r="703" spans="1:31" hidden="1" x14ac:dyDescent="0.25">
      <c r="A703" s="99">
        <v>42815</v>
      </c>
      <c r="B703" s="100">
        <f t="shared" si="15"/>
        <v>2017</v>
      </c>
      <c r="C703" s="101">
        <v>55719.99999997206</v>
      </c>
      <c r="D703" s="101">
        <v>14262640.000000067</v>
      </c>
      <c r="E703" s="101">
        <v>74261599.99999997</v>
      </c>
      <c r="F703" s="101">
        <v>69745</v>
      </c>
      <c r="G703" s="102">
        <v>25565075</v>
      </c>
      <c r="H703" s="102">
        <v>79001495</v>
      </c>
      <c r="I703" s="102">
        <v>289689318</v>
      </c>
      <c r="J703" s="103">
        <v>96.84</v>
      </c>
      <c r="K703" s="104">
        <v>39.685000000000002</v>
      </c>
      <c r="L703" s="104">
        <v>22.744</v>
      </c>
      <c r="M703" s="105">
        <v>9396.896999999999</v>
      </c>
      <c r="N703" s="105">
        <v>5112.402000000001</v>
      </c>
      <c r="O703" s="105">
        <v>49418.118000000009</v>
      </c>
      <c r="P703" s="105">
        <v>26164.266</v>
      </c>
      <c r="Q703" s="106">
        <v>55.71999999997206</v>
      </c>
      <c r="R703" s="107">
        <f t="shared" si="16"/>
        <v>0.4019590169527108</v>
      </c>
      <c r="S703" s="108">
        <v>96.777437499999948</v>
      </c>
      <c r="T703" s="109">
        <v>87</v>
      </c>
      <c r="U703" s="110">
        <v>2088000</v>
      </c>
      <c r="V703" s="110">
        <v>43848000</v>
      </c>
      <c r="W703" s="110">
        <v>3</v>
      </c>
      <c r="X703" s="110">
        <v>167040000</v>
      </c>
      <c r="Y703" s="111">
        <v>60</v>
      </c>
      <c r="Z703" s="111">
        <v>31.05</v>
      </c>
      <c r="AA703" s="181">
        <v>205113.07500000024</v>
      </c>
      <c r="AB703" s="181">
        <v>106874.09399999998</v>
      </c>
      <c r="AC703" s="181">
        <v>377068.21199999959</v>
      </c>
      <c r="AD703" s="181">
        <v>196502.35299999994</v>
      </c>
      <c r="AE703" s="110">
        <v>3457872</v>
      </c>
    </row>
    <row r="704" spans="1:31" hidden="1" x14ac:dyDescent="0.25">
      <c r="A704" s="99">
        <v>42816</v>
      </c>
      <c r="B704" s="100">
        <f t="shared" si="15"/>
        <v>2017</v>
      </c>
      <c r="C704" s="101">
        <v>978556</v>
      </c>
      <c r="D704" s="101">
        <v>15241196</v>
      </c>
      <c r="E704" s="101">
        <v>75240156</v>
      </c>
      <c r="F704" s="101">
        <v>916466</v>
      </c>
      <c r="G704" s="102">
        <v>25565075</v>
      </c>
      <c r="H704" s="102">
        <v>79001495</v>
      </c>
      <c r="I704" s="102">
        <v>289689318</v>
      </c>
      <c r="J704" s="103">
        <v>96.25</v>
      </c>
      <c r="K704" s="104">
        <v>665.64599999999996</v>
      </c>
      <c r="L704" s="104">
        <v>325.95400000000001</v>
      </c>
      <c r="M704" s="105">
        <v>10062.543</v>
      </c>
      <c r="N704" s="105">
        <v>5438.3560000000007</v>
      </c>
      <c r="O704" s="105">
        <v>50083.76400000001</v>
      </c>
      <c r="P704" s="105">
        <v>26490.22</v>
      </c>
      <c r="Q704" s="106">
        <v>978.55600000000004</v>
      </c>
      <c r="R704" s="107">
        <f t="shared" si="16"/>
        <v>0.40111824909463062</v>
      </c>
      <c r="S704" s="108">
        <v>96.77092592592588</v>
      </c>
      <c r="T704" s="109">
        <v>87</v>
      </c>
      <c r="U704" s="110">
        <v>2088000</v>
      </c>
      <c r="V704" s="110">
        <v>45936000</v>
      </c>
      <c r="W704" s="110">
        <v>3</v>
      </c>
      <c r="X704" s="110">
        <v>169128000</v>
      </c>
      <c r="Y704" s="111">
        <v>60</v>
      </c>
      <c r="Z704" s="111">
        <v>31.05</v>
      </c>
      <c r="AA704" s="181">
        <v>205529.48500000025</v>
      </c>
      <c r="AB704" s="181">
        <v>107030.35199999998</v>
      </c>
      <c r="AC704" s="181">
        <v>377733.8579999996</v>
      </c>
      <c r="AD704" s="181">
        <v>196828.30699999994</v>
      </c>
      <c r="AE704" s="110">
        <v>3459960</v>
      </c>
    </row>
    <row r="705" spans="1:31" hidden="1" x14ac:dyDescent="0.25">
      <c r="A705" s="99">
        <v>42817</v>
      </c>
      <c r="B705" s="100">
        <f t="shared" si="15"/>
        <v>2017</v>
      </c>
      <c r="C705" s="101">
        <v>932812</v>
      </c>
      <c r="D705" s="101">
        <v>16174008</v>
      </c>
      <c r="E705" s="101">
        <v>76172968</v>
      </c>
      <c r="F705" s="101">
        <v>574675</v>
      </c>
      <c r="G705" s="102">
        <v>25565075</v>
      </c>
      <c r="H705" s="102">
        <v>79001495</v>
      </c>
      <c r="I705" s="102">
        <v>289689318</v>
      </c>
      <c r="J705" s="103">
        <v>99.36</v>
      </c>
      <c r="K705" s="104">
        <v>623.76099999999997</v>
      </c>
      <c r="L705" s="104">
        <v>324.08</v>
      </c>
      <c r="M705" s="105">
        <v>10686.304</v>
      </c>
      <c r="N705" s="105">
        <v>5762.4360000000006</v>
      </c>
      <c r="O705" s="105">
        <v>50707.525000000009</v>
      </c>
      <c r="P705" s="105">
        <v>26814.300000000003</v>
      </c>
      <c r="Q705" s="106">
        <v>932.81200000000001</v>
      </c>
      <c r="R705" s="107">
        <f t="shared" si="16"/>
        <v>0.40017894426074618</v>
      </c>
      <c r="S705" s="108">
        <v>96.802499999999952</v>
      </c>
      <c r="T705" s="109">
        <v>87</v>
      </c>
      <c r="U705" s="110">
        <v>2088000</v>
      </c>
      <c r="V705" s="110">
        <v>48024000</v>
      </c>
      <c r="W705" s="110">
        <v>3</v>
      </c>
      <c r="X705" s="110">
        <v>171216000</v>
      </c>
      <c r="Y705" s="111">
        <v>60</v>
      </c>
      <c r="Z705" s="111">
        <v>31.05</v>
      </c>
      <c r="AA705" s="181">
        <v>205082.05100000024</v>
      </c>
      <c r="AB705" s="181">
        <v>106783.32999999996</v>
      </c>
      <c r="AC705" s="181">
        <v>378357.6189999996</v>
      </c>
      <c r="AD705" s="181">
        <v>197152.38699999993</v>
      </c>
      <c r="AE705" s="110">
        <v>3462048</v>
      </c>
    </row>
    <row r="706" spans="1:31" hidden="1" x14ac:dyDescent="0.25">
      <c r="A706" s="99">
        <v>42818</v>
      </c>
      <c r="B706" s="100">
        <f t="shared" si="15"/>
        <v>2017</v>
      </c>
      <c r="C706" s="101">
        <v>243770</v>
      </c>
      <c r="D706" s="101">
        <v>16417778</v>
      </c>
      <c r="E706" s="101">
        <v>76416738</v>
      </c>
      <c r="F706" s="101">
        <v>202547</v>
      </c>
      <c r="G706" s="102">
        <v>25565075</v>
      </c>
      <c r="H706" s="102">
        <v>79001495</v>
      </c>
      <c r="I706" s="102">
        <v>289689318</v>
      </c>
      <c r="J706" s="103">
        <v>98.29</v>
      </c>
      <c r="K706" s="104">
        <v>175.07300000000001</v>
      </c>
      <c r="L706" s="104">
        <v>76.83</v>
      </c>
      <c r="M706" s="105">
        <v>10861.377</v>
      </c>
      <c r="N706" s="105">
        <v>5839.2660000000005</v>
      </c>
      <c r="O706" s="105">
        <v>50882.598000000005</v>
      </c>
      <c r="P706" s="105">
        <v>26891.130000000005</v>
      </c>
      <c r="Q706" s="106">
        <v>243.77</v>
      </c>
      <c r="R706" s="107">
        <f t="shared" si="16"/>
        <v>0.39836283524904204</v>
      </c>
      <c r="S706" s="108">
        <v>96.82042168674694</v>
      </c>
      <c r="T706" s="109">
        <v>87</v>
      </c>
      <c r="U706" s="110">
        <v>2088000</v>
      </c>
      <c r="V706" s="110">
        <v>50112000</v>
      </c>
      <c r="W706" s="110">
        <v>3</v>
      </c>
      <c r="X706" s="110">
        <v>173304000</v>
      </c>
      <c r="Y706" s="111">
        <v>60</v>
      </c>
      <c r="Z706" s="111">
        <v>31.05</v>
      </c>
      <c r="AA706" s="181">
        <v>204210.35100000026</v>
      </c>
      <c r="AB706" s="181">
        <v>106232.80299999997</v>
      </c>
      <c r="AC706" s="181">
        <v>378532.69199999957</v>
      </c>
      <c r="AD706" s="181">
        <v>197229.21699999992</v>
      </c>
      <c r="AE706" s="110">
        <v>3464136</v>
      </c>
    </row>
    <row r="707" spans="1:31" hidden="1" x14ac:dyDescent="0.25">
      <c r="A707" s="99">
        <v>42819</v>
      </c>
      <c r="B707" s="100">
        <f t="shared" si="15"/>
        <v>2017</v>
      </c>
      <c r="C707" s="101">
        <v>149697</v>
      </c>
      <c r="D707" s="101">
        <v>16567475</v>
      </c>
      <c r="E707" s="101">
        <v>76566435</v>
      </c>
      <c r="F707" s="101">
        <v>137505</v>
      </c>
      <c r="G707" s="102">
        <v>25565075</v>
      </c>
      <c r="H707" s="102">
        <v>79001495</v>
      </c>
      <c r="I707" s="102">
        <v>289689318</v>
      </c>
      <c r="J707" s="103">
        <v>96.44</v>
      </c>
      <c r="K707" s="104">
        <v>110.923</v>
      </c>
      <c r="L707" s="104">
        <v>47.588000000000001</v>
      </c>
      <c r="M707" s="105">
        <v>10972.300000000001</v>
      </c>
      <c r="N707" s="105">
        <v>5886.8540000000003</v>
      </c>
      <c r="O707" s="105">
        <v>50993.521000000008</v>
      </c>
      <c r="P707" s="105">
        <v>26938.718000000004</v>
      </c>
      <c r="Q707" s="106">
        <v>149.697</v>
      </c>
      <c r="R707" s="107">
        <f t="shared" si="16"/>
        <v>0.3975866963207893</v>
      </c>
      <c r="S707" s="108">
        <v>96.815892857142799</v>
      </c>
      <c r="T707" s="109">
        <v>87</v>
      </c>
      <c r="U707" s="110">
        <v>2088000</v>
      </c>
      <c r="V707" s="110">
        <v>52200000</v>
      </c>
      <c r="W707" s="110">
        <v>3</v>
      </c>
      <c r="X707" s="110">
        <v>175392000</v>
      </c>
      <c r="Y707" s="111">
        <v>60</v>
      </c>
      <c r="Z707" s="111">
        <v>31.05</v>
      </c>
      <c r="AA707" s="181">
        <v>203291.95000000027</v>
      </c>
      <c r="AB707" s="181">
        <v>105655.98899999997</v>
      </c>
      <c r="AC707" s="181">
        <v>378643.61499999958</v>
      </c>
      <c r="AD707" s="181">
        <v>197276.80499999991</v>
      </c>
      <c r="AE707" s="110">
        <v>3466224</v>
      </c>
    </row>
    <row r="708" spans="1:31" hidden="1" x14ac:dyDescent="0.25">
      <c r="A708" s="99">
        <v>42820</v>
      </c>
      <c r="B708" s="100">
        <f t="shared" si="15"/>
        <v>2017</v>
      </c>
      <c r="C708" s="101">
        <v>405767</v>
      </c>
      <c r="D708" s="101">
        <v>16973242</v>
      </c>
      <c r="E708" s="101">
        <v>76972202</v>
      </c>
      <c r="F708" s="101">
        <v>118061</v>
      </c>
      <c r="G708" s="102">
        <v>25565075</v>
      </c>
      <c r="H708" s="102">
        <v>79001495</v>
      </c>
      <c r="I708" s="102">
        <v>289689318</v>
      </c>
      <c r="J708" s="103">
        <v>95.1</v>
      </c>
      <c r="K708" s="104">
        <v>261.91899999999998</v>
      </c>
      <c r="L708" s="104">
        <v>149.12200000000001</v>
      </c>
      <c r="M708" s="105">
        <v>11234.219000000001</v>
      </c>
      <c r="N708" s="105">
        <v>6035.9760000000006</v>
      </c>
      <c r="O708" s="105">
        <v>51255.44000000001</v>
      </c>
      <c r="P708" s="105">
        <v>27087.840000000004</v>
      </c>
      <c r="Q708" s="106">
        <v>405.767</v>
      </c>
      <c r="R708" s="107">
        <f t="shared" si="16"/>
        <v>0.39639310738466377</v>
      </c>
      <c r="S708" s="108">
        <v>96.795705882352877</v>
      </c>
      <c r="T708" s="109">
        <v>87</v>
      </c>
      <c r="U708" s="110">
        <v>2088000</v>
      </c>
      <c r="V708" s="110">
        <v>54288000</v>
      </c>
      <c r="W708" s="110">
        <v>3</v>
      </c>
      <c r="X708" s="110">
        <v>177480000</v>
      </c>
      <c r="Y708" s="111">
        <v>60</v>
      </c>
      <c r="Z708" s="111">
        <v>31.05</v>
      </c>
      <c r="AA708" s="181">
        <v>203065.76800000027</v>
      </c>
      <c r="AB708" s="181">
        <v>105541.69899999998</v>
      </c>
      <c r="AC708" s="181">
        <v>378905.53399999958</v>
      </c>
      <c r="AD708" s="181">
        <v>197425.92699999991</v>
      </c>
      <c r="AE708" s="110">
        <v>3468312</v>
      </c>
    </row>
    <row r="709" spans="1:31" hidden="1" x14ac:dyDescent="0.25">
      <c r="A709" s="99">
        <v>42821</v>
      </c>
      <c r="B709" s="100">
        <f t="shared" si="15"/>
        <v>2017</v>
      </c>
      <c r="C709" s="101">
        <v>1522105</v>
      </c>
      <c r="D709" s="101">
        <v>18495347</v>
      </c>
      <c r="E709" s="101">
        <v>78494307</v>
      </c>
      <c r="F709" s="101">
        <v>1417944</v>
      </c>
      <c r="G709" s="102">
        <v>25565075</v>
      </c>
      <c r="H709" s="102">
        <v>79001495</v>
      </c>
      <c r="I709" s="102">
        <v>289689318</v>
      </c>
      <c r="J709" s="103">
        <v>99.3</v>
      </c>
      <c r="K709" s="104">
        <v>987.87900000000002</v>
      </c>
      <c r="L709" s="104">
        <v>558.92600000000004</v>
      </c>
      <c r="M709" s="105">
        <v>12222.098000000002</v>
      </c>
      <c r="N709" s="105">
        <v>6594.902000000001</v>
      </c>
      <c r="O709" s="105">
        <v>52243.31900000001</v>
      </c>
      <c r="P709" s="105">
        <v>27646.766000000003</v>
      </c>
      <c r="Q709" s="106">
        <v>1522.105</v>
      </c>
      <c r="R709" s="107">
        <f t="shared" si="16"/>
        <v>0.39686115703563729</v>
      </c>
      <c r="S709" s="108">
        <v>96.824825581395274</v>
      </c>
      <c r="T709" s="109">
        <v>87</v>
      </c>
      <c r="U709" s="110">
        <v>2088000</v>
      </c>
      <c r="V709" s="110">
        <v>56376000</v>
      </c>
      <c r="W709" s="110">
        <v>3</v>
      </c>
      <c r="X709" s="110">
        <v>179568000</v>
      </c>
      <c r="Y709" s="111">
        <v>60</v>
      </c>
      <c r="Z709" s="111">
        <v>31.05</v>
      </c>
      <c r="AA709" s="181">
        <v>203164.97400000025</v>
      </c>
      <c r="AB709" s="181">
        <v>105652.94899999999</v>
      </c>
      <c r="AC709" s="181">
        <v>379893.41299999959</v>
      </c>
      <c r="AD709" s="181">
        <v>197984.85299999992</v>
      </c>
      <c r="AE709" s="110">
        <v>3470400</v>
      </c>
    </row>
    <row r="710" spans="1:31" hidden="1" x14ac:dyDescent="0.25">
      <c r="A710" s="99">
        <v>42822</v>
      </c>
      <c r="B710" s="100">
        <f t="shared" si="15"/>
        <v>2017</v>
      </c>
      <c r="C710" s="101">
        <v>801616</v>
      </c>
      <c r="D710" s="101">
        <v>19296963</v>
      </c>
      <c r="E710" s="101">
        <v>79295923</v>
      </c>
      <c r="F710" s="101">
        <v>832207</v>
      </c>
      <c r="G710" s="102">
        <v>25565075</v>
      </c>
      <c r="H710" s="102">
        <v>79001495</v>
      </c>
      <c r="I710" s="102">
        <v>289689318</v>
      </c>
      <c r="J710" s="103">
        <v>99.3</v>
      </c>
      <c r="K710" s="104">
        <v>534.70100000000002</v>
      </c>
      <c r="L710" s="104">
        <v>277.464</v>
      </c>
      <c r="M710" s="105">
        <v>12756.799000000003</v>
      </c>
      <c r="N710" s="105">
        <v>6872.3660000000009</v>
      </c>
      <c r="O710" s="105">
        <v>52778.020000000011</v>
      </c>
      <c r="P710" s="105">
        <v>27924.230000000003</v>
      </c>
      <c r="Q710" s="106">
        <v>801.61599999999999</v>
      </c>
      <c r="R710" s="107">
        <f t="shared" si="16"/>
        <v>0.39736649608985442</v>
      </c>
      <c r="S710" s="108">
        <v>96.853275862068884</v>
      </c>
      <c r="T710" s="109">
        <v>87</v>
      </c>
      <c r="U710" s="110">
        <v>2088000</v>
      </c>
      <c r="V710" s="110">
        <v>58464000</v>
      </c>
      <c r="W710" s="110">
        <v>3</v>
      </c>
      <c r="X710" s="110">
        <v>181656000</v>
      </c>
      <c r="Y710" s="111">
        <v>60</v>
      </c>
      <c r="Z710" s="111">
        <v>31.05</v>
      </c>
      <c r="AA710" s="181">
        <v>202923.64200000023</v>
      </c>
      <c r="AB710" s="181">
        <v>105526.78899999999</v>
      </c>
      <c r="AC710" s="181">
        <v>380428.11399999959</v>
      </c>
      <c r="AD710" s="181">
        <v>198262.31699999992</v>
      </c>
      <c r="AE710" s="110">
        <v>3472488</v>
      </c>
    </row>
    <row r="711" spans="1:31" hidden="1" x14ac:dyDescent="0.25">
      <c r="A711" s="99">
        <v>42823</v>
      </c>
      <c r="B711" s="100">
        <f t="shared" si="15"/>
        <v>2017</v>
      </c>
      <c r="C711" s="101">
        <v>619093</v>
      </c>
      <c r="D711" s="101">
        <v>19916056</v>
      </c>
      <c r="E711" s="101">
        <v>79915016</v>
      </c>
      <c r="F711" s="101">
        <v>516642</v>
      </c>
      <c r="G711" s="102">
        <v>25565075</v>
      </c>
      <c r="H711" s="102">
        <v>79001495</v>
      </c>
      <c r="I711" s="102">
        <v>289689318</v>
      </c>
      <c r="J711" s="103">
        <v>97.1</v>
      </c>
      <c r="K711" s="104">
        <v>440.30900000000003</v>
      </c>
      <c r="L711" s="104">
        <v>190.44800000000001</v>
      </c>
      <c r="M711" s="105">
        <v>13197.108000000002</v>
      </c>
      <c r="N711" s="105">
        <v>7062.8140000000012</v>
      </c>
      <c r="O711" s="105">
        <v>53218.329000000012</v>
      </c>
      <c r="P711" s="105">
        <v>28114.678000000004</v>
      </c>
      <c r="Q711" s="106">
        <v>619.09299999999996</v>
      </c>
      <c r="R711" s="107">
        <f t="shared" si="16"/>
        <v>0.39793911326300302</v>
      </c>
      <c r="S711" s="108">
        <v>96.856079545454477</v>
      </c>
      <c r="T711" s="109">
        <v>87</v>
      </c>
      <c r="U711" s="110">
        <v>2088000</v>
      </c>
      <c r="V711" s="110">
        <v>60552000</v>
      </c>
      <c r="W711" s="110">
        <v>3</v>
      </c>
      <c r="X711" s="110">
        <v>183744000</v>
      </c>
      <c r="Y711" s="111">
        <v>60</v>
      </c>
      <c r="Z711" s="111">
        <v>31.05</v>
      </c>
      <c r="AA711" s="181">
        <v>203080.08100000024</v>
      </c>
      <c r="AB711" s="181">
        <v>105574.997</v>
      </c>
      <c r="AC711" s="181">
        <v>380868.4229999996</v>
      </c>
      <c r="AD711" s="181">
        <v>198452.76499999993</v>
      </c>
      <c r="AE711" s="110">
        <v>3474576</v>
      </c>
    </row>
    <row r="712" spans="1:31" hidden="1" x14ac:dyDescent="0.25">
      <c r="A712" s="99">
        <v>42824</v>
      </c>
      <c r="B712" s="100">
        <f t="shared" si="15"/>
        <v>2017</v>
      </c>
      <c r="C712" s="101">
        <v>804865</v>
      </c>
      <c r="D712" s="101">
        <v>20720921</v>
      </c>
      <c r="E712" s="101">
        <v>80719881</v>
      </c>
      <c r="F712" s="101">
        <v>469036</v>
      </c>
      <c r="G712" s="102">
        <v>25565075</v>
      </c>
      <c r="H712" s="102">
        <v>79001495</v>
      </c>
      <c r="I712" s="102">
        <v>289689318</v>
      </c>
      <c r="J712" s="103">
        <v>96.8</v>
      </c>
      <c r="K712" s="104">
        <v>560.42100000000005</v>
      </c>
      <c r="L712" s="104">
        <v>255.98599999999999</v>
      </c>
      <c r="M712" s="105">
        <v>13757.529000000002</v>
      </c>
      <c r="N712" s="105">
        <v>7318.8000000000011</v>
      </c>
      <c r="O712" s="105">
        <v>53778.750000000015</v>
      </c>
      <c r="P712" s="105">
        <v>28370.664000000004</v>
      </c>
      <c r="Q712" s="106">
        <v>804.86500000000001</v>
      </c>
      <c r="R712" s="107">
        <f t="shared" si="16"/>
        <v>0.39885730462394353</v>
      </c>
      <c r="S712" s="108">
        <v>96.855449438202172</v>
      </c>
      <c r="T712" s="109">
        <v>87</v>
      </c>
      <c r="U712" s="110">
        <v>2088000</v>
      </c>
      <c r="V712" s="110">
        <v>62640000</v>
      </c>
      <c r="W712" s="110">
        <v>3</v>
      </c>
      <c r="X712" s="110">
        <v>185832000</v>
      </c>
      <c r="Y712" s="111">
        <v>60</v>
      </c>
      <c r="Z712" s="111">
        <v>31.05</v>
      </c>
      <c r="AA712" s="181">
        <v>203531.87100000022</v>
      </c>
      <c r="AB712" s="181">
        <v>105752.054</v>
      </c>
      <c r="AC712" s="181">
        <v>381428.84399999958</v>
      </c>
      <c r="AD712" s="181">
        <v>198708.75099999993</v>
      </c>
      <c r="AE712" s="110">
        <v>3476664</v>
      </c>
    </row>
    <row r="713" spans="1:31" hidden="1" x14ac:dyDescent="0.25">
      <c r="A713" s="99">
        <v>42825</v>
      </c>
      <c r="B713" s="100">
        <f t="shared" si="15"/>
        <v>2017</v>
      </c>
      <c r="C713" s="101">
        <v>2052359</v>
      </c>
      <c r="D713" s="101">
        <v>22773280</v>
      </c>
      <c r="E713" s="101">
        <v>82772240</v>
      </c>
      <c r="F713" s="101">
        <v>1996996</v>
      </c>
      <c r="G713" s="102">
        <v>25565075</v>
      </c>
      <c r="H713" s="102">
        <v>79001495</v>
      </c>
      <c r="I713" s="102">
        <v>289689318</v>
      </c>
      <c r="J713" s="103">
        <v>99.3</v>
      </c>
      <c r="K713" s="104">
        <v>1376.1880000000001</v>
      </c>
      <c r="L713" s="104">
        <v>707.18600000000004</v>
      </c>
      <c r="M713" s="105">
        <v>15133.717000000002</v>
      </c>
      <c r="N713" s="105">
        <v>8025.9860000000008</v>
      </c>
      <c r="O713" s="105">
        <v>55154.938000000016</v>
      </c>
      <c r="P713" s="105">
        <v>29077.850000000006</v>
      </c>
      <c r="Q713" s="106">
        <v>2052.3589999999999</v>
      </c>
      <c r="R713" s="107">
        <f t="shared" si="16"/>
        <v>0.40143315882013314</v>
      </c>
      <c r="S713" s="108">
        <v>96.882611111111018</v>
      </c>
      <c r="T713" s="109">
        <v>87</v>
      </c>
      <c r="U713" s="110">
        <v>2088000</v>
      </c>
      <c r="V713" s="110">
        <v>64728000</v>
      </c>
      <c r="W713" s="110">
        <v>3</v>
      </c>
      <c r="X713" s="110">
        <v>187920000</v>
      </c>
      <c r="Y713" s="111">
        <v>60</v>
      </c>
      <c r="Z713" s="111">
        <v>31.05</v>
      </c>
      <c r="AA713" s="181">
        <v>204840.61300000022</v>
      </c>
      <c r="AB713" s="181">
        <v>106414.94200000001</v>
      </c>
      <c r="AC713" s="181">
        <v>382805.0319999996</v>
      </c>
      <c r="AD713" s="181">
        <v>199415.93699999992</v>
      </c>
      <c r="AE713" s="110">
        <v>3478752</v>
      </c>
    </row>
    <row r="714" spans="1:31" hidden="1" x14ac:dyDescent="0.25">
      <c r="A714" s="99">
        <v>42826</v>
      </c>
      <c r="B714" s="100">
        <f t="shared" si="15"/>
        <v>2017</v>
      </c>
      <c r="C714" s="101">
        <v>1742819.9999999488</v>
      </c>
      <c r="D714" s="101">
        <v>1742819.9999999488</v>
      </c>
      <c r="E714" s="101">
        <v>84515059.99999994</v>
      </c>
      <c r="F714" s="101">
        <v>1545563</v>
      </c>
      <c r="G714" s="102">
        <v>19605632.403717566</v>
      </c>
      <c r="H714" s="102">
        <v>98607127.224307999</v>
      </c>
      <c r="I714" s="102">
        <v>289689318</v>
      </c>
      <c r="J714" s="103">
        <v>99.9</v>
      </c>
      <c r="K714" s="104">
        <v>1178.9159999999999</v>
      </c>
      <c r="L714" s="104">
        <v>592.67600000000004</v>
      </c>
      <c r="M714" s="105">
        <v>1178.9159999999999</v>
      </c>
      <c r="N714" s="105">
        <v>592.67600000000004</v>
      </c>
      <c r="O714" s="105">
        <v>56333.854000000014</v>
      </c>
      <c r="P714" s="105">
        <v>29670.526000000005</v>
      </c>
      <c r="Q714" s="106">
        <v>1742.8199999999488</v>
      </c>
      <c r="R714" s="107">
        <f t="shared" si="16"/>
        <v>0.40322790899070982</v>
      </c>
      <c r="S714" s="108">
        <v>96.915769230769143</v>
      </c>
      <c r="T714" s="109">
        <v>87</v>
      </c>
      <c r="U714" s="110">
        <v>2088000</v>
      </c>
      <c r="V714" s="110">
        <v>2088000</v>
      </c>
      <c r="W714" s="110">
        <v>4</v>
      </c>
      <c r="X714" s="110">
        <v>190008000</v>
      </c>
      <c r="Y714" s="111">
        <v>60</v>
      </c>
      <c r="Z714" s="111">
        <v>31.05</v>
      </c>
      <c r="AA714" s="181">
        <v>205958.34100000022</v>
      </c>
      <c r="AB714" s="181">
        <v>106973.30600000001</v>
      </c>
      <c r="AC714" s="181">
        <v>383983.94799999963</v>
      </c>
      <c r="AD714" s="181">
        <v>200008.61299999992</v>
      </c>
      <c r="AE714" s="110">
        <v>3480840</v>
      </c>
    </row>
    <row r="715" spans="1:31" hidden="1" x14ac:dyDescent="0.25">
      <c r="A715" s="99">
        <v>42827</v>
      </c>
      <c r="B715" s="100">
        <f t="shared" si="15"/>
        <v>2017</v>
      </c>
      <c r="C715" s="101">
        <v>326910.0000000326</v>
      </c>
      <c r="D715" s="101">
        <v>2069729.9999999814</v>
      </c>
      <c r="E715" s="101">
        <v>84841969.99999997</v>
      </c>
      <c r="F715" s="101">
        <v>560876</v>
      </c>
      <c r="G715" s="102">
        <v>19605632</v>
      </c>
      <c r="H715" s="102">
        <v>98607127</v>
      </c>
      <c r="I715" s="102">
        <v>289689318</v>
      </c>
      <c r="J715" s="103">
        <v>97.9</v>
      </c>
      <c r="K715" s="104">
        <v>225.15899999999999</v>
      </c>
      <c r="L715" s="104">
        <v>110.078</v>
      </c>
      <c r="M715" s="105">
        <v>1404.0749999999998</v>
      </c>
      <c r="N715" s="105">
        <v>702.75400000000002</v>
      </c>
      <c r="O715" s="105">
        <v>56559.013000000014</v>
      </c>
      <c r="P715" s="105">
        <v>29780.604000000007</v>
      </c>
      <c r="Q715" s="106">
        <v>326.9100000000326</v>
      </c>
      <c r="R715" s="107">
        <f t="shared" si="16"/>
        <v>0.40263051750380491</v>
      </c>
      <c r="S715" s="108">
        <v>96.926467391304257</v>
      </c>
      <c r="T715" s="109">
        <v>87</v>
      </c>
      <c r="U715" s="110">
        <v>2088000</v>
      </c>
      <c r="V715" s="110">
        <v>4176000</v>
      </c>
      <c r="W715" s="110">
        <v>4</v>
      </c>
      <c r="X715" s="110">
        <v>192096000</v>
      </c>
      <c r="Y715" s="111">
        <v>60</v>
      </c>
      <c r="Z715" s="111">
        <v>31.05</v>
      </c>
      <c r="AA715" s="181">
        <v>205943.44800000024</v>
      </c>
      <c r="AB715" s="181">
        <v>106940.69</v>
      </c>
      <c r="AC715" s="181">
        <v>384209.10699999961</v>
      </c>
      <c r="AD715" s="181">
        <v>200118.69099999993</v>
      </c>
      <c r="AE715" s="110">
        <v>3482928</v>
      </c>
    </row>
    <row r="716" spans="1:31" hidden="1" x14ac:dyDescent="0.25">
      <c r="A716" s="99">
        <v>42828</v>
      </c>
      <c r="B716" s="100">
        <f t="shared" ref="B716:B779" si="17">YEAR(A716)</f>
        <v>2017</v>
      </c>
      <c r="C716" s="101">
        <v>5130.0000000046566</v>
      </c>
      <c r="D716" s="101">
        <v>2074859.999999986</v>
      </c>
      <c r="E716" s="101">
        <v>84847099.99999997</v>
      </c>
      <c r="F716" s="101">
        <v>62444</v>
      </c>
      <c r="G716" s="102">
        <v>19605632</v>
      </c>
      <c r="H716" s="102">
        <v>98607127</v>
      </c>
      <c r="I716" s="102">
        <v>289689318</v>
      </c>
      <c r="J716" s="103">
        <v>97</v>
      </c>
      <c r="K716" s="104">
        <v>5.9089999999999998</v>
      </c>
      <c r="L716" s="104">
        <v>3.07</v>
      </c>
      <c r="M716" s="105">
        <v>1409.9839999999999</v>
      </c>
      <c r="N716" s="105">
        <v>705.82400000000007</v>
      </c>
      <c r="O716" s="105">
        <v>56564.922000000013</v>
      </c>
      <c r="P716" s="105">
        <v>29783.674000000006</v>
      </c>
      <c r="Q716" s="106">
        <v>5.1300000000046566</v>
      </c>
      <c r="R716" s="107">
        <f t="shared" si="16"/>
        <v>0.40159766178554535</v>
      </c>
      <c r="S716" s="108">
        <v>96.927258064516039</v>
      </c>
      <c r="T716" s="109">
        <v>87</v>
      </c>
      <c r="U716" s="110">
        <v>2088000</v>
      </c>
      <c r="V716" s="110">
        <v>6264000</v>
      </c>
      <c r="W716" s="110">
        <v>4</v>
      </c>
      <c r="X716" s="110">
        <v>194184000</v>
      </c>
      <c r="Y716" s="111">
        <v>60</v>
      </c>
      <c r="Z716" s="111">
        <v>31.05</v>
      </c>
      <c r="AA716" s="181">
        <v>205448.01300000024</v>
      </c>
      <c r="AB716" s="181">
        <v>106652.47800000002</v>
      </c>
      <c r="AC716" s="181">
        <v>384215.0159999996</v>
      </c>
      <c r="AD716" s="181">
        <v>200121.76099999994</v>
      </c>
      <c r="AE716" s="110">
        <v>3485016</v>
      </c>
    </row>
    <row r="717" spans="1:31" hidden="1" x14ac:dyDescent="0.25">
      <c r="A717" s="99">
        <v>42829</v>
      </c>
      <c r="B717" s="100">
        <f t="shared" si="17"/>
        <v>2017</v>
      </c>
      <c r="C717" s="101">
        <v>72530.00000002794</v>
      </c>
      <c r="D717" s="101">
        <v>2147390.000000014</v>
      </c>
      <c r="E717" s="101">
        <v>84919630</v>
      </c>
      <c r="F717" s="101">
        <v>113854</v>
      </c>
      <c r="G717" s="102">
        <v>19605632</v>
      </c>
      <c r="H717" s="102">
        <v>98607127</v>
      </c>
      <c r="I717" s="102">
        <v>289689318</v>
      </c>
      <c r="J717" s="103">
        <v>94.6</v>
      </c>
      <c r="K717" s="104">
        <v>50.484000000000002</v>
      </c>
      <c r="L717" s="104">
        <v>29.036000000000001</v>
      </c>
      <c r="M717" s="105">
        <v>1460.4679999999998</v>
      </c>
      <c r="N717" s="105">
        <v>734.86000000000013</v>
      </c>
      <c r="O717" s="105">
        <v>56615.40600000001</v>
      </c>
      <c r="P717" s="105">
        <v>29812.710000000006</v>
      </c>
      <c r="Q717" s="106">
        <v>72.53000000002794</v>
      </c>
      <c r="R717" s="107">
        <f t="shared" si="16"/>
        <v>0.4013656418936648</v>
      </c>
      <c r="S717" s="108">
        <v>96.902499999999918</v>
      </c>
      <c r="T717" s="109">
        <v>87</v>
      </c>
      <c r="U717" s="110">
        <v>2088000</v>
      </c>
      <c r="V717" s="110">
        <v>8352000</v>
      </c>
      <c r="W717" s="110">
        <v>4</v>
      </c>
      <c r="X717" s="110">
        <v>196272000</v>
      </c>
      <c r="Y717" s="111">
        <v>60</v>
      </c>
      <c r="Z717" s="111">
        <v>31.05</v>
      </c>
      <c r="AA717" s="181">
        <v>204975.90800000026</v>
      </c>
      <c r="AB717" s="181">
        <v>106400.89400000001</v>
      </c>
      <c r="AC717" s="181">
        <v>384265.49999999959</v>
      </c>
      <c r="AD717" s="181">
        <v>200150.79699999993</v>
      </c>
      <c r="AE717" s="110">
        <v>3487104</v>
      </c>
    </row>
    <row r="718" spans="1:31" hidden="1" x14ac:dyDescent="0.25">
      <c r="A718" s="99">
        <v>42830</v>
      </c>
      <c r="B718" s="100">
        <f t="shared" si="17"/>
        <v>2017</v>
      </c>
      <c r="C718" s="101">
        <v>113989.99999999069</v>
      </c>
      <c r="D718" s="101">
        <v>2261380.0000000047</v>
      </c>
      <c r="E718" s="101">
        <v>85033620</v>
      </c>
      <c r="F718" s="101">
        <v>82810</v>
      </c>
      <c r="G718" s="102">
        <v>19605632</v>
      </c>
      <c r="H718" s="102">
        <v>98607127</v>
      </c>
      <c r="I718" s="102">
        <v>289689318</v>
      </c>
      <c r="J718" s="103">
        <v>92.4</v>
      </c>
      <c r="K718" s="104">
        <v>78.183000000000007</v>
      </c>
      <c r="L718" s="104">
        <v>42.543999999999997</v>
      </c>
      <c r="M718" s="105">
        <v>1538.6509999999998</v>
      </c>
      <c r="N718" s="105">
        <v>777.40400000000011</v>
      </c>
      <c r="O718" s="105">
        <v>56693.589000000007</v>
      </c>
      <c r="P718" s="105">
        <v>29855.254000000008</v>
      </c>
      <c r="Q718" s="106">
        <v>113.98999999999069</v>
      </c>
      <c r="R718" s="107">
        <f t="shared" si="16"/>
        <v>0.40102957408282136</v>
      </c>
      <c r="S718" s="108">
        <v>96.85510526315781</v>
      </c>
      <c r="T718" s="109">
        <v>87</v>
      </c>
      <c r="U718" s="110">
        <v>2088000</v>
      </c>
      <c r="V718" s="110">
        <v>10440000</v>
      </c>
      <c r="W718" s="110">
        <v>4</v>
      </c>
      <c r="X718" s="110">
        <v>198360000</v>
      </c>
      <c r="Y718" s="111">
        <v>60</v>
      </c>
      <c r="Z718" s="111">
        <v>31.05</v>
      </c>
      <c r="AA718" s="181">
        <v>204881.44100000022</v>
      </c>
      <c r="AB718" s="181">
        <v>106357.04200000002</v>
      </c>
      <c r="AC718" s="181">
        <v>384343.68299999961</v>
      </c>
      <c r="AD718" s="181">
        <v>200193.34099999993</v>
      </c>
      <c r="AE718" s="110">
        <v>3489192</v>
      </c>
    </row>
    <row r="719" spans="1:31" hidden="1" x14ac:dyDescent="0.25">
      <c r="A719" s="99">
        <v>42831</v>
      </c>
      <c r="B719" s="100">
        <f t="shared" si="17"/>
        <v>2017</v>
      </c>
      <c r="C719" s="101">
        <v>110839.9999999674</v>
      </c>
      <c r="D719" s="101">
        <v>2372219.9999999721</v>
      </c>
      <c r="E719" s="101">
        <v>85144459.99999997</v>
      </c>
      <c r="F719" s="101">
        <v>88337</v>
      </c>
      <c r="G719" s="102">
        <v>19605632</v>
      </c>
      <c r="H719" s="102">
        <v>98607127</v>
      </c>
      <c r="I719" s="102">
        <v>289689318</v>
      </c>
      <c r="J719" s="103">
        <v>97.19</v>
      </c>
      <c r="K719" s="104">
        <v>73.412000000000006</v>
      </c>
      <c r="L719" s="104">
        <v>44.398000000000003</v>
      </c>
      <c r="M719" s="105">
        <v>1612.0629999999999</v>
      </c>
      <c r="N719" s="105">
        <v>821.80200000000013</v>
      </c>
      <c r="O719" s="105">
        <v>56767.001000000004</v>
      </c>
      <c r="P719" s="105">
        <v>29899.652000000009</v>
      </c>
      <c r="Q719" s="106">
        <v>110.8399999999674</v>
      </c>
      <c r="R719" s="107">
        <f t="shared" si="16"/>
        <v>0.40084444313231488</v>
      </c>
      <c r="S719" s="108">
        <v>96.858593749999912</v>
      </c>
      <c r="T719" s="109">
        <v>87</v>
      </c>
      <c r="U719" s="110">
        <v>2088000</v>
      </c>
      <c r="V719" s="110">
        <v>12528000</v>
      </c>
      <c r="W719" s="110">
        <v>4</v>
      </c>
      <c r="X719" s="110">
        <v>200448000</v>
      </c>
      <c r="Y719" s="111">
        <v>60</v>
      </c>
      <c r="Z719" s="111">
        <v>31.05</v>
      </c>
      <c r="AA719" s="181">
        <v>204687.66900000023</v>
      </c>
      <c r="AB719" s="181">
        <v>106290.82500000003</v>
      </c>
      <c r="AC719" s="181">
        <v>384417.09499999962</v>
      </c>
      <c r="AD719" s="181">
        <v>200237.73899999991</v>
      </c>
      <c r="AE719" s="110">
        <v>3491280</v>
      </c>
    </row>
    <row r="720" spans="1:31" hidden="1" x14ac:dyDescent="0.25">
      <c r="A720" s="99">
        <v>42832</v>
      </c>
      <c r="B720" s="100">
        <f t="shared" si="17"/>
        <v>2017</v>
      </c>
      <c r="C720" s="101">
        <v>285549</v>
      </c>
      <c r="D720" s="101">
        <v>2657769</v>
      </c>
      <c r="E720" s="101">
        <v>85430009</v>
      </c>
      <c r="F720" s="101">
        <v>172585</v>
      </c>
      <c r="G720" s="102">
        <v>19605632</v>
      </c>
      <c r="H720" s="102">
        <v>98607127</v>
      </c>
      <c r="I720" s="102">
        <v>289689318</v>
      </c>
      <c r="J720" s="103">
        <v>98.26</v>
      </c>
      <c r="K720" s="104">
        <v>190.4</v>
      </c>
      <c r="L720" s="104">
        <v>102.754</v>
      </c>
      <c r="M720" s="105">
        <v>1802.463</v>
      </c>
      <c r="N720" s="105">
        <v>924.55600000000015</v>
      </c>
      <c r="O720" s="105">
        <v>56957.401000000005</v>
      </c>
      <c r="P720" s="105">
        <v>30002.40600000001</v>
      </c>
      <c r="Q720" s="106">
        <v>285.54899999999998</v>
      </c>
      <c r="R720" s="107">
        <f t="shared" si="16"/>
        <v>0.40114020495460001</v>
      </c>
      <c r="S720" s="108">
        <v>96.873041237113327</v>
      </c>
      <c r="T720" s="109">
        <v>87</v>
      </c>
      <c r="U720" s="110">
        <v>2088000</v>
      </c>
      <c r="V720" s="110">
        <v>14616000</v>
      </c>
      <c r="W720" s="110">
        <v>4</v>
      </c>
      <c r="X720" s="110">
        <v>202536000</v>
      </c>
      <c r="Y720" s="111">
        <v>60</v>
      </c>
      <c r="Z720" s="111">
        <v>31.05</v>
      </c>
      <c r="AA720" s="181">
        <v>204686.53500000024</v>
      </c>
      <c r="AB720" s="181">
        <v>106323.70400000003</v>
      </c>
      <c r="AC720" s="181">
        <v>384607.49499999965</v>
      </c>
      <c r="AD720" s="181">
        <v>200340.4929999999</v>
      </c>
      <c r="AE720" s="110">
        <v>3493368</v>
      </c>
    </row>
    <row r="721" spans="1:31" hidden="1" x14ac:dyDescent="0.25">
      <c r="A721" s="99">
        <v>42833</v>
      </c>
      <c r="B721" s="100">
        <f t="shared" si="17"/>
        <v>2017</v>
      </c>
      <c r="C721" s="101">
        <v>188145</v>
      </c>
      <c r="D721" s="101">
        <v>2845914</v>
      </c>
      <c r="E721" s="101">
        <v>85618154</v>
      </c>
      <c r="F721" s="101">
        <v>140979</v>
      </c>
      <c r="G721" s="102">
        <v>19605632</v>
      </c>
      <c r="H721" s="102">
        <v>98607127</v>
      </c>
      <c r="I721" s="102">
        <v>289689318</v>
      </c>
      <c r="J721" s="103">
        <v>93.75</v>
      </c>
      <c r="K721" s="104">
        <v>136.34800000000001</v>
      </c>
      <c r="L721" s="104">
        <v>59.244</v>
      </c>
      <c r="M721" s="105">
        <v>1938.8109999999999</v>
      </c>
      <c r="N721" s="105">
        <v>983.80000000000018</v>
      </c>
      <c r="O721" s="105">
        <v>57093.749000000003</v>
      </c>
      <c r="P721" s="105">
        <v>30061.650000000009</v>
      </c>
      <c r="Q721" s="106">
        <v>188.14500000000001</v>
      </c>
      <c r="R721" s="107">
        <f t="shared" si="16"/>
        <v>0.40096503306565867</v>
      </c>
      <c r="S721" s="108">
        <v>96.84117346938767</v>
      </c>
      <c r="T721" s="109">
        <v>87</v>
      </c>
      <c r="U721" s="110">
        <v>2088000</v>
      </c>
      <c r="V721" s="110">
        <v>16704000</v>
      </c>
      <c r="W721" s="110">
        <v>4</v>
      </c>
      <c r="X721" s="110">
        <v>204624000</v>
      </c>
      <c r="Y721" s="111">
        <v>60</v>
      </c>
      <c r="Z721" s="111">
        <v>31.05</v>
      </c>
      <c r="AA721" s="181">
        <v>204772.08400000024</v>
      </c>
      <c r="AB721" s="181">
        <v>106363.20200000003</v>
      </c>
      <c r="AC721" s="181">
        <v>384743.84299999964</v>
      </c>
      <c r="AD721" s="181">
        <v>200399.73699999991</v>
      </c>
      <c r="AE721" s="110">
        <v>3495456</v>
      </c>
    </row>
    <row r="722" spans="1:31" hidden="1" x14ac:dyDescent="0.25">
      <c r="A722" s="99">
        <v>42834</v>
      </c>
      <c r="B722" s="100">
        <f t="shared" si="17"/>
        <v>2017</v>
      </c>
      <c r="C722" s="101">
        <v>147813</v>
      </c>
      <c r="D722" s="101">
        <v>2993727</v>
      </c>
      <c r="E722" s="101">
        <v>85765967</v>
      </c>
      <c r="F722" s="101">
        <v>294770</v>
      </c>
      <c r="G722" s="102">
        <v>19605632</v>
      </c>
      <c r="H722" s="102">
        <v>98607127</v>
      </c>
      <c r="I722" s="102">
        <v>289689318</v>
      </c>
      <c r="J722" s="103">
        <v>97.76</v>
      </c>
      <c r="K722" s="104">
        <v>101.78400000000001</v>
      </c>
      <c r="L722" s="104">
        <v>54.335999999999999</v>
      </c>
      <c r="M722" s="105">
        <v>2040.595</v>
      </c>
      <c r="N722" s="105">
        <v>1038.1360000000002</v>
      </c>
      <c r="O722" s="105">
        <v>57195.533000000003</v>
      </c>
      <c r="P722" s="105">
        <v>30115.986000000008</v>
      </c>
      <c r="Q722" s="106">
        <v>147.81299999999999</v>
      </c>
      <c r="R722" s="107">
        <f>SUM(Q358:Q722)/(SUM(T358:T722)*24)</f>
        <v>0.40071764551514177</v>
      </c>
      <c r="S722" s="108">
        <v>96.850454545454468</v>
      </c>
      <c r="T722" s="109">
        <v>87</v>
      </c>
      <c r="U722" s="110">
        <v>2088000</v>
      </c>
      <c r="V722" s="110">
        <v>18792000</v>
      </c>
      <c r="W722" s="110">
        <v>4</v>
      </c>
      <c r="X722" s="110">
        <v>206712000</v>
      </c>
      <c r="Y722" s="111">
        <v>60</v>
      </c>
      <c r="Z722" s="111">
        <v>31.05</v>
      </c>
      <c r="AA722" s="181">
        <v>204650.71100000024</v>
      </c>
      <c r="AB722" s="181">
        <v>106311.34700000002</v>
      </c>
      <c r="AC722" s="181">
        <v>384845.62699999963</v>
      </c>
      <c r="AD722" s="181">
        <v>200454.07299999992</v>
      </c>
      <c r="AE722" s="110">
        <v>3497544</v>
      </c>
    </row>
    <row r="723" spans="1:31" hidden="1" x14ac:dyDescent="0.25">
      <c r="A723" s="99">
        <v>42835</v>
      </c>
      <c r="B723" s="100">
        <f t="shared" si="17"/>
        <v>2017</v>
      </c>
      <c r="C723" s="101">
        <v>163267</v>
      </c>
      <c r="D723" s="101">
        <v>3156994</v>
      </c>
      <c r="E723" s="101">
        <v>85929234</v>
      </c>
      <c r="F723" s="101">
        <v>439640</v>
      </c>
      <c r="G723" s="102">
        <v>19605632</v>
      </c>
      <c r="H723" s="102">
        <v>98607127</v>
      </c>
      <c r="I723" s="102">
        <v>289689318</v>
      </c>
      <c r="J723" s="103">
        <v>98.78</v>
      </c>
      <c r="K723" s="104">
        <v>119.167</v>
      </c>
      <c r="L723" s="104">
        <v>51.606000000000002</v>
      </c>
      <c r="M723" s="105">
        <v>2159.7620000000002</v>
      </c>
      <c r="N723" s="105">
        <v>1089.7420000000002</v>
      </c>
      <c r="O723" s="105">
        <v>57314.700000000004</v>
      </c>
      <c r="P723" s="105">
        <v>30167.592000000008</v>
      </c>
      <c r="Q723" s="106">
        <v>163.267</v>
      </c>
      <c r="R723" s="107">
        <f>SUM(Q359:Q723)/(SUM(T359:T723)*24)</f>
        <v>0.39958416128693625</v>
      </c>
      <c r="S723" s="108">
        <v>96.869749999999925</v>
      </c>
      <c r="T723" s="109">
        <v>87</v>
      </c>
      <c r="U723" s="110">
        <v>2088000</v>
      </c>
      <c r="V723" s="110">
        <v>20880000</v>
      </c>
      <c r="W723" s="110">
        <v>4</v>
      </c>
      <c r="X723" s="110">
        <v>208800000</v>
      </c>
      <c r="Y723" s="111">
        <v>60</v>
      </c>
      <c r="Z723" s="111">
        <v>31.05</v>
      </c>
      <c r="AA723" s="181">
        <v>204535.01500000025</v>
      </c>
      <c r="AB723" s="181">
        <v>106254.32400000004</v>
      </c>
      <c r="AC723" s="181">
        <v>384964.79399999965</v>
      </c>
      <c r="AD723" s="181">
        <v>200505.67899999992</v>
      </c>
      <c r="AE723" s="110">
        <v>3499632</v>
      </c>
    </row>
    <row r="724" spans="1:31" hidden="1" x14ac:dyDescent="0.25">
      <c r="A724" s="99">
        <v>42836</v>
      </c>
      <c r="B724" s="100">
        <f t="shared" si="17"/>
        <v>2017</v>
      </c>
      <c r="C724" s="101">
        <v>28992</v>
      </c>
      <c r="D724" s="101">
        <v>3185986</v>
      </c>
      <c r="E724" s="101">
        <v>85958226</v>
      </c>
      <c r="F724" s="101">
        <v>165058</v>
      </c>
      <c r="G724" s="102">
        <v>19605632</v>
      </c>
      <c r="H724" s="102">
        <v>98607127</v>
      </c>
      <c r="I724" s="102">
        <v>289689318</v>
      </c>
      <c r="J724" s="103">
        <v>99.34</v>
      </c>
      <c r="K724" s="104">
        <v>22.25</v>
      </c>
      <c r="L724" s="104">
        <v>13.635999999999999</v>
      </c>
      <c r="M724" s="105">
        <v>2182.0120000000002</v>
      </c>
      <c r="N724" s="105">
        <v>1103.3780000000002</v>
      </c>
      <c r="O724" s="105">
        <v>57336.950000000004</v>
      </c>
      <c r="P724" s="105">
        <v>30181.228000000006</v>
      </c>
      <c r="Q724" s="106">
        <v>28.992000000000001</v>
      </c>
      <c r="R724" s="107">
        <f t="shared" si="16"/>
        <v>0.39886429040046167</v>
      </c>
      <c r="S724" s="108">
        <v>96.894207920792013</v>
      </c>
      <c r="T724" s="109">
        <v>87</v>
      </c>
      <c r="U724" s="110">
        <v>2088000</v>
      </c>
      <c r="V724" s="110">
        <v>22968000</v>
      </c>
      <c r="W724" s="110">
        <v>4</v>
      </c>
      <c r="X724" s="110">
        <v>210888000</v>
      </c>
      <c r="Y724" s="111">
        <v>60</v>
      </c>
      <c r="Z724" s="111">
        <v>31.05</v>
      </c>
      <c r="AA724" s="181">
        <v>203891.94600000023</v>
      </c>
      <c r="AB724" s="181">
        <v>105894.99000000005</v>
      </c>
      <c r="AC724" s="181">
        <v>384987.04399999965</v>
      </c>
      <c r="AD724" s="181">
        <v>200519.31499999992</v>
      </c>
      <c r="AE724" s="110">
        <v>3501720</v>
      </c>
    </row>
    <row r="725" spans="1:31" hidden="1" x14ac:dyDescent="0.25">
      <c r="A725" s="99">
        <v>42837</v>
      </c>
      <c r="B725" s="100">
        <f t="shared" si="17"/>
        <v>2017</v>
      </c>
      <c r="C725" s="101">
        <v>740944</v>
      </c>
      <c r="D725" s="101">
        <v>3926930</v>
      </c>
      <c r="E725" s="101">
        <v>86699170</v>
      </c>
      <c r="F725" s="101">
        <v>533024</v>
      </c>
      <c r="G725" s="102">
        <v>19605632</v>
      </c>
      <c r="H725" s="102">
        <v>98607127</v>
      </c>
      <c r="I725" s="102">
        <v>289689318</v>
      </c>
      <c r="J725" s="103">
        <v>96.4</v>
      </c>
      <c r="K725" s="104">
        <v>519.00800000000004</v>
      </c>
      <c r="L725" s="104">
        <v>231.65199999999999</v>
      </c>
      <c r="M725" s="105">
        <v>2701.0200000000004</v>
      </c>
      <c r="N725" s="105">
        <v>1335.0300000000002</v>
      </c>
      <c r="O725" s="105">
        <v>57855.958000000006</v>
      </c>
      <c r="P725" s="105">
        <v>30412.880000000005</v>
      </c>
      <c r="Q725" s="106">
        <v>740.94399999999996</v>
      </c>
      <c r="R725" s="107">
        <f t="shared" si="16"/>
        <v>0.39963000708549823</v>
      </c>
      <c r="S725" s="108">
        <v>96.889362745097969</v>
      </c>
      <c r="T725" s="109">
        <v>87</v>
      </c>
      <c r="U725" s="110">
        <v>2088000</v>
      </c>
      <c r="V725" s="110">
        <v>25056000</v>
      </c>
      <c r="W725" s="110">
        <v>4</v>
      </c>
      <c r="X725" s="110">
        <v>212976000</v>
      </c>
      <c r="Y725" s="111">
        <v>60</v>
      </c>
      <c r="Z725" s="111">
        <v>31.05</v>
      </c>
      <c r="AA725" s="181">
        <v>204022.18500000023</v>
      </c>
      <c r="AB725" s="181">
        <v>105925.68700000005</v>
      </c>
      <c r="AC725" s="181">
        <v>385506.05199999962</v>
      </c>
      <c r="AD725" s="181">
        <v>200750.96699999992</v>
      </c>
      <c r="AE725" s="110">
        <v>3503808</v>
      </c>
    </row>
    <row r="726" spans="1:31" hidden="1" x14ac:dyDescent="0.25">
      <c r="A726" s="99">
        <v>42838</v>
      </c>
      <c r="B726" s="100">
        <f t="shared" si="17"/>
        <v>2017</v>
      </c>
      <c r="C726" s="101">
        <v>436070</v>
      </c>
      <c r="D726" s="101">
        <v>4363000</v>
      </c>
      <c r="E726" s="101">
        <v>87135240</v>
      </c>
      <c r="F726" s="101">
        <v>225150</v>
      </c>
      <c r="G726" s="102">
        <v>19605632</v>
      </c>
      <c r="H726" s="102">
        <v>98607127</v>
      </c>
      <c r="I726" s="102">
        <v>289689318</v>
      </c>
      <c r="J726" s="103">
        <v>99.21</v>
      </c>
      <c r="K726" s="104">
        <v>312.61900000000003</v>
      </c>
      <c r="L726" s="104">
        <v>134.11199999999999</v>
      </c>
      <c r="M726" s="105">
        <v>3013.6390000000006</v>
      </c>
      <c r="N726" s="105">
        <v>1469.1420000000003</v>
      </c>
      <c r="O726" s="105">
        <v>58168.577000000005</v>
      </c>
      <c r="P726" s="105">
        <v>30546.992000000006</v>
      </c>
      <c r="Q726" s="106">
        <v>436.07</v>
      </c>
      <c r="R726" s="107">
        <f t="shared" si="16"/>
        <v>0.40018011336797343</v>
      </c>
      <c r="S726" s="108">
        <v>96.911893203883423</v>
      </c>
      <c r="T726" s="109">
        <v>87</v>
      </c>
      <c r="U726" s="110">
        <v>2088000</v>
      </c>
      <c r="V726" s="110">
        <v>27144000</v>
      </c>
      <c r="W726" s="110">
        <v>4</v>
      </c>
      <c r="X726" s="110">
        <v>215064000</v>
      </c>
      <c r="Y726" s="111">
        <v>60</v>
      </c>
      <c r="Z726" s="111">
        <v>31.05</v>
      </c>
      <c r="AA726" s="181">
        <v>204224.30400000024</v>
      </c>
      <c r="AB726" s="181">
        <v>106005.92600000004</v>
      </c>
      <c r="AC726" s="181">
        <v>385818.67099999962</v>
      </c>
      <c r="AD726" s="181">
        <v>200885.07899999991</v>
      </c>
      <c r="AE726" s="110">
        <v>3505896</v>
      </c>
    </row>
    <row r="727" spans="1:31" hidden="1" x14ac:dyDescent="0.25">
      <c r="A727" s="99">
        <v>42839</v>
      </c>
      <c r="B727" s="100">
        <f t="shared" si="17"/>
        <v>2017</v>
      </c>
      <c r="C727" s="101">
        <v>23360</v>
      </c>
      <c r="D727" s="101">
        <v>4386360</v>
      </c>
      <c r="E727" s="101">
        <v>87158600</v>
      </c>
      <c r="F727" s="101">
        <v>54885</v>
      </c>
      <c r="G727" s="102">
        <v>19605632</v>
      </c>
      <c r="H727" s="102">
        <v>98607127</v>
      </c>
      <c r="I727" s="102">
        <v>289689318</v>
      </c>
      <c r="J727" s="103">
        <v>98.93</v>
      </c>
      <c r="K727" s="104">
        <v>20.715</v>
      </c>
      <c r="L727" s="104">
        <v>9.7140000000000004</v>
      </c>
      <c r="M727" s="105">
        <v>3034.3540000000007</v>
      </c>
      <c r="N727" s="105">
        <v>1478.8560000000002</v>
      </c>
      <c r="O727" s="105">
        <v>58189.292000000001</v>
      </c>
      <c r="P727" s="105">
        <v>30556.706000000006</v>
      </c>
      <c r="Q727" s="106">
        <v>23.36</v>
      </c>
      <c r="R727" s="107">
        <f t="shared" si="16"/>
        <v>0.39873823151209775</v>
      </c>
      <c r="S727" s="108">
        <v>96.931298076922999</v>
      </c>
      <c r="T727" s="109">
        <v>87</v>
      </c>
      <c r="U727" s="110">
        <v>2088000</v>
      </c>
      <c r="V727" s="110">
        <v>29232000</v>
      </c>
      <c r="W727" s="110">
        <v>4</v>
      </c>
      <c r="X727" s="110">
        <v>217152000</v>
      </c>
      <c r="Y727" s="111">
        <v>60</v>
      </c>
      <c r="Z727" s="111">
        <v>31.05</v>
      </c>
      <c r="AA727" s="181">
        <v>204234.50700000025</v>
      </c>
      <c r="AB727" s="181">
        <v>106005.02000000005</v>
      </c>
      <c r="AC727" s="181">
        <v>385839.38599999965</v>
      </c>
      <c r="AD727" s="181">
        <v>200894.79299999992</v>
      </c>
      <c r="AE727" s="110">
        <v>3507984</v>
      </c>
    </row>
    <row r="728" spans="1:31" hidden="1" x14ac:dyDescent="0.25">
      <c r="A728" s="99">
        <v>42840</v>
      </c>
      <c r="B728" s="100">
        <f t="shared" si="17"/>
        <v>2017</v>
      </c>
      <c r="C728" s="101">
        <v>14020</v>
      </c>
      <c r="D728" s="101">
        <v>4400380</v>
      </c>
      <c r="E728" s="101">
        <v>87172620</v>
      </c>
      <c r="F728" s="101">
        <v>44557</v>
      </c>
      <c r="G728" s="102">
        <v>19605632</v>
      </c>
      <c r="H728" s="102">
        <v>98607127</v>
      </c>
      <c r="I728" s="102">
        <v>289689318</v>
      </c>
      <c r="J728" s="103">
        <v>97.95</v>
      </c>
      <c r="K728" s="104">
        <v>10.976000000000001</v>
      </c>
      <c r="L728" s="104">
        <v>7.1680000000000001</v>
      </c>
      <c r="M728" s="105">
        <v>3045.3300000000008</v>
      </c>
      <c r="N728" s="105">
        <v>1486.0240000000001</v>
      </c>
      <c r="O728" s="105">
        <v>58200.268000000004</v>
      </c>
      <c r="P728" s="105">
        <v>30563.874000000007</v>
      </c>
      <c r="Q728" s="106">
        <v>14.02</v>
      </c>
      <c r="R728" s="107">
        <f t="shared" si="16"/>
        <v>0.39810306250984084</v>
      </c>
      <c r="S728" s="108">
        <v>96.940999999999931</v>
      </c>
      <c r="T728" s="109">
        <v>87</v>
      </c>
      <c r="U728" s="110">
        <v>2088000</v>
      </c>
      <c r="V728" s="110">
        <v>31320000</v>
      </c>
      <c r="W728" s="110">
        <v>4</v>
      </c>
      <c r="X728" s="110">
        <v>219240000</v>
      </c>
      <c r="Y728" s="111">
        <v>60</v>
      </c>
      <c r="Z728" s="111">
        <v>31.05</v>
      </c>
      <c r="AA728" s="181">
        <v>203534.78500000024</v>
      </c>
      <c r="AB728" s="181">
        <v>105586.73900000005</v>
      </c>
      <c r="AC728" s="181">
        <v>385850.36199999967</v>
      </c>
      <c r="AD728" s="181">
        <v>200901.96099999992</v>
      </c>
      <c r="AE728" s="110">
        <v>3510072</v>
      </c>
    </row>
    <row r="729" spans="1:31" hidden="1" x14ac:dyDescent="0.25">
      <c r="A729" s="99">
        <v>42841</v>
      </c>
      <c r="B729" s="100">
        <f t="shared" si="17"/>
        <v>2017</v>
      </c>
      <c r="C729" s="101">
        <v>316980</v>
      </c>
      <c r="D729" s="101">
        <v>4717360</v>
      </c>
      <c r="E729" s="101">
        <v>87489600</v>
      </c>
      <c r="F729" s="101">
        <v>303530</v>
      </c>
      <c r="G729" s="102">
        <v>19605632</v>
      </c>
      <c r="H729" s="102">
        <v>98607127</v>
      </c>
      <c r="I729" s="102">
        <v>289689318</v>
      </c>
      <c r="J729" s="103">
        <v>99.74</v>
      </c>
      <c r="K729" s="104">
        <v>204.40199999999999</v>
      </c>
      <c r="L729" s="104">
        <v>119.44199999999999</v>
      </c>
      <c r="M729" s="105">
        <v>3249.7320000000009</v>
      </c>
      <c r="N729" s="105">
        <v>1605.4660000000001</v>
      </c>
      <c r="O729" s="105">
        <v>58404.670000000006</v>
      </c>
      <c r="P729" s="105">
        <v>30683.316000000006</v>
      </c>
      <c r="Q729" s="106">
        <v>316.98</v>
      </c>
      <c r="R729" s="107">
        <f t="shared" si="16"/>
        <v>0.39844734425024914</v>
      </c>
      <c r="S729" s="108">
        <v>96.967405660377295</v>
      </c>
      <c r="T729" s="109">
        <v>87</v>
      </c>
      <c r="U729" s="110">
        <v>2088000</v>
      </c>
      <c r="V729" s="110">
        <v>33408000</v>
      </c>
      <c r="W729" s="110">
        <v>4</v>
      </c>
      <c r="X729" s="110">
        <v>221328000</v>
      </c>
      <c r="Y729" s="111">
        <v>60</v>
      </c>
      <c r="Z729" s="111">
        <v>31.05</v>
      </c>
      <c r="AA729" s="181">
        <v>203409.90600000025</v>
      </c>
      <c r="AB729" s="181">
        <v>105526.49100000004</v>
      </c>
      <c r="AC729" s="181">
        <v>386054.76399999968</v>
      </c>
      <c r="AD729" s="181">
        <v>201021.40299999993</v>
      </c>
      <c r="AE729" s="110">
        <v>3512160</v>
      </c>
    </row>
    <row r="730" spans="1:31" hidden="1" x14ac:dyDescent="0.25">
      <c r="A730" s="99">
        <v>42842</v>
      </c>
      <c r="B730" s="100">
        <f t="shared" si="17"/>
        <v>2017</v>
      </c>
      <c r="C730" s="101">
        <v>1338650</v>
      </c>
      <c r="D730" s="101">
        <v>6056010</v>
      </c>
      <c r="E730" s="101">
        <v>88828250</v>
      </c>
      <c r="F730" s="101">
        <v>1644655</v>
      </c>
      <c r="G730" s="102">
        <v>19605632</v>
      </c>
      <c r="H730" s="102">
        <v>98607127</v>
      </c>
      <c r="I730" s="102">
        <v>289689318</v>
      </c>
      <c r="J730" s="103">
        <v>98.6</v>
      </c>
      <c r="K730" s="104">
        <v>890.15099999999995</v>
      </c>
      <c r="L730" s="104">
        <v>469.226</v>
      </c>
      <c r="M730" s="105">
        <v>4139.8830000000007</v>
      </c>
      <c r="N730" s="105">
        <v>2074.692</v>
      </c>
      <c r="O730" s="105">
        <v>59294.821000000004</v>
      </c>
      <c r="P730" s="105">
        <v>31152.542000000005</v>
      </c>
      <c r="Q730" s="106">
        <v>1338.65</v>
      </c>
      <c r="R730" s="107">
        <f t="shared" si="16"/>
        <v>0.40009251167795085</v>
      </c>
      <c r="S730" s="108">
        <v>96.982663551401799</v>
      </c>
      <c r="T730" s="109">
        <v>87</v>
      </c>
      <c r="U730" s="110">
        <v>2088000</v>
      </c>
      <c r="V730" s="110">
        <v>35496000</v>
      </c>
      <c r="W730" s="110">
        <v>4</v>
      </c>
      <c r="X730" s="110">
        <v>223416000</v>
      </c>
      <c r="Y730" s="111">
        <v>60</v>
      </c>
      <c r="Z730" s="111">
        <v>31.05</v>
      </c>
      <c r="AA730" s="181">
        <v>204264.43000000028</v>
      </c>
      <c r="AB730" s="181">
        <v>105971.41600000004</v>
      </c>
      <c r="AC730" s="181">
        <v>386944.91499999969</v>
      </c>
      <c r="AD730" s="181">
        <v>201490.62899999993</v>
      </c>
      <c r="AE730" s="110">
        <v>3514248</v>
      </c>
    </row>
    <row r="731" spans="1:31" hidden="1" x14ac:dyDescent="0.25">
      <c r="A731" s="99">
        <v>42843</v>
      </c>
      <c r="B731" s="100">
        <f t="shared" si="17"/>
        <v>2017</v>
      </c>
      <c r="C731" s="101">
        <v>400160</v>
      </c>
      <c r="D731" s="101">
        <v>6456170</v>
      </c>
      <c r="E731" s="101">
        <v>89228410</v>
      </c>
      <c r="F731" s="101">
        <v>653790</v>
      </c>
      <c r="G731" s="102">
        <v>19605632</v>
      </c>
      <c r="H731" s="102">
        <v>98607127</v>
      </c>
      <c r="I731" s="102">
        <v>289689318</v>
      </c>
      <c r="J731" s="103">
        <v>98.99</v>
      </c>
      <c r="K731" s="104">
        <v>268.02499999999998</v>
      </c>
      <c r="L731" s="104">
        <v>141.80199999999999</v>
      </c>
      <c r="M731" s="105">
        <v>4407.9080000000004</v>
      </c>
      <c r="N731" s="105">
        <v>2216.4940000000001</v>
      </c>
      <c r="O731" s="105">
        <v>59562.846000000005</v>
      </c>
      <c r="P731" s="105">
        <v>31294.344000000005</v>
      </c>
      <c r="Q731" s="106">
        <v>400.16</v>
      </c>
      <c r="R731" s="107">
        <f t="shared" si="16"/>
        <v>0.40058724216658786</v>
      </c>
      <c r="S731" s="108">
        <v>97.001249999999928</v>
      </c>
      <c r="T731" s="109">
        <v>87</v>
      </c>
      <c r="U731" s="110">
        <v>2088000</v>
      </c>
      <c r="V731" s="110">
        <v>37584000</v>
      </c>
      <c r="W731" s="110">
        <v>4</v>
      </c>
      <c r="X731" s="110">
        <v>225504000</v>
      </c>
      <c r="Y731" s="111">
        <v>60</v>
      </c>
      <c r="Z731" s="111">
        <v>31.05</v>
      </c>
      <c r="AA731" s="181">
        <v>204479.20000000027</v>
      </c>
      <c r="AB731" s="181">
        <v>106073.57300000003</v>
      </c>
      <c r="AC731" s="181">
        <v>387212.93999999971</v>
      </c>
      <c r="AD731" s="181">
        <v>201632.43099999992</v>
      </c>
      <c r="AE731" s="110">
        <v>3516336</v>
      </c>
    </row>
    <row r="732" spans="1:31" hidden="1" x14ac:dyDescent="0.25">
      <c r="A732" s="99">
        <v>42844</v>
      </c>
      <c r="B732" s="100">
        <f t="shared" si="17"/>
        <v>2017</v>
      </c>
      <c r="C732" s="101">
        <v>883717</v>
      </c>
      <c r="D732" s="101">
        <v>7339887</v>
      </c>
      <c r="E732" s="101">
        <v>90112127</v>
      </c>
      <c r="F732" s="101">
        <v>935246</v>
      </c>
      <c r="G732" s="102">
        <v>19605632</v>
      </c>
      <c r="H732" s="102">
        <v>98607127</v>
      </c>
      <c r="I732" s="102">
        <v>289689318</v>
      </c>
      <c r="J732" s="103">
        <v>98.99</v>
      </c>
      <c r="K732" s="104">
        <v>581.39599999999996</v>
      </c>
      <c r="L732" s="104">
        <v>310.63600000000002</v>
      </c>
      <c r="M732" s="105">
        <v>4989.3040000000001</v>
      </c>
      <c r="N732" s="105">
        <v>2527.13</v>
      </c>
      <c r="O732" s="105">
        <v>60144.242000000006</v>
      </c>
      <c r="P732" s="105">
        <v>31604.980000000003</v>
      </c>
      <c r="Q732" s="106">
        <v>883.71699999999998</v>
      </c>
      <c r="R732" s="107">
        <f t="shared" si="16"/>
        <v>0.40154534850154822</v>
      </c>
      <c r="S732" s="108">
        <v>97.019495412843966</v>
      </c>
      <c r="T732" s="109">
        <v>87</v>
      </c>
      <c r="U732" s="110">
        <v>2088000</v>
      </c>
      <c r="V732" s="110">
        <v>39672000</v>
      </c>
      <c r="W732" s="110">
        <v>4</v>
      </c>
      <c r="X732" s="110">
        <v>227592000</v>
      </c>
      <c r="Y732" s="111">
        <v>60</v>
      </c>
      <c r="Z732" s="111">
        <v>31.05</v>
      </c>
      <c r="AA732" s="181">
        <v>205047.82900000026</v>
      </c>
      <c r="AB732" s="181">
        <v>106366.93300000003</v>
      </c>
      <c r="AC732" s="181">
        <v>387794.33599999972</v>
      </c>
      <c r="AD732" s="181">
        <v>201943.06699999992</v>
      </c>
      <c r="AE732" s="110">
        <v>3518424</v>
      </c>
    </row>
    <row r="733" spans="1:31" hidden="1" x14ac:dyDescent="0.25">
      <c r="A733" s="99">
        <v>42845</v>
      </c>
      <c r="B733" s="100">
        <f t="shared" si="17"/>
        <v>2017</v>
      </c>
      <c r="C733" s="101">
        <v>1656495</v>
      </c>
      <c r="D733" s="101">
        <v>8996382</v>
      </c>
      <c r="E733" s="101">
        <v>91768622</v>
      </c>
      <c r="F733" s="101">
        <v>1616600</v>
      </c>
      <c r="G733" s="102">
        <v>19605632</v>
      </c>
      <c r="H733" s="102">
        <v>98607127</v>
      </c>
      <c r="I733" s="102">
        <v>289689318</v>
      </c>
      <c r="J733" s="103">
        <v>99.45</v>
      </c>
      <c r="K733" s="104">
        <v>1113.481</v>
      </c>
      <c r="L733" s="104">
        <v>571.46100000000001</v>
      </c>
      <c r="M733" s="105">
        <v>6102.7849999999999</v>
      </c>
      <c r="N733" s="105">
        <v>3098.5910000000003</v>
      </c>
      <c r="O733" s="105">
        <v>61257.723000000005</v>
      </c>
      <c r="P733" s="105">
        <v>32176.441000000003</v>
      </c>
      <c r="Q733" s="106">
        <v>1656.4949999999999</v>
      </c>
      <c r="R733" s="107">
        <f t="shared" si="16"/>
        <v>0.4015247821865322</v>
      </c>
      <c r="S733" s="108">
        <v>97.041590909090843</v>
      </c>
      <c r="T733" s="109">
        <v>87</v>
      </c>
      <c r="U733" s="110">
        <v>2088000</v>
      </c>
      <c r="V733" s="110">
        <v>41760000</v>
      </c>
      <c r="W733" s="110">
        <v>4</v>
      </c>
      <c r="X733" s="110">
        <v>229680000</v>
      </c>
      <c r="Y733" s="111">
        <v>60</v>
      </c>
      <c r="Z733" s="111">
        <v>31.05</v>
      </c>
      <c r="AA733" s="181">
        <v>206064.68300000028</v>
      </c>
      <c r="AB733" s="181">
        <v>106874.92400000003</v>
      </c>
      <c r="AC733" s="181">
        <v>388907.81699999975</v>
      </c>
      <c r="AD733" s="181">
        <v>202514.52799999993</v>
      </c>
      <c r="AE733" s="110">
        <v>3520512</v>
      </c>
    </row>
    <row r="734" spans="1:31" hidden="1" x14ac:dyDescent="0.25">
      <c r="A734" s="99">
        <v>42846</v>
      </c>
      <c r="B734" s="100">
        <f t="shared" si="17"/>
        <v>2017</v>
      </c>
      <c r="C734" s="101">
        <v>162307</v>
      </c>
      <c r="D734" s="101">
        <v>9158689</v>
      </c>
      <c r="E734" s="101">
        <v>91930929</v>
      </c>
      <c r="F734" s="101">
        <v>181370</v>
      </c>
      <c r="G734" s="102">
        <v>19605632</v>
      </c>
      <c r="H734" s="102">
        <v>98607127</v>
      </c>
      <c r="I734" s="102">
        <v>289689318</v>
      </c>
      <c r="J734" s="103">
        <v>98.55</v>
      </c>
      <c r="K734" s="104">
        <v>110.759</v>
      </c>
      <c r="L734" s="104">
        <v>58.755000000000003</v>
      </c>
      <c r="M734" s="105">
        <v>6213.5439999999999</v>
      </c>
      <c r="N734" s="105">
        <v>3157.3460000000005</v>
      </c>
      <c r="O734" s="105">
        <v>61368.482000000004</v>
      </c>
      <c r="P734" s="105">
        <v>32235.196000000004</v>
      </c>
      <c r="Q734" s="106">
        <v>162.30699999999999</v>
      </c>
      <c r="R734" s="107">
        <f t="shared" si="16"/>
        <v>0.40042523749540737</v>
      </c>
      <c r="S734" s="108">
        <v>97.055180180180116</v>
      </c>
      <c r="T734" s="109">
        <v>87</v>
      </c>
      <c r="U734" s="110">
        <v>2088000</v>
      </c>
      <c r="V734" s="110">
        <v>43848000</v>
      </c>
      <c r="W734" s="110">
        <v>4</v>
      </c>
      <c r="X734" s="110">
        <v>231768000</v>
      </c>
      <c r="Y734" s="111">
        <v>60</v>
      </c>
      <c r="Z734" s="111">
        <v>31.05</v>
      </c>
      <c r="AA734" s="181">
        <v>205049.25300000023</v>
      </c>
      <c r="AB734" s="181">
        <v>106362.96800000002</v>
      </c>
      <c r="AC734" s="181">
        <v>389018.57599999977</v>
      </c>
      <c r="AD734" s="181">
        <v>202573.28299999994</v>
      </c>
      <c r="AE734" s="110">
        <v>3522600</v>
      </c>
    </row>
    <row r="735" spans="1:31" hidden="1" x14ac:dyDescent="0.25">
      <c r="A735" s="99">
        <v>42847</v>
      </c>
      <c r="B735" s="100">
        <f t="shared" si="17"/>
        <v>2017</v>
      </c>
      <c r="C735" s="101">
        <v>920784</v>
      </c>
      <c r="D735" s="101">
        <v>10079473</v>
      </c>
      <c r="E735" s="101">
        <v>92851713</v>
      </c>
      <c r="F735" s="101">
        <v>610890</v>
      </c>
      <c r="G735" s="102">
        <v>19605632</v>
      </c>
      <c r="H735" s="102">
        <v>98607127</v>
      </c>
      <c r="I735" s="102">
        <v>289689318</v>
      </c>
      <c r="J735" s="103">
        <v>98.58</v>
      </c>
      <c r="K735" s="104">
        <v>612.55100000000004</v>
      </c>
      <c r="L735" s="104">
        <v>318.39999999999998</v>
      </c>
      <c r="M735" s="105">
        <v>6826.0950000000003</v>
      </c>
      <c r="N735" s="105">
        <v>3475.7460000000005</v>
      </c>
      <c r="O735" s="105">
        <v>61981.033000000003</v>
      </c>
      <c r="P735" s="105">
        <v>32553.596000000005</v>
      </c>
      <c r="Q735" s="106">
        <v>920.78399999999999</v>
      </c>
      <c r="R735" s="107">
        <f t="shared" si="16"/>
        <v>0.40148554820763116</v>
      </c>
      <c r="S735" s="108">
        <v>97.068794642857071</v>
      </c>
      <c r="T735" s="109">
        <v>87</v>
      </c>
      <c r="U735" s="110">
        <v>2088000</v>
      </c>
      <c r="V735" s="110">
        <v>45936000</v>
      </c>
      <c r="W735" s="110">
        <v>4</v>
      </c>
      <c r="X735" s="110">
        <v>233856000</v>
      </c>
      <c r="Y735" s="111">
        <v>60</v>
      </c>
      <c r="Z735" s="111">
        <v>31.05</v>
      </c>
      <c r="AA735" s="181">
        <v>204991.21000000025</v>
      </c>
      <c r="AB735" s="181">
        <v>106337.45000000001</v>
      </c>
      <c r="AC735" s="181">
        <v>389631.12699999975</v>
      </c>
      <c r="AD735" s="181">
        <v>202891.68299999993</v>
      </c>
      <c r="AE735" s="110">
        <v>3524688</v>
      </c>
    </row>
    <row r="736" spans="1:31" hidden="1" x14ac:dyDescent="0.25">
      <c r="A736" s="99">
        <v>42848</v>
      </c>
      <c r="B736" s="100">
        <f t="shared" si="17"/>
        <v>2017</v>
      </c>
      <c r="C736" s="101">
        <v>303322</v>
      </c>
      <c r="D736" s="101">
        <v>10382795</v>
      </c>
      <c r="E736" s="101">
        <v>93155035</v>
      </c>
      <c r="F736" s="101">
        <v>230170</v>
      </c>
      <c r="G736" s="102">
        <v>19605632</v>
      </c>
      <c r="H736" s="102">
        <v>98607127</v>
      </c>
      <c r="I736" s="102">
        <v>289689318</v>
      </c>
      <c r="J736" s="103">
        <v>99.2</v>
      </c>
      <c r="K736" s="104">
        <v>202.505</v>
      </c>
      <c r="L736" s="104">
        <v>110.902</v>
      </c>
      <c r="M736" s="105">
        <v>7028.6</v>
      </c>
      <c r="N736" s="105">
        <v>3586.6480000000006</v>
      </c>
      <c r="O736" s="105">
        <v>62183.538</v>
      </c>
      <c r="P736" s="105">
        <v>32664.498000000003</v>
      </c>
      <c r="Q736" s="106">
        <v>303.322</v>
      </c>
      <c r="R736" s="107">
        <f t="shared" si="16"/>
        <v>0.40172405395475763</v>
      </c>
      <c r="S736" s="108">
        <v>97.087654867256575</v>
      </c>
      <c r="T736" s="109">
        <v>87</v>
      </c>
      <c r="U736" s="110">
        <v>2088000</v>
      </c>
      <c r="V736" s="110">
        <v>48024000</v>
      </c>
      <c r="W736" s="110">
        <v>4</v>
      </c>
      <c r="X736" s="110">
        <v>235944000</v>
      </c>
      <c r="Y736" s="111">
        <v>60</v>
      </c>
      <c r="Z736" s="111">
        <v>31.05</v>
      </c>
      <c r="AA736" s="181">
        <v>205116.10200000028</v>
      </c>
      <c r="AB736" s="181">
        <v>106405.63700000002</v>
      </c>
      <c r="AC736" s="181">
        <v>389833.63199999975</v>
      </c>
      <c r="AD736" s="181">
        <v>203002.58499999993</v>
      </c>
      <c r="AE736" s="110">
        <v>3526776</v>
      </c>
    </row>
    <row r="737" spans="1:31" hidden="1" x14ac:dyDescent="0.25">
      <c r="A737" s="99">
        <v>42849</v>
      </c>
      <c r="B737" s="100">
        <f t="shared" si="17"/>
        <v>2017</v>
      </c>
      <c r="C737" s="101">
        <v>170441</v>
      </c>
      <c r="D737" s="101">
        <v>10553236</v>
      </c>
      <c r="E737" s="101">
        <v>93325476</v>
      </c>
      <c r="F737" s="101">
        <v>205430</v>
      </c>
      <c r="G737" s="102">
        <v>19605632</v>
      </c>
      <c r="H737" s="102">
        <v>98607127</v>
      </c>
      <c r="I737" s="102">
        <v>289689318</v>
      </c>
      <c r="J737" s="103">
        <v>97.82</v>
      </c>
      <c r="K737" s="104">
        <v>118.393</v>
      </c>
      <c r="L737" s="104">
        <v>57.896000000000001</v>
      </c>
      <c r="M737" s="105">
        <v>7146.9930000000004</v>
      </c>
      <c r="N737" s="105">
        <v>3644.5440000000008</v>
      </c>
      <c r="O737" s="105">
        <v>62301.930999999997</v>
      </c>
      <c r="P737" s="105">
        <v>32722.394000000004</v>
      </c>
      <c r="Q737" s="106">
        <v>170.441</v>
      </c>
      <c r="R737" s="107">
        <f t="shared" si="16"/>
        <v>0.40005009053692309</v>
      </c>
      <c r="S737" s="108">
        <v>97.094078947368359</v>
      </c>
      <c r="T737" s="109">
        <v>87</v>
      </c>
      <c r="U737" s="110">
        <v>2088000</v>
      </c>
      <c r="V737" s="110">
        <v>50112000</v>
      </c>
      <c r="W737" s="110">
        <v>4</v>
      </c>
      <c r="X737" s="110">
        <v>238032000</v>
      </c>
      <c r="Y737" s="111">
        <v>60</v>
      </c>
      <c r="Z737" s="111">
        <v>31.05</v>
      </c>
      <c r="AA737" s="181">
        <v>205154.80500000028</v>
      </c>
      <c r="AB737" s="181">
        <v>106414.60400000001</v>
      </c>
      <c r="AC737" s="181">
        <v>389952.02499999973</v>
      </c>
      <c r="AD737" s="181">
        <v>203060.48099999994</v>
      </c>
      <c r="AE737" s="110">
        <v>3528864</v>
      </c>
    </row>
    <row r="738" spans="1:31" hidden="1" x14ac:dyDescent="0.25">
      <c r="A738" s="99">
        <v>42850</v>
      </c>
      <c r="B738" s="100">
        <f t="shared" si="17"/>
        <v>2017</v>
      </c>
      <c r="C738" s="101">
        <v>77374.000000068918</v>
      </c>
      <c r="D738" s="101">
        <v>10630610.000000032</v>
      </c>
      <c r="E738" s="101">
        <v>93402849.99999997</v>
      </c>
      <c r="F738" s="101">
        <v>78844</v>
      </c>
      <c r="G738" s="102">
        <v>19605632</v>
      </c>
      <c r="H738" s="102">
        <v>98607127</v>
      </c>
      <c r="I738" s="102">
        <v>289689318</v>
      </c>
      <c r="J738" s="103">
        <v>98.05</v>
      </c>
      <c r="K738" s="104">
        <v>55.457999999999998</v>
      </c>
      <c r="L738" s="104">
        <v>30.036000000000001</v>
      </c>
      <c r="M738" s="105">
        <v>7202.451</v>
      </c>
      <c r="N738" s="105">
        <v>3674.5800000000008</v>
      </c>
      <c r="O738" s="105">
        <v>62357.388999999996</v>
      </c>
      <c r="P738" s="105">
        <v>32752.430000000004</v>
      </c>
      <c r="Q738" s="106">
        <v>77.374000000068918</v>
      </c>
      <c r="R738" s="107">
        <f t="shared" si="16"/>
        <v>0.39856789219545469</v>
      </c>
      <c r="S738" s="108">
        <v>97.102391304347762</v>
      </c>
      <c r="T738" s="109">
        <v>87</v>
      </c>
      <c r="U738" s="110">
        <v>2088000</v>
      </c>
      <c r="V738" s="110">
        <v>52200000</v>
      </c>
      <c r="W738" s="110">
        <v>4</v>
      </c>
      <c r="X738" s="110">
        <v>240120000</v>
      </c>
      <c r="Y738" s="111">
        <v>60</v>
      </c>
      <c r="Z738" s="111">
        <v>31.05</v>
      </c>
      <c r="AA738" s="181">
        <v>204245.59200000027</v>
      </c>
      <c r="AB738" s="181">
        <v>105944.83900000001</v>
      </c>
      <c r="AC738" s="181">
        <v>390007.48299999972</v>
      </c>
      <c r="AD738" s="181">
        <v>203090.51699999993</v>
      </c>
      <c r="AE738" s="110">
        <v>3530952</v>
      </c>
    </row>
    <row r="739" spans="1:31" hidden="1" x14ac:dyDescent="0.25">
      <c r="A739" s="99">
        <v>42851</v>
      </c>
      <c r="B739" s="100">
        <f t="shared" si="17"/>
        <v>2017</v>
      </c>
      <c r="C739" s="101">
        <v>13439.999999944121</v>
      </c>
      <c r="D739" s="101">
        <v>10644049.999999976</v>
      </c>
      <c r="E739" s="101">
        <v>93416289.999999925</v>
      </c>
      <c r="F739" s="101">
        <v>40098</v>
      </c>
      <c r="G739" s="102">
        <v>19605632</v>
      </c>
      <c r="H739" s="102">
        <v>98607127</v>
      </c>
      <c r="I739" s="102">
        <v>289689318</v>
      </c>
      <c r="J739" s="103">
        <v>95.81</v>
      </c>
      <c r="K739" s="104">
        <v>10.378</v>
      </c>
      <c r="L739" s="104">
        <v>7.1520000000000001</v>
      </c>
      <c r="M739" s="105">
        <v>7212.8289999999997</v>
      </c>
      <c r="N739" s="105">
        <v>3681.7320000000009</v>
      </c>
      <c r="O739" s="105">
        <v>62367.766999999993</v>
      </c>
      <c r="P739" s="105">
        <v>32759.582000000002</v>
      </c>
      <c r="Q739" s="106">
        <v>13.439999999944121</v>
      </c>
      <c r="R739" s="107">
        <f t="shared" si="16"/>
        <v>0.3972130569988977</v>
      </c>
      <c r="S739" s="108">
        <v>97.091249999999931</v>
      </c>
      <c r="T739" s="109">
        <v>87</v>
      </c>
      <c r="U739" s="110">
        <v>2088000</v>
      </c>
      <c r="V739" s="110">
        <v>54288000</v>
      </c>
      <c r="W739" s="110">
        <v>4</v>
      </c>
      <c r="X739" s="110">
        <v>242208000</v>
      </c>
      <c r="Y739" s="111">
        <v>60</v>
      </c>
      <c r="Z739" s="111">
        <v>31.05</v>
      </c>
      <c r="AA739" s="181">
        <v>203452.59000000026</v>
      </c>
      <c r="AB739" s="181">
        <v>105533.368</v>
      </c>
      <c r="AC739" s="181">
        <v>390017.86099999974</v>
      </c>
      <c r="AD739" s="181">
        <v>203097.66899999994</v>
      </c>
      <c r="AE739" s="110">
        <v>3533040</v>
      </c>
    </row>
    <row r="740" spans="1:31" hidden="1" x14ac:dyDescent="0.25">
      <c r="A740" s="99">
        <v>42852</v>
      </c>
      <c r="B740" s="100">
        <f t="shared" si="17"/>
        <v>2017</v>
      </c>
      <c r="C740" s="101">
        <v>30350.000000093132</v>
      </c>
      <c r="D740" s="101">
        <v>10674400.000000069</v>
      </c>
      <c r="E740" s="101">
        <v>93446640.000000015</v>
      </c>
      <c r="F740" s="101">
        <v>45683</v>
      </c>
      <c r="G740" s="102">
        <v>19605632</v>
      </c>
      <c r="H740" s="102">
        <v>98607127</v>
      </c>
      <c r="I740" s="102">
        <v>289689318</v>
      </c>
      <c r="J740" s="103">
        <v>98.15</v>
      </c>
      <c r="K740" s="104">
        <v>19.998999999999999</v>
      </c>
      <c r="L740" s="104">
        <v>13.68</v>
      </c>
      <c r="M740" s="105">
        <v>7232.8279999999995</v>
      </c>
      <c r="N740" s="105">
        <v>3695.4120000000007</v>
      </c>
      <c r="O740" s="105">
        <v>62387.765999999996</v>
      </c>
      <c r="P740" s="105">
        <v>32773.262000000002</v>
      </c>
      <c r="Q740" s="106">
        <v>30.350000000093132</v>
      </c>
      <c r="R740" s="107">
        <f t="shared" si="16"/>
        <v>0.39724456253608348</v>
      </c>
      <c r="S740" s="108">
        <v>97.100299145299076</v>
      </c>
      <c r="T740" s="109">
        <v>87</v>
      </c>
      <c r="U740" s="110">
        <v>2088000</v>
      </c>
      <c r="V740" s="110">
        <v>56376000</v>
      </c>
      <c r="W740" s="110">
        <v>4</v>
      </c>
      <c r="X740" s="110">
        <v>244296000</v>
      </c>
      <c r="Y740" s="111">
        <v>60</v>
      </c>
      <c r="Z740" s="111">
        <v>31.05</v>
      </c>
      <c r="AA740" s="181">
        <v>202766.88700000028</v>
      </c>
      <c r="AB740" s="181">
        <v>105189.37300000001</v>
      </c>
      <c r="AC740" s="181">
        <v>390037.85999999975</v>
      </c>
      <c r="AD740" s="181">
        <v>203111.34899999993</v>
      </c>
      <c r="AE740" s="110">
        <v>3535128</v>
      </c>
    </row>
    <row r="741" spans="1:31" hidden="1" x14ac:dyDescent="0.25">
      <c r="A741" s="99">
        <v>42853</v>
      </c>
      <c r="B741" s="100">
        <f t="shared" si="17"/>
        <v>2017</v>
      </c>
      <c r="C741" s="101">
        <v>839.99999996740371</v>
      </c>
      <c r="D741" s="101">
        <v>10675240.000000037</v>
      </c>
      <c r="E741" s="101">
        <v>93447479.999999985</v>
      </c>
      <c r="F741" s="101">
        <v>34749</v>
      </c>
      <c r="G741" s="102">
        <v>19605632</v>
      </c>
      <c r="H741" s="102">
        <v>98607127</v>
      </c>
      <c r="I741" s="102">
        <v>289689318</v>
      </c>
      <c r="J741" s="103">
        <v>97.46</v>
      </c>
      <c r="K741" s="104">
        <v>1.4239999999999999</v>
      </c>
      <c r="L741" s="104">
        <v>1.272</v>
      </c>
      <c r="M741" s="105">
        <v>7234.2519999999995</v>
      </c>
      <c r="N741" s="105">
        <v>3696.6840000000007</v>
      </c>
      <c r="O741" s="105">
        <v>62389.189999999995</v>
      </c>
      <c r="P741" s="105">
        <v>32774.534</v>
      </c>
      <c r="Q741" s="106">
        <v>0.83999999996740371</v>
      </c>
      <c r="R741" s="107">
        <f t="shared" si="16"/>
        <v>0.39722129979530768</v>
      </c>
      <c r="S741" s="108">
        <v>97.103347457627038</v>
      </c>
      <c r="T741" s="109">
        <v>87</v>
      </c>
      <c r="U741" s="110">
        <v>2088000</v>
      </c>
      <c r="V741" s="110">
        <v>58464000</v>
      </c>
      <c r="W741" s="110">
        <v>4</v>
      </c>
      <c r="X741" s="110">
        <v>246384000</v>
      </c>
      <c r="Y741" s="111">
        <v>60</v>
      </c>
      <c r="Z741" s="111">
        <v>31.05</v>
      </c>
      <c r="AA741" s="181">
        <v>202762.87800000029</v>
      </c>
      <c r="AB741" s="181">
        <v>105188.52500000001</v>
      </c>
      <c r="AC741" s="181">
        <v>390039.28399999975</v>
      </c>
      <c r="AD741" s="181">
        <v>203112.62099999993</v>
      </c>
      <c r="AE741" s="110">
        <v>3537216</v>
      </c>
    </row>
    <row r="742" spans="1:31" hidden="1" x14ac:dyDescent="0.25">
      <c r="A742" s="99">
        <v>42854</v>
      </c>
      <c r="B742" s="100">
        <f t="shared" si="17"/>
        <v>2017</v>
      </c>
      <c r="C742" s="101">
        <v>40810</v>
      </c>
      <c r="D742" s="101">
        <v>10716050</v>
      </c>
      <c r="E742" s="101">
        <v>93488290</v>
      </c>
      <c r="F742" s="101">
        <v>48962</v>
      </c>
      <c r="G742" s="102">
        <v>19605632</v>
      </c>
      <c r="H742" s="102">
        <v>98607127</v>
      </c>
      <c r="I742" s="102">
        <v>289689318</v>
      </c>
      <c r="J742" s="103">
        <v>96.44</v>
      </c>
      <c r="K742" s="104">
        <v>24.172000000000001</v>
      </c>
      <c r="L742" s="104">
        <v>21.826000000000001</v>
      </c>
      <c r="M742" s="105">
        <v>7258.4239999999991</v>
      </c>
      <c r="N742" s="105">
        <v>3718.5100000000007</v>
      </c>
      <c r="O742" s="105">
        <v>62413.361999999994</v>
      </c>
      <c r="P742" s="105">
        <v>32796.36</v>
      </c>
      <c r="Q742" s="106">
        <v>40.81</v>
      </c>
      <c r="R742" s="107">
        <f t="shared" si="16"/>
        <v>0.39721124101191407</v>
      </c>
      <c r="S742" s="108">
        <v>97.097773109243619</v>
      </c>
      <c r="T742" s="109">
        <v>87</v>
      </c>
      <c r="U742" s="110">
        <v>2088000</v>
      </c>
      <c r="V742" s="110">
        <v>60552000</v>
      </c>
      <c r="W742" s="110">
        <v>4</v>
      </c>
      <c r="X742" s="110">
        <v>248472000</v>
      </c>
      <c r="Y742" s="111">
        <v>60</v>
      </c>
      <c r="Z742" s="111">
        <v>31.05</v>
      </c>
      <c r="AA742" s="181">
        <v>202772.22400000028</v>
      </c>
      <c r="AB742" s="181">
        <v>105204.284</v>
      </c>
      <c r="AC742" s="181">
        <v>390063.45599999977</v>
      </c>
      <c r="AD742" s="181">
        <v>203134.44699999993</v>
      </c>
      <c r="AE742" s="110">
        <v>3539304</v>
      </c>
    </row>
    <row r="743" spans="1:31" hidden="1" x14ac:dyDescent="0.25">
      <c r="A743" s="99">
        <v>42855</v>
      </c>
      <c r="B743" s="100">
        <f t="shared" si="17"/>
        <v>2017</v>
      </c>
      <c r="C743" s="101">
        <v>561400.00000002328</v>
      </c>
      <c r="D743" s="101">
        <v>11277450</v>
      </c>
      <c r="E743" s="101">
        <v>94049689.99999994</v>
      </c>
      <c r="F743" s="101">
        <v>156332</v>
      </c>
      <c r="G743" s="102">
        <v>19605632</v>
      </c>
      <c r="H743" s="102">
        <v>98607127</v>
      </c>
      <c r="I743" s="102">
        <v>289689318</v>
      </c>
      <c r="J743" s="103">
        <v>99.14</v>
      </c>
      <c r="K743" s="104">
        <v>388.60700000000003</v>
      </c>
      <c r="L743" s="104">
        <v>180.46799999999999</v>
      </c>
      <c r="M743" s="105">
        <v>7647.030999999999</v>
      </c>
      <c r="N743" s="105">
        <v>3898.9780000000005</v>
      </c>
      <c r="O743" s="105">
        <v>62801.968999999997</v>
      </c>
      <c r="P743" s="105">
        <v>32976.828000000001</v>
      </c>
      <c r="Q743" s="106">
        <v>561.40000000002328</v>
      </c>
      <c r="R743" s="107">
        <f t="shared" si="16"/>
        <v>0.39675497821865313</v>
      </c>
      <c r="S743" s="108">
        <v>97.114791666666591</v>
      </c>
      <c r="T743" s="109">
        <v>87</v>
      </c>
      <c r="U743" s="110">
        <v>2088000</v>
      </c>
      <c r="V743" s="110">
        <v>62640000</v>
      </c>
      <c r="W743" s="110">
        <v>4</v>
      </c>
      <c r="X743" s="110">
        <v>250560000</v>
      </c>
      <c r="Y743" s="111">
        <v>60</v>
      </c>
      <c r="Z743" s="111">
        <v>31.05</v>
      </c>
      <c r="AA743" s="181">
        <v>203120.11400000026</v>
      </c>
      <c r="AB743" s="181">
        <v>105370.194</v>
      </c>
      <c r="AC743" s="181">
        <v>390452.06299999979</v>
      </c>
      <c r="AD743" s="181">
        <v>203314.91499999992</v>
      </c>
      <c r="AE743" s="110">
        <v>3541392</v>
      </c>
    </row>
    <row r="744" spans="1:31" hidden="1" x14ac:dyDescent="0.25">
      <c r="A744" s="99">
        <v>42856</v>
      </c>
      <c r="B744" s="100">
        <f t="shared" si="17"/>
        <v>2017</v>
      </c>
      <c r="C744" s="101">
        <v>1458852</v>
      </c>
      <c r="D744" s="101">
        <v>1458852</v>
      </c>
      <c r="E744" s="101">
        <v>95508542</v>
      </c>
      <c r="F744" s="101">
        <v>528759</v>
      </c>
      <c r="G744" s="102">
        <v>14049067</v>
      </c>
      <c r="H744" s="102">
        <v>112656194</v>
      </c>
      <c r="I744" s="102">
        <v>289689318</v>
      </c>
      <c r="J744" s="103">
        <v>99.54</v>
      </c>
      <c r="K744" s="104">
        <v>993.65899999999999</v>
      </c>
      <c r="L744" s="104">
        <v>485.1</v>
      </c>
      <c r="M744" s="105">
        <v>993.65899999999999</v>
      </c>
      <c r="N744" s="105">
        <v>485.1</v>
      </c>
      <c r="O744" s="105">
        <v>63795.627999999997</v>
      </c>
      <c r="P744" s="105">
        <v>33461.928</v>
      </c>
      <c r="Q744" s="106">
        <v>1458.8520000000001</v>
      </c>
      <c r="R744" s="107">
        <f t="shared" si="16"/>
        <v>0.39811998897811363</v>
      </c>
      <c r="S744" s="108">
        <v>97.134834710743732</v>
      </c>
      <c r="T744" s="109">
        <v>87</v>
      </c>
      <c r="U744" s="110">
        <v>2088000</v>
      </c>
      <c r="V744" s="110">
        <v>2088000</v>
      </c>
      <c r="W744" s="110">
        <v>5</v>
      </c>
      <c r="X744" s="110">
        <v>252648000</v>
      </c>
      <c r="Y744" s="111">
        <v>60</v>
      </c>
      <c r="Z744" s="111">
        <v>31.05</v>
      </c>
      <c r="AA744" s="181">
        <v>203514.10100000029</v>
      </c>
      <c r="AB744" s="181">
        <v>105535.08100000001</v>
      </c>
      <c r="AC744" s="181">
        <v>391445.72199999978</v>
      </c>
      <c r="AD744" s="181">
        <v>203800.01499999993</v>
      </c>
      <c r="AE744" s="110">
        <v>3543480</v>
      </c>
    </row>
    <row r="745" spans="1:31" hidden="1" x14ac:dyDescent="0.25">
      <c r="A745" s="99">
        <v>42857</v>
      </c>
      <c r="B745" s="100">
        <f t="shared" si="17"/>
        <v>2017</v>
      </c>
      <c r="C745" s="101">
        <v>445343</v>
      </c>
      <c r="D745" s="101">
        <v>1904195</v>
      </c>
      <c r="E745" s="101">
        <v>95953885</v>
      </c>
      <c r="F745" s="101">
        <v>425719</v>
      </c>
      <c r="G745" s="102">
        <v>14049067</v>
      </c>
      <c r="H745" s="102">
        <v>112656194</v>
      </c>
      <c r="I745" s="102">
        <v>289689318</v>
      </c>
      <c r="J745" s="103">
        <v>97.54</v>
      </c>
      <c r="K745" s="104">
        <v>309.601</v>
      </c>
      <c r="L745" s="104">
        <v>145.53200000000001</v>
      </c>
      <c r="M745" s="105">
        <v>1303.26</v>
      </c>
      <c r="N745" s="105">
        <v>630.63200000000006</v>
      </c>
      <c r="O745" s="105">
        <v>64105.228999999999</v>
      </c>
      <c r="P745" s="105">
        <v>33607.46</v>
      </c>
      <c r="Q745" s="106">
        <v>445.34300000000002</v>
      </c>
      <c r="R745" s="107">
        <f t="shared" si="16"/>
        <v>0.39853191623366385</v>
      </c>
      <c r="S745" s="108">
        <v>97.138155737704849</v>
      </c>
      <c r="T745" s="109">
        <v>87</v>
      </c>
      <c r="U745" s="110">
        <v>2088000</v>
      </c>
      <c r="V745" s="110">
        <v>4176000</v>
      </c>
      <c r="W745" s="110">
        <v>5</v>
      </c>
      <c r="X745" s="110">
        <v>254736000</v>
      </c>
      <c r="Y745" s="111">
        <v>60</v>
      </c>
      <c r="Z745" s="111">
        <v>31.05</v>
      </c>
      <c r="AA745" s="181">
        <v>203541.78200000024</v>
      </c>
      <c r="AB745" s="181">
        <v>105538.09600000002</v>
      </c>
      <c r="AC745" s="181">
        <v>391755.3229999998</v>
      </c>
      <c r="AD745" s="181">
        <v>203945.54699999993</v>
      </c>
      <c r="AE745" s="110">
        <v>3545568</v>
      </c>
    </row>
    <row r="746" spans="1:31" hidden="1" x14ac:dyDescent="0.25">
      <c r="A746" s="99">
        <v>42858</v>
      </c>
      <c r="B746" s="100">
        <f t="shared" si="17"/>
        <v>2017</v>
      </c>
      <c r="C746" s="101">
        <v>705902</v>
      </c>
      <c r="D746" s="101">
        <v>2610097</v>
      </c>
      <c r="E746" s="101">
        <v>96659787</v>
      </c>
      <c r="F746" s="101">
        <v>537554</v>
      </c>
      <c r="G746" s="102">
        <v>14049067</v>
      </c>
      <c r="H746" s="102">
        <v>112656194</v>
      </c>
      <c r="I746" s="102">
        <v>289689318</v>
      </c>
      <c r="J746" s="103">
        <v>98.76</v>
      </c>
      <c r="K746" s="104">
        <v>499.86799999999999</v>
      </c>
      <c r="L746" s="104">
        <v>216.69</v>
      </c>
      <c r="M746" s="105">
        <v>1803.1279999999999</v>
      </c>
      <c r="N746" s="105">
        <v>847.32200000000012</v>
      </c>
      <c r="O746" s="105">
        <v>64605.097000000002</v>
      </c>
      <c r="P746" s="105">
        <v>33824.15</v>
      </c>
      <c r="Q746" s="106">
        <v>705.90200000000004</v>
      </c>
      <c r="R746" s="107">
        <f t="shared" si="16"/>
        <v>0.39855635333018419</v>
      </c>
      <c r="S746" s="108">
        <v>97.151341463414568</v>
      </c>
      <c r="T746" s="109">
        <v>87</v>
      </c>
      <c r="U746" s="110">
        <v>2088000</v>
      </c>
      <c r="V746" s="110">
        <v>6264000</v>
      </c>
      <c r="W746" s="110">
        <v>5</v>
      </c>
      <c r="X746" s="110">
        <v>256824000</v>
      </c>
      <c r="Y746" s="111">
        <v>60</v>
      </c>
      <c r="Z746" s="111">
        <v>31.05</v>
      </c>
      <c r="AA746" s="181">
        <v>203947.12200000024</v>
      </c>
      <c r="AB746" s="181">
        <v>105708.49700000002</v>
      </c>
      <c r="AC746" s="181">
        <v>392255.19099999982</v>
      </c>
      <c r="AD746" s="181">
        <v>204162.23699999994</v>
      </c>
      <c r="AE746" s="110">
        <v>3547656</v>
      </c>
    </row>
    <row r="747" spans="1:31" hidden="1" x14ac:dyDescent="0.25">
      <c r="A747" s="99">
        <v>42859</v>
      </c>
      <c r="B747" s="100">
        <f t="shared" si="17"/>
        <v>2017</v>
      </c>
      <c r="C747" s="101">
        <v>70693</v>
      </c>
      <c r="D747" s="101">
        <v>2680790</v>
      </c>
      <c r="E747" s="101">
        <v>96730480</v>
      </c>
      <c r="F747" s="101">
        <v>180382</v>
      </c>
      <c r="G747" s="102">
        <v>14049067</v>
      </c>
      <c r="H747" s="102">
        <v>112656194</v>
      </c>
      <c r="I747" s="102">
        <v>289689318</v>
      </c>
      <c r="J747" s="103">
        <v>97.83</v>
      </c>
      <c r="K747" s="104">
        <v>50.84</v>
      </c>
      <c r="L747" s="104">
        <v>27.431999999999999</v>
      </c>
      <c r="M747" s="105">
        <v>1853.9679999999998</v>
      </c>
      <c r="N747" s="105">
        <v>874.75400000000013</v>
      </c>
      <c r="O747" s="105">
        <v>64655.936999999998</v>
      </c>
      <c r="P747" s="105">
        <v>33851.582000000002</v>
      </c>
      <c r="Q747" s="106">
        <v>70.692999999999998</v>
      </c>
      <c r="R747" s="107">
        <f t="shared" si="16"/>
        <v>0.39837923817771476</v>
      </c>
      <c r="S747" s="108">
        <v>97.156814516128975</v>
      </c>
      <c r="T747" s="109">
        <v>87</v>
      </c>
      <c r="U747" s="110">
        <v>2088000</v>
      </c>
      <c r="V747" s="110">
        <v>8352000</v>
      </c>
      <c r="W747" s="110">
        <v>5</v>
      </c>
      <c r="X747" s="110">
        <v>258912000</v>
      </c>
      <c r="Y747" s="111">
        <v>60</v>
      </c>
      <c r="Z747" s="111">
        <v>31.05</v>
      </c>
      <c r="AA747" s="181">
        <v>203529.15500000023</v>
      </c>
      <c r="AB747" s="181">
        <v>105506.33800000002</v>
      </c>
      <c r="AC747" s="181">
        <v>392306.03099999984</v>
      </c>
      <c r="AD747" s="181">
        <v>204189.66899999994</v>
      </c>
      <c r="AE747" s="110">
        <v>3549744</v>
      </c>
    </row>
    <row r="748" spans="1:31" hidden="1" x14ac:dyDescent="0.25">
      <c r="A748" s="99">
        <v>42860</v>
      </c>
      <c r="B748" s="100">
        <f t="shared" si="17"/>
        <v>2017</v>
      </c>
      <c r="C748" s="101">
        <v>83209</v>
      </c>
      <c r="D748" s="101">
        <v>2763999</v>
      </c>
      <c r="E748" s="101">
        <v>96813689</v>
      </c>
      <c r="F748" s="101">
        <v>35770</v>
      </c>
      <c r="G748" s="102">
        <v>14049067</v>
      </c>
      <c r="H748" s="102">
        <v>112656194</v>
      </c>
      <c r="I748" s="102">
        <v>289689318</v>
      </c>
      <c r="J748" s="103">
        <v>97.28</v>
      </c>
      <c r="K748" s="104">
        <v>53.466999999999999</v>
      </c>
      <c r="L748" s="104">
        <v>35.466000000000001</v>
      </c>
      <c r="M748" s="105">
        <v>1907.4349999999999</v>
      </c>
      <c r="N748" s="105">
        <v>910.22000000000014</v>
      </c>
      <c r="O748" s="105">
        <v>64709.403999999995</v>
      </c>
      <c r="P748" s="105">
        <v>33887.048000000003</v>
      </c>
      <c r="Q748" s="106">
        <v>83.209000000000003</v>
      </c>
      <c r="R748" s="107">
        <f t="shared" si="16"/>
        <v>0.39817739988453255</v>
      </c>
      <c r="S748" s="108">
        <v>97.157799999999938</v>
      </c>
      <c r="T748" s="109">
        <v>87</v>
      </c>
      <c r="U748" s="110">
        <v>2088000</v>
      </c>
      <c r="V748" s="110">
        <v>10440000</v>
      </c>
      <c r="W748" s="110">
        <v>5</v>
      </c>
      <c r="X748" s="110">
        <v>261000000</v>
      </c>
      <c r="Y748" s="111">
        <v>60</v>
      </c>
      <c r="Z748" s="111">
        <v>31.05</v>
      </c>
      <c r="AA748" s="181">
        <v>203455.76800000024</v>
      </c>
      <c r="AB748" s="181">
        <v>105456.21000000002</v>
      </c>
      <c r="AC748" s="181">
        <v>392359.49799999985</v>
      </c>
      <c r="AD748" s="181">
        <v>204225.13499999992</v>
      </c>
      <c r="AE748" s="110">
        <v>3551832</v>
      </c>
    </row>
    <row r="749" spans="1:31" hidden="1" x14ac:dyDescent="0.25">
      <c r="A749" s="99">
        <v>42861</v>
      </c>
      <c r="B749" s="100">
        <f t="shared" si="17"/>
        <v>2017</v>
      </c>
      <c r="C749" s="101">
        <v>253484</v>
      </c>
      <c r="D749" s="101">
        <v>3017483</v>
      </c>
      <c r="E749" s="101">
        <v>97067173</v>
      </c>
      <c r="F749" s="101">
        <v>191205</v>
      </c>
      <c r="G749" s="102">
        <v>14049067</v>
      </c>
      <c r="H749" s="102">
        <v>112656194</v>
      </c>
      <c r="I749" s="102">
        <v>289689318</v>
      </c>
      <c r="J749" s="103">
        <v>99.95</v>
      </c>
      <c r="K749" s="104">
        <v>174.40799999999999</v>
      </c>
      <c r="L749" s="104">
        <v>87.864000000000004</v>
      </c>
      <c r="M749" s="105">
        <v>2081.8429999999998</v>
      </c>
      <c r="N749" s="105">
        <v>998.08400000000017</v>
      </c>
      <c r="O749" s="105">
        <v>64883.811999999998</v>
      </c>
      <c r="P749" s="105">
        <v>33974.912000000004</v>
      </c>
      <c r="Q749" s="106">
        <v>253.48400000000001</v>
      </c>
      <c r="R749" s="107">
        <f t="shared" si="16"/>
        <v>0.3976108106334959</v>
      </c>
      <c r="S749" s="108">
        <v>97.179960317460271</v>
      </c>
      <c r="T749" s="109">
        <v>87</v>
      </c>
      <c r="U749" s="110">
        <v>2088000</v>
      </c>
      <c r="V749" s="110">
        <v>12528000</v>
      </c>
      <c r="W749" s="110">
        <v>5</v>
      </c>
      <c r="X749" s="110">
        <v>263088000</v>
      </c>
      <c r="Y749" s="111">
        <v>60</v>
      </c>
      <c r="Z749" s="111">
        <v>31.05</v>
      </c>
      <c r="AA749" s="181">
        <v>203470.61700000023</v>
      </c>
      <c r="AB749" s="181">
        <v>105460.09300000002</v>
      </c>
      <c r="AC749" s="181">
        <v>392533.90599999984</v>
      </c>
      <c r="AD749" s="181">
        <v>204312.99899999992</v>
      </c>
      <c r="AE749" s="110">
        <v>3553920</v>
      </c>
    </row>
    <row r="750" spans="1:31" hidden="1" x14ac:dyDescent="0.25">
      <c r="A750" s="99">
        <v>42862</v>
      </c>
      <c r="B750" s="100">
        <f t="shared" si="17"/>
        <v>2017</v>
      </c>
      <c r="C750" s="101">
        <v>382228</v>
      </c>
      <c r="D750" s="101">
        <v>3399711</v>
      </c>
      <c r="E750" s="101">
        <v>97449401</v>
      </c>
      <c r="F750" s="101">
        <v>489080</v>
      </c>
      <c r="G750" s="102">
        <v>14049067</v>
      </c>
      <c r="H750" s="102">
        <v>112656194</v>
      </c>
      <c r="I750" s="102">
        <v>289689318</v>
      </c>
      <c r="J750" s="103">
        <v>99.6</v>
      </c>
      <c r="K750" s="104">
        <v>258.976</v>
      </c>
      <c r="L750" s="104">
        <v>131.07400000000001</v>
      </c>
      <c r="M750" s="105">
        <v>2340.819</v>
      </c>
      <c r="N750" s="105">
        <v>1129.1580000000001</v>
      </c>
      <c r="O750" s="105">
        <v>65142.788</v>
      </c>
      <c r="P750" s="105">
        <v>34105.986000000004</v>
      </c>
      <c r="Q750" s="106">
        <v>382.22800000000001</v>
      </c>
      <c r="R750" s="107">
        <f t="shared" ref="R750:R813" si="18">SUM(Q386:Q750)/(SUM(T386:T750)*24)</f>
        <v>0.39801385083713842</v>
      </c>
      <c r="S750" s="108">
        <v>97.199015748031456</v>
      </c>
      <c r="T750" s="109">
        <v>87</v>
      </c>
      <c r="U750" s="110">
        <v>2088000</v>
      </c>
      <c r="V750" s="110">
        <v>14616000</v>
      </c>
      <c r="W750" s="110">
        <v>5</v>
      </c>
      <c r="X750" s="110">
        <v>265176000</v>
      </c>
      <c r="Y750" s="111">
        <v>60</v>
      </c>
      <c r="Z750" s="111">
        <v>31.05</v>
      </c>
      <c r="AA750" s="181">
        <v>203260.19500000021</v>
      </c>
      <c r="AB750" s="181">
        <v>105365.25400000002</v>
      </c>
      <c r="AC750" s="181">
        <v>392792.88199999987</v>
      </c>
      <c r="AD750" s="181">
        <v>204444.07299999992</v>
      </c>
      <c r="AE750" s="110">
        <v>3556008</v>
      </c>
    </row>
    <row r="751" spans="1:31" hidden="1" x14ac:dyDescent="0.25">
      <c r="A751" s="99">
        <v>42863</v>
      </c>
      <c r="B751" s="100">
        <f t="shared" si="17"/>
        <v>2017</v>
      </c>
      <c r="C751" s="101">
        <v>306605</v>
      </c>
      <c r="D751" s="101">
        <v>3706316</v>
      </c>
      <c r="E751" s="101">
        <v>97756006</v>
      </c>
      <c r="F751" s="101">
        <v>1212846</v>
      </c>
      <c r="G751" s="102">
        <v>14049067</v>
      </c>
      <c r="H751" s="102">
        <v>112656194</v>
      </c>
      <c r="I751" s="102">
        <v>289689318</v>
      </c>
      <c r="J751" s="103">
        <v>99.25</v>
      </c>
      <c r="K751" s="104">
        <v>209.16499999999999</v>
      </c>
      <c r="L751" s="104">
        <v>105.39</v>
      </c>
      <c r="M751" s="105">
        <v>2549.9839999999999</v>
      </c>
      <c r="N751" s="105">
        <v>1234.5480000000002</v>
      </c>
      <c r="O751" s="105">
        <v>65351.953000000001</v>
      </c>
      <c r="P751" s="105">
        <v>34211.376000000004</v>
      </c>
      <c r="Q751" s="106">
        <v>306.60500000000002</v>
      </c>
      <c r="R751" s="107">
        <f t="shared" si="18"/>
        <v>0.39823238335170297</v>
      </c>
      <c r="S751" s="108">
        <v>97.215039062499955</v>
      </c>
      <c r="T751" s="109">
        <v>87</v>
      </c>
      <c r="U751" s="110">
        <v>2088000</v>
      </c>
      <c r="V751" s="110">
        <v>16704000</v>
      </c>
      <c r="W751" s="110">
        <v>5</v>
      </c>
      <c r="X751" s="110">
        <v>267264000</v>
      </c>
      <c r="Y751" s="111">
        <v>60</v>
      </c>
      <c r="Z751" s="111">
        <v>31.05</v>
      </c>
      <c r="AA751" s="181">
        <v>203418.64100000021</v>
      </c>
      <c r="AB751" s="181">
        <v>105438.55400000002</v>
      </c>
      <c r="AC751" s="181">
        <v>393002.04699999985</v>
      </c>
      <c r="AD751" s="181">
        <v>204549.46299999993</v>
      </c>
      <c r="AE751" s="110">
        <v>3558096</v>
      </c>
    </row>
    <row r="752" spans="1:31" hidden="1" x14ac:dyDescent="0.25">
      <c r="A752" s="99">
        <v>42864</v>
      </c>
      <c r="B752" s="100">
        <f t="shared" si="17"/>
        <v>2017</v>
      </c>
      <c r="C752" s="101">
        <v>165667</v>
      </c>
      <c r="D752" s="101">
        <v>3871983</v>
      </c>
      <c r="E752" s="101">
        <v>97921673</v>
      </c>
      <c r="F752" s="101">
        <v>436581</v>
      </c>
      <c r="G752" s="102">
        <v>14049067</v>
      </c>
      <c r="H752" s="102">
        <v>112656194</v>
      </c>
      <c r="I752" s="102">
        <v>289689318</v>
      </c>
      <c r="J752" s="103">
        <v>97.85</v>
      </c>
      <c r="K752" s="104">
        <v>122.828</v>
      </c>
      <c r="L752" s="104">
        <v>50.56</v>
      </c>
      <c r="M752" s="105">
        <v>2672.8119999999999</v>
      </c>
      <c r="N752" s="105">
        <v>1285.1080000000002</v>
      </c>
      <c r="O752" s="105">
        <v>65474.781000000003</v>
      </c>
      <c r="P752" s="105">
        <v>34261.936000000002</v>
      </c>
      <c r="Q752" s="106">
        <v>165.667</v>
      </c>
      <c r="R752" s="107">
        <f t="shared" si="18"/>
        <v>0.39810601873720669</v>
      </c>
      <c r="S752" s="108">
        <v>97.219961240310042</v>
      </c>
      <c r="T752" s="109">
        <v>87</v>
      </c>
      <c r="U752" s="110">
        <v>2088000</v>
      </c>
      <c r="V752" s="110">
        <v>18792000</v>
      </c>
      <c r="W752" s="110">
        <v>5</v>
      </c>
      <c r="X752" s="110">
        <v>269352000</v>
      </c>
      <c r="Y752" s="111">
        <v>60</v>
      </c>
      <c r="Z752" s="111">
        <v>31.05</v>
      </c>
      <c r="AA752" s="181">
        <v>203452.30300000022</v>
      </c>
      <c r="AB752" s="181">
        <v>105434.24300000002</v>
      </c>
      <c r="AC752" s="181">
        <v>393124.87499999983</v>
      </c>
      <c r="AD752" s="181">
        <v>204600.02299999993</v>
      </c>
      <c r="AE752" s="110">
        <v>3560184</v>
      </c>
    </row>
    <row r="753" spans="1:31" hidden="1" x14ac:dyDescent="0.25">
      <c r="A753" s="99">
        <v>42865</v>
      </c>
      <c r="B753" s="100">
        <f t="shared" si="17"/>
        <v>2017</v>
      </c>
      <c r="C753" s="101">
        <v>469876</v>
      </c>
      <c r="D753" s="101">
        <v>4341859</v>
      </c>
      <c r="E753" s="101">
        <v>98391549</v>
      </c>
      <c r="F753" s="101">
        <v>427443</v>
      </c>
      <c r="G753" s="102">
        <v>14049067</v>
      </c>
      <c r="H753" s="102">
        <v>112656194</v>
      </c>
      <c r="I753" s="102">
        <v>289689318</v>
      </c>
      <c r="J753" s="103">
        <v>99.23</v>
      </c>
      <c r="K753" s="104">
        <v>308.24400000000003</v>
      </c>
      <c r="L753" s="104">
        <v>170.64599999999999</v>
      </c>
      <c r="M753" s="105">
        <v>2981.056</v>
      </c>
      <c r="N753" s="105">
        <v>1455.7540000000001</v>
      </c>
      <c r="O753" s="105">
        <v>65783.025000000009</v>
      </c>
      <c r="P753" s="105">
        <v>34432.582000000002</v>
      </c>
      <c r="Q753" s="106">
        <v>469.87599999999998</v>
      </c>
      <c r="R753" s="107">
        <f t="shared" si="18"/>
        <v>0.39815701726762182</v>
      </c>
      <c r="S753" s="108">
        <v>97.235423076923027</v>
      </c>
      <c r="T753" s="109">
        <v>87</v>
      </c>
      <c r="U753" s="110">
        <v>2088000</v>
      </c>
      <c r="V753" s="110">
        <v>20880000</v>
      </c>
      <c r="W753" s="110">
        <v>5</v>
      </c>
      <c r="X753" s="110">
        <v>271440000</v>
      </c>
      <c r="Y753" s="111">
        <v>60</v>
      </c>
      <c r="Z753" s="111">
        <v>31.05</v>
      </c>
      <c r="AA753" s="181">
        <v>203591.09700000024</v>
      </c>
      <c r="AB753" s="181">
        <v>105507.12300000001</v>
      </c>
      <c r="AC753" s="181">
        <v>393433.11899999983</v>
      </c>
      <c r="AD753" s="181">
        <v>204770.66899999994</v>
      </c>
      <c r="AE753" s="110">
        <v>3562272</v>
      </c>
    </row>
    <row r="754" spans="1:31" hidden="1" x14ac:dyDescent="0.25">
      <c r="A754" s="99">
        <v>42866</v>
      </c>
      <c r="B754" s="100">
        <f t="shared" si="17"/>
        <v>2017</v>
      </c>
      <c r="C754" s="101">
        <v>4715</v>
      </c>
      <c r="D754" s="101">
        <v>4346574</v>
      </c>
      <c r="E754" s="101">
        <v>98396264</v>
      </c>
      <c r="F754" s="101">
        <v>102820</v>
      </c>
      <c r="G754" s="102">
        <v>14049067</v>
      </c>
      <c r="H754" s="102">
        <v>112656194</v>
      </c>
      <c r="I754" s="102">
        <v>289689318</v>
      </c>
      <c r="J754" s="103">
        <v>95.34</v>
      </c>
      <c r="K754" s="104">
        <v>4.8940000000000001</v>
      </c>
      <c r="L754" s="104">
        <v>4.016</v>
      </c>
      <c r="M754" s="105">
        <v>2985.95</v>
      </c>
      <c r="N754" s="105">
        <v>1459.7700000000002</v>
      </c>
      <c r="O754" s="105">
        <v>65787.919000000009</v>
      </c>
      <c r="P754" s="105">
        <v>34436.598000000005</v>
      </c>
      <c r="Q754" s="106">
        <v>4.7149999999999999</v>
      </c>
      <c r="R754" s="107">
        <f t="shared" si="18"/>
        <v>0.39811155461082237</v>
      </c>
      <c r="S754" s="108">
        <v>97.220954198473237</v>
      </c>
      <c r="T754" s="109">
        <v>87</v>
      </c>
      <c r="U754" s="110">
        <v>2088000</v>
      </c>
      <c r="V754" s="110">
        <v>22968000</v>
      </c>
      <c r="W754" s="110">
        <v>5</v>
      </c>
      <c r="X754" s="110">
        <v>273528000</v>
      </c>
      <c r="Y754" s="111">
        <v>60</v>
      </c>
      <c r="Z754" s="111">
        <v>31.05</v>
      </c>
      <c r="AA754" s="181">
        <v>203306.95300000021</v>
      </c>
      <c r="AB754" s="181">
        <v>105361.47300000001</v>
      </c>
      <c r="AC754" s="181">
        <v>393438.0129999998</v>
      </c>
      <c r="AD754" s="181">
        <v>204774.68499999994</v>
      </c>
      <c r="AE754" s="110">
        <v>3564360</v>
      </c>
    </row>
    <row r="755" spans="1:31" hidden="1" x14ac:dyDescent="0.25">
      <c r="A755" s="99">
        <v>42867</v>
      </c>
      <c r="B755" s="100">
        <f t="shared" si="17"/>
        <v>2017</v>
      </c>
      <c r="C755" s="101">
        <v>728072</v>
      </c>
      <c r="D755" s="101">
        <v>5074646</v>
      </c>
      <c r="E755" s="101">
        <v>99124336</v>
      </c>
      <c r="F755" s="101">
        <v>315420</v>
      </c>
      <c r="G755" s="102">
        <v>14049067</v>
      </c>
      <c r="H755" s="102">
        <v>112656194</v>
      </c>
      <c r="I755" s="102">
        <v>289689318</v>
      </c>
      <c r="J755" s="103">
        <v>96.89</v>
      </c>
      <c r="K755" s="104">
        <v>469.589</v>
      </c>
      <c r="L755" s="104">
        <v>266.67399999999998</v>
      </c>
      <c r="M755" s="105">
        <v>3455.5389999999998</v>
      </c>
      <c r="N755" s="105">
        <v>1726.4440000000002</v>
      </c>
      <c r="O755" s="105">
        <v>66257.508000000016</v>
      </c>
      <c r="P755" s="105">
        <v>34703.272000000004</v>
      </c>
      <c r="Q755" s="106">
        <v>728.072</v>
      </c>
      <c r="R755" s="107">
        <f t="shared" si="18"/>
        <v>0.39772933921167253</v>
      </c>
      <c r="S755" s="108">
        <v>97.218446969696927</v>
      </c>
      <c r="T755" s="109">
        <v>87</v>
      </c>
      <c r="U755" s="110">
        <v>2088000</v>
      </c>
      <c r="V755" s="110">
        <v>25056000</v>
      </c>
      <c r="W755" s="110">
        <v>5</v>
      </c>
      <c r="X755" s="110">
        <v>275616000</v>
      </c>
      <c r="Y755" s="111">
        <v>60</v>
      </c>
      <c r="Z755" s="111">
        <v>31.05</v>
      </c>
      <c r="AA755" s="181">
        <v>203749.62000000023</v>
      </c>
      <c r="AB755" s="181">
        <v>105610.77100000001</v>
      </c>
      <c r="AC755" s="181">
        <v>393907.60199999978</v>
      </c>
      <c r="AD755" s="181">
        <v>205041.35899999994</v>
      </c>
      <c r="AE755" s="110">
        <v>3566448</v>
      </c>
    </row>
    <row r="756" spans="1:31" hidden="1" x14ac:dyDescent="0.25">
      <c r="A756" s="99">
        <v>42868</v>
      </c>
      <c r="B756" s="100">
        <f t="shared" si="17"/>
        <v>2017</v>
      </c>
      <c r="C756" s="101">
        <v>1391353</v>
      </c>
      <c r="D756" s="101">
        <v>6465999</v>
      </c>
      <c r="E756" s="101">
        <v>100515689</v>
      </c>
      <c r="F756" s="101">
        <v>1299600</v>
      </c>
      <c r="G756" s="102">
        <v>14049067</v>
      </c>
      <c r="H756" s="102">
        <v>112656194</v>
      </c>
      <c r="I756" s="102">
        <v>289689318</v>
      </c>
      <c r="J756" s="103">
        <v>95.15</v>
      </c>
      <c r="K756" s="104">
        <v>924.54</v>
      </c>
      <c r="L756" s="104">
        <v>487.85599999999999</v>
      </c>
      <c r="M756" s="105">
        <v>4380.0789999999997</v>
      </c>
      <c r="N756" s="105">
        <v>2214.3000000000002</v>
      </c>
      <c r="O756" s="105">
        <v>67182.04800000001</v>
      </c>
      <c r="P756" s="105">
        <v>35191.128000000004</v>
      </c>
      <c r="Q756" s="106">
        <v>1391.3530000000001</v>
      </c>
      <c r="R756" s="107">
        <f t="shared" si="18"/>
        <v>0.39717358027607191</v>
      </c>
      <c r="S756" s="108">
        <v>97.202894736842055</v>
      </c>
      <c r="T756" s="109">
        <v>87</v>
      </c>
      <c r="U756" s="110">
        <v>2088000</v>
      </c>
      <c r="V756" s="110">
        <v>27144000</v>
      </c>
      <c r="W756" s="110">
        <v>5</v>
      </c>
      <c r="X756" s="110">
        <v>277704000</v>
      </c>
      <c r="Y756" s="111">
        <v>60</v>
      </c>
      <c r="Z756" s="111">
        <v>31.05</v>
      </c>
      <c r="AA756" s="181">
        <v>204007.53900000025</v>
      </c>
      <c r="AB756" s="181">
        <v>105734.26400000001</v>
      </c>
      <c r="AC756" s="181">
        <v>394832.14199999976</v>
      </c>
      <c r="AD756" s="181">
        <v>205529.21499999994</v>
      </c>
      <c r="AE756" s="110">
        <v>3568536</v>
      </c>
    </row>
    <row r="757" spans="1:31" hidden="1" x14ac:dyDescent="0.25">
      <c r="A757" s="99">
        <v>42869</v>
      </c>
      <c r="B757" s="100">
        <f t="shared" si="17"/>
        <v>2017</v>
      </c>
      <c r="C757" s="101">
        <v>368097</v>
      </c>
      <c r="D757" s="101">
        <v>6834096</v>
      </c>
      <c r="E757" s="101">
        <v>100883786</v>
      </c>
      <c r="F757" s="101">
        <v>174370</v>
      </c>
      <c r="G757" s="102">
        <v>14049067</v>
      </c>
      <c r="H757" s="102">
        <v>112656194</v>
      </c>
      <c r="I757" s="102">
        <v>289689318</v>
      </c>
      <c r="J757" s="103">
        <v>95.76</v>
      </c>
      <c r="K757" s="104">
        <v>265.25200000000001</v>
      </c>
      <c r="L757" s="104">
        <v>108.834</v>
      </c>
      <c r="M757" s="105">
        <v>4645.3310000000001</v>
      </c>
      <c r="N757" s="105">
        <v>2323.134</v>
      </c>
      <c r="O757" s="105">
        <v>67447.3</v>
      </c>
      <c r="P757" s="105">
        <v>35299.962000000007</v>
      </c>
      <c r="Q757" s="106">
        <v>368.09699999999998</v>
      </c>
      <c r="R757" s="107">
        <f t="shared" si="18"/>
        <v>0.39545690442450004</v>
      </c>
      <c r="S757" s="108">
        <v>97.192126865671597</v>
      </c>
      <c r="T757" s="109">
        <v>87</v>
      </c>
      <c r="U757" s="110">
        <v>2088000</v>
      </c>
      <c r="V757" s="110">
        <v>29232000</v>
      </c>
      <c r="W757" s="110">
        <v>5</v>
      </c>
      <c r="X757" s="110">
        <v>279792000</v>
      </c>
      <c r="Y757" s="111">
        <v>60</v>
      </c>
      <c r="Z757" s="111">
        <v>31.05</v>
      </c>
      <c r="AA757" s="181">
        <v>203048.26300000024</v>
      </c>
      <c r="AB757" s="181">
        <v>105225.87000000001</v>
      </c>
      <c r="AC757" s="181">
        <v>395097.39399999974</v>
      </c>
      <c r="AD757" s="181">
        <v>205638.04899999994</v>
      </c>
      <c r="AE757" s="110">
        <v>3570624</v>
      </c>
    </row>
    <row r="758" spans="1:31" hidden="1" x14ac:dyDescent="0.25">
      <c r="A758" s="99">
        <v>42870</v>
      </c>
      <c r="B758" s="100">
        <f t="shared" si="17"/>
        <v>2017</v>
      </c>
      <c r="C758" s="101">
        <v>844028</v>
      </c>
      <c r="D758" s="101">
        <v>7678124</v>
      </c>
      <c r="E758" s="101">
        <v>101727814</v>
      </c>
      <c r="F758" s="101">
        <v>744340</v>
      </c>
      <c r="G758" s="102">
        <v>14049067</v>
      </c>
      <c r="H758" s="102">
        <v>112656194</v>
      </c>
      <c r="I758" s="102">
        <v>289689318</v>
      </c>
      <c r="J758" s="103">
        <v>99.88</v>
      </c>
      <c r="K758" s="104">
        <v>569.98099999999999</v>
      </c>
      <c r="L758" s="104">
        <v>285.93</v>
      </c>
      <c r="M758" s="105">
        <v>5215.3119999999999</v>
      </c>
      <c r="N758" s="105">
        <v>2609.0639999999999</v>
      </c>
      <c r="O758" s="105">
        <v>68017.281000000003</v>
      </c>
      <c r="P758" s="105">
        <v>35585.892000000007</v>
      </c>
      <c r="Q758" s="106">
        <v>844.02800000000002</v>
      </c>
      <c r="R758" s="107">
        <f t="shared" si="18"/>
        <v>0.39583165511992852</v>
      </c>
      <c r="S758" s="108">
        <v>97.212037037036978</v>
      </c>
      <c r="T758" s="109">
        <v>87</v>
      </c>
      <c r="U758" s="110">
        <v>2088000</v>
      </c>
      <c r="V758" s="110">
        <v>31320000</v>
      </c>
      <c r="W758" s="110">
        <v>5</v>
      </c>
      <c r="X758" s="110">
        <v>281880000</v>
      </c>
      <c r="Y758" s="111">
        <v>60</v>
      </c>
      <c r="Z758" s="111">
        <v>31.05</v>
      </c>
      <c r="AA758" s="181">
        <v>202502.65200000026</v>
      </c>
      <c r="AB758" s="181">
        <v>104928.976</v>
      </c>
      <c r="AC758" s="181">
        <v>395667.37499999977</v>
      </c>
      <c r="AD758" s="181">
        <v>205923.97899999993</v>
      </c>
      <c r="AE758" s="110">
        <v>3572712</v>
      </c>
    </row>
    <row r="759" spans="1:31" hidden="1" x14ac:dyDescent="0.25">
      <c r="A759" s="99">
        <v>42871</v>
      </c>
      <c r="B759" s="100">
        <f t="shared" si="17"/>
        <v>2017</v>
      </c>
      <c r="C759" s="101">
        <v>1809625.9999999998</v>
      </c>
      <c r="D759" s="101">
        <v>9487749.9999999702</v>
      </c>
      <c r="E759" s="101">
        <v>103537439.99999994</v>
      </c>
      <c r="F759" s="101">
        <v>1752210</v>
      </c>
      <c r="G759" s="102">
        <v>14049067</v>
      </c>
      <c r="H759" s="102">
        <v>112656194</v>
      </c>
      <c r="I759" s="102">
        <v>289689318</v>
      </c>
      <c r="J759" s="103">
        <v>98.75</v>
      </c>
      <c r="K759" s="104">
        <v>1199.4939999999999</v>
      </c>
      <c r="L759" s="104">
        <v>633.23800000000006</v>
      </c>
      <c r="M759" s="105">
        <v>6414.8059999999996</v>
      </c>
      <c r="N759" s="105">
        <v>3242.3019999999997</v>
      </c>
      <c r="O759" s="105">
        <v>69216.775000000009</v>
      </c>
      <c r="P759" s="105">
        <v>36219.130000000005</v>
      </c>
      <c r="Q759" s="106">
        <v>1809.6259999999997</v>
      </c>
      <c r="R759" s="107">
        <f t="shared" si="18"/>
        <v>0.39795411614968768</v>
      </c>
      <c r="S759" s="108">
        <v>97.223345588235247</v>
      </c>
      <c r="T759" s="109">
        <v>87</v>
      </c>
      <c r="U759" s="110">
        <v>2088000</v>
      </c>
      <c r="V759" s="110">
        <v>33408000</v>
      </c>
      <c r="W759" s="110">
        <v>5</v>
      </c>
      <c r="X759" s="110">
        <v>283968000</v>
      </c>
      <c r="Y759" s="111">
        <v>60</v>
      </c>
      <c r="Z759" s="111">
        <v>31.05</v>
      </c>
      <c r="AA759" s="181">
        <v>203329.21600000028</v>
      </c>
      <c r="AB759" s="181">
        <v>105364.74399999998</v>
      </c>
      <c r="AC759" s="181">
        <v>396866.86899999977</v>
      </c>
      <c r="AD759" s="181">
        <v>206557.21699999995</v>
      </c>
      <c r="AE759" s="110">
        <v>3574800</v>
      </c>
    </row>
    <row r="760" spans="1:31" hidden="1" x14ac:dyDescent="0.25">
      <c r="A760" s="99">
        <v>42872</v>
      </c>
      <c r="B760" s="100">
        <f t="shared" si="17"/>
        <v>2017</v>
      </c>
      <c r="C760" s="101">
        <v>2067295.9999999993</v>
      </c>
      <c r="D760" s="101">
        <v>11555045.99999997</v>
      </c>
      <c r="E760" s="101">
        <v>105604735.99999991</v>
      </c>
      <c r="F760" s="101">
        <v>2064390</v>
      </c>
      <c r="G760" s="102">
        <v>14049067</v>
      </c>
      <c r="H760" s="102">
        <v>112656194</v>
      </c>
      <c r="I760" s="102">
        <v>289689318</v>
      </c>
      <c r="J760" s="103">
        <v>100</v>
      </c>
      <c r="K760" s="104">
        <v>1393.356</v>
      </c>
      <c r="L760" s="104">
        <v>706.07600000000002</v>
      </c>
      <c r="M760" s="105">
        <v>7808.1619999999994</v>
      </c>
      <c r="N760" s="105">
        <v>3948.3779999999997</v>
      </c>
      <c r="O760" s="105">
        <v>70610.131000000008</v>
      </c>
      <c r="P760" s="105">
        <v>36925.206000000006</v>
      </c>
      <c r="Q760" s="106">
        <v>2067.2959999999994</v>
      </c>
      <c r="R760" s="107">
        <f t="shared" si="18"/>
        <v>0.39953222983257225</v>
      </c>
      <c r="S760" s="108">
        <v>97.243613138686072</v>
      </c>
      <c r="T760" s="109">
        <v>87</v>
      </c>
      <c r="U760" s="110">
        <v>2088000</v>
      </c>
      <c r="V760" s="110">
        <v>35496000</v>
      </c>
      <c r="W760" s="110">
        <v>5</v>
      </c>
      <c r="X760" s="110">
        <v>286056000</v>
      </c>
      <c r="Y760" s="111">
        <v>60</v>
      </c>
      <c r="Z760" s="111">
        <v>31.05</v>
      </c>
      <c r="AA760" s="181">
        <v>204598.99900000027</v>
      </c>
      <c r="AB760" s="181">
        <v>105994.14399999999</v>
      </c>
      <c r="AC760" s="181">
        <v>398260.2249999998</v>
      </c>
      <c r="AD760" s="181">
        <v>207263.29299999995</v>
      </c>
      <c r="AE760" s="110">
        <v>3576888</v>
      </c>
    </row>
    <row r="761" spans="1:31" hidden="1" x14ac:dyDescent="0.25">
      <c r="A761" s="99">
        <v>42873</v>
      </c>
      <c r="B761" s="100">
        <f t="shared" si="17"/>
        <v>2017</v>
      </c>
      <c r="C761" s="101">
        <v>1857216.0000000002</v>
      </c>
      <c r="D761" s="101">
        <v>13412261.99999997</v>
      </c>
      <c r="E761" s="101">
        <v>107461951.99999993</v>
      </c>
      <c r="F761" s="101">
        <v>2027990</v>
      </c>
      <c r="G761" s="102">
        <v>14049067</v>
      </c>
      <c r="H761" s="102">
        <v>112656194</v>
      </c>
      <c r="I761" s="102">
        <v>289689318</v>
      </c>
      <c r="J761" s="103">
        <v>98.91</v>
      </c>
      <c r="K761" s="104">
        <v>1263.732</v>
      </c>
      <c r="L761" s="104">
        <v>621.06399999999996</v>
      </c>
      <c r="M761" s="105">
        <v>9071.8940000000002</v>
      </c>
      <c r="N761" s="105">
        <v>4569.442</v>
      </c>
      <c r="O761" s="105">
        <v>71873.863000000012</v>
      </c>
      <c r="P761" s="105">
        <v>37546.270000000004</v>
      </c>
      <c r="Q761" s="106">
        <v>1857.2160000000001</v>
      </c>
      <c r="R761" s="107">
        <f t="shared" si="18"/>
        <v>0.40083877342150848</v>
      </c>
      <c r="S761" s="108">
        <v>97.255688405797045</v>
      </c>
      <c r="T761" s="109">
        <v>87</v>
      </c>
      <c r="U761" s="110">
        <v>2088000</v>
      </c>
      <c r="V761" s="110">
        <v>37584000</v>
      </c>
      <c r="W761" s="110">
        <v>5</v>
      </c>
      <c r="X761" s="110">
        <v>288144000</v>
      </c>
      <c r="Y761" s="111">
        <v>60</v>
      </c>
      <c r="Z761" s="111">
        <v>31.05</v>
      </c>
      <c r="AA761" s="181">
        <v>205294.53700000024</v>
      </c>
      <c r="AB761" s="181">
        <v>106308.69099999999</v>
      </c>
      <c r="AC761" s="181">
        <v>399523.95699999982</v>
      </c>
      <c r="AD761" s="181">
        <v>207884.35699999996</v>
      </c>
      <c r="AE761" s="110">
        <v>3578976</v>
      </c>
    </row>
    <row r="762" spans="1:31" hidden="1" x14ac:dyDescent="0.25">
      <c r="A762" s="99">
        <v>42874</v>
      </c>
      <c r="B762" s="100">
        <f t="shared" si="17"/>
        <v>2017</v>
      </c>
      <c r="C762" s="101">
        <v>1753847.9999999981</v>
      </c>
      <c r="D762" s="101">
        <v>15166109.999999968</v>
      </c>
      <c r="E762" s="101">
        <v>109215799.99999993</v>
      </c>
      <c r="F762" s="101">
        <v>1820521</v>
      </c>
      <c r="G762" s="102">
        <v>14049067</v>
      </c>
      <c r="H762" s="102">
        <v>112656194</v>
      </c>
      <c r="I762" s="102">
        <v>289689318</v>
      </c>
      <c r="J762" s="103">
        <v>99.67</v>
      </c>
      <c r="K762" s="104">
        <v>1187.952</v>
      </c>
      <c r="L762" s="104">
        <v>595.96199999999999</v>
      </c>
      <c r="M762" s="105">
        <v>10259.846</v>
      </c>
      <c r="N762" s="105">
        <v>5165.4040000000005</v>
      </c>
      <c r="O762" s="105">
        <v>73061.815000000017</v>
      </c>
      <c r="P762" s="105">
        <v>38142.232000000004</v>
      </c>
      <c r="Q762" s="106">
        <v>1753.8479999999981</v>
      </c>
      <c r="R762" s="107">
        <f t="shared" si="18"/>
        <v>0.40313329528158293</v>
      </c>
      <c r="S762" s="108">
        <v>97.273057553956775</v>
      </c>
      <c r="T762" s="109">
        <v>87</v>
      </c>
      <c r="U762" s="110">
        <v>2088000</v>
      </c>
      <c r="V762" s="110">
        <v>39672000</v>
      </c>
      <c r="W762" s="110">
        <v>5</v>
      </c>
      <c r="X762" s="110">
        <v>290232000</v>
      </c>
      <c r="Y762" s="111">
        <v>60</v>
      </c>
      <c r="Z762" s="111">
        <v>31.05</v>
      </c>
      <c r="AA762" s="181">
        <v>205902.43500000023</v>
      </c>
      <c r="AB762" s="181">
        <v>106610.35099999998</v>
      </c>
      <c r="AC762" s="181">
        <v>400711.90899999981</v>
      </c>
      <c r="AD762" s="181">
        <v>208480.31899999996</v>
      </c>
      <c r="AE762" s="110">
        <v>3581064</v>
      </c>
    </row>
    <row r="763" spans="1:31" hidden="1" x14ac:dyDescent="0.25">
      <c r="A763" s="99">
        <v>42875</v>
      </c>
      <c r="B763" s="100">
        <f t="shared" si="17"/>
        <v>2017</v>
      </c>
      <c r="C763" s="101">
        <v>90953</v>
      </c>
      <c r="D763" s="101">
        <v>15257063</v>
      </c>
      <c r="E763" s="101">
        <v>109306753</v>
      </c>
      <c r="F763" s="101">
        <v>283138</v>
      </c>
      <c r="G763" s="102">
        <v>14049067</v>
      </c>
      <c r="H763" s="102">
        <v>112656194</v>
      </c>
      <c r="I763" s="102">
        <v>289689318</v>
      </c>
      <c r="J763" s="103">
        <v>98.88</v>
      </c>
      <c r="K763" s="104">
        <v>63.21</v>
      </c>
      <c r="L763" s="104">
        <v>33.542000000000002</v>
      </c>
      <c r="M763" s="105">
        <v>10323.055999999999</v>
      </c>
      <c r="N763" s="105">
        <v>5198.9460000000008</v>
      </c>
      <c r="O763" s="105">
        <v>73125.025000000023</v>
      </c>
      <c r="P763" s="105">
        <v>38175.774000000005</v>
      </c>
      <c r="Q763" s="106">
        <v>90.953000000000003</v>
      </c>
      <c r="R763" s="107">
        <f t="shared" si="18"/>
        <v>0.40323093213667138</v>
      </c>
      <c r="S763" s="108">
        <v>97.284535714285653</v>
      </c>
      <c r="T763" s="109">
        <v>87</v>
      </c>
      <c r="U763" s="110">
        <v>2088000</v>
      </c>
      <c r="V763" s="110">
        <v>41760000</v>
      </c>
      <c r="W763" s="110">
        <v>5</v>
      </c>
      <c r="X763" s="110">
        <v>292320000</v>
      </c>
      <c r="Y763" s="111">
        <v>60</v>
      </c>
      <c r="Z763" s="111">
        <v>31.05</v>
      </c>
      <c r="AA763" s="181">
        <v>205961.53300000023</v>
      </c>
      <c r="AB763" s="181">
        <v>106639.78499999999</v>
      </c>
      <c r="AC763" s="181">
        <v>400775.11899999983</v>
      </c>
      <c r="AD763" s="181">
        <v>208513.86099999995</v>
      </c>
      <c r="AE763" s="110">
        <v>3583152</v>
      </c>
    </row>
    <row r="764" spans="1:31" hidden="1" x14ac:dyDescent="0.25">
      <c r="A764" s="99">
        <v>42876</v>
      </c>
      <c r="B764" s="100">
        <f t="shared" si="17"/>
        <v>2017</v>
      </c>
      <c r="C764" s="101">
        <v>304027.00000000186</v>
      </c>
      <c r="D764" s="101">
        <v>15561089.99999997</v>
      </c>
      <c r="E764" s="101">
        <v>109610779.99999991</v>
      </c>
      <c r="F764" s="101">
        <v>505516</v>
      </c>
      <c r="G764" s="102">
        <v>14049067</v>
      </c>
      <c r="H764" s="102">
        <v>112656194</v>
      </c>
      <c r="I764" s="102">
        <v>289689318</v>
      </c>
      <c r="J764" s="103">
        <v>99.19</v>
      </c>
      <c r="K764" s="187">
        <v>197.773</v>
      </c>
      <c r="L764" s="104">
        <v>114.38200000000001</v>
      </c>
      <c r="M764" s="105">
        <v>10520.828999999998</v>
      </c>
      <c r="N764" s="105">
        <v>5313.3280000000004</v>
      </c>
      <c r="O764" s="105">
        <v>73322.798000000024</v>
      </c>
      <c r="P764" s="105">
        <v>38290.156000000003</v>
      </c>
      <c r="Q764" s="106">
        <v>304.02700000000186</v>
      </c>
      <c r="R764" s="107">
        <f t="shared" si="18"/>
        <v>0.40320303495512511</v>
      </c>
      <c r="S764" s="108">
        <v>97.298049645390023</v>
      </c>
      <c r="T764" s="109">
        <v>87</v>
      </c>
      <c r="U764" s="110">
        <v>2088000</v>
      </c>
      <c r="V764" s="110">
        <v>43848000</v>
      </c>
      <c r="W764" s="110">
        <v>5</v>
      </c>
      <c r="X764" s="110">
        <v>294408000</v>
      </c>
      <c r="Y764" s="111">
        <v>60</v>
      </c>
      <c r="Z764" s="111">
        <v>31.05</v>
      </c>
      <c r="AA764" s="181">
        <v>205950.28000000023</v>
      </c>
      <c r="AB764" s="181">
        <v>106744.10899999998</v>
      </c>
      <c r="AC764" s="181">
        <v>400775.11899999983</v>
      </c>
      <c r="AD764" s="181">
        <v>208628.24299999996</v>
      </c>
      <c r="AE764" s="110">
        <v>3585240</v>
      </c>
    </row>
    <row r="765" spans="1:31" hidden="1" x14ac:dyDescent="0.25">
      <c r="A765" s="99">
        <v>42877</v>
      </c>
      <c r="B765" s="100">
        <f t="shared" si="17"/>
        <v>2017</v>
      </c>
      <c r="C765" s="101">
        <v>108170.00000004191</v>
      </c>
      <c r="D765" s="101">
        <v>15669260.000000011</v>
      </c>
      <c r="E765" s="101">
        <v>109718949.99999996</v>
      </c>
      <c r="F765" s="101">
        <v>79987</v>
      </c>
      <c r="G765" s="102">
        <v>14049067</v>
      </c>
      <c r="H765" s="102">
        <v>112656194</v>
      </c>
      <c r="I765" s="102">
        <v>289689318</v>
      </c>
      <c r="J765" s="103">
        <v>94.88</v>
      </c>
      <c r="K765" s="104">
        <v>84.762</v>
      </c>
      <c r="L765" s="104">
        <v>29.803999999999998</v>
      </c>
      <c r="M765" s="105">
        <v>10605.590999999999</v>
      </c>
      <c r="N765" s="105">
        <v>5343.1320000000005</v>
      </c>
      <c r="O765" s="105">
        <v>73407.560000000027</v>
      </c>
      <c r="P765" s="105">
        <v>38319.96</v>
      </c>
      <c r="Q765" s="106">
        <v>108.17000000004191</v>
      </c>
      <c r="R765" s="107">
        <f t="shared" si="18"/>
        <v>0.40083839159187523</v>
      </c>
      <c r="S765" s="108">
        <v>97.281021126760507</v>
      </c>
      <c r="T765" s="109">
        <v>87</v>
      </c>
      <c r="U765" s="110">
        <v>2088000</v>
      </c>
      <c r="V765" s="110">
        <v>45936000</v>
      </c>
      <c r="W765" s="110">
        <v>5</v>
      </c>
      <c r="X765" s="110">
        <v>296496000</v>
      </c>
      <c r="Y765" s="111">
        <v>60</v>
      </c>
      <c r="Z765" s="111">
        <v>31.05</v>
      </c>
      <c r="AA765" s="181">
        <v>206019.52300000022</v>
      </c>
      <c r="AB765" s="181">
        <v>106656.91699999999</v>
      </c>
      <c r="AC765" s="181">
        <v>401057.65399999981</v>
      </c>
      <c r="AD765" s="181">
        <v>208658.04699999996</v>
      </c>
      <c r="AE765" s="110">
        <v>3587328</v>
      </c>
    </row>
    <row r="766" spans="1:31" hidden="1" x14ac:dyDescent="0.25">
      <c r="A766" s="99">
        <v>42878</v>
      </c>
      <c r="B766" s="100">
        <f t="shared" si="17"/>
        <v>2017</v>
      </c>
      <c r="C766" s="101">
        <v>558729.99999998137</v>
      </c>
      <c r="D766" s="101">
        <v>16227989.999999993</v>
      </c>
      <c r="E766" s="101">
        <v>110277679.99999994</v>
      </c>
      <c r="F766" s="101">
        <v>349317</v>
      </c>
      <c r="G766" s="102">
        <v>14049067</v>
      </c>
      <c r="H766" s="102">
        <v>112656194</v>
      </c>
      <c r="I766" s="102">
        <v>289689318</v>
      </c>
      <c r="J766" s="103">
        <v>97.66</v>
      </c>
      <c r="K766" s="104">
        <v>382.60399999999998</v>
      </c>
      <c r="L766" s="104">
        <v>184.876</v>
      </c>
      <c r="M766" s="105">
        <v>10988.194999999998</v>
      </c>
      <c r="N766" s="105">
        <v>5528.0080000000007</v>
      </c>
      <c r="O766" s="105">
        <v>73790.164000000033</v>
      </c>
      <c r="P766" s="105">
        <v>38504.835999999996</v>
      </c>
      <c r="Q766" s="106">
        <v>558.72999999998137</v>
      </c>
      <c r="R766" s="107">
        <f t="shared" si="18"/>
        <v>0.40120458195559744</v>
      </c>
      <c r="S766" s="108">
        <v>97.283671328671275</v>
      </c>
      <c r="T766" s="109">
        <v>87</v>
      </c>
      <c r="U766" s="110">
        <v>2088000</v>
      </c>
      <c r="V766" s="110">
        <v>48024000</v>
      </c>
      <c r="W766" s="110">
        <v>5</v>
      </c>
      <c r="X766" s="110">
        <v>298584000</v>
      </c>
      <c r="Y766" s="111">
        <v>60</v>
      </c>
      <c r="Z766" s="111">
        <v>31.05</v>
      </c>
      <c r="AA766" s="181">
        <v>205111.03900000022</v>
      </c>
      <c r="AB766" s="181">
        <v>106193.69799999997</v>
      </c>
      <c r="AC766" s="181">
        <v>401440.2579999998</v>
      </c>
      <c r="AD766" s="181">
        <v>208842.92299999995</v>
      </c>
      <c r="AE766" s="110">
        <v>3589416</v>
      </c>
    </row>
    <row r="767" spans="1:31" hidden="1" x14ac:dyDescent="0.25">
      <c r="A767" s="99">
        <v>42879</v>
      </c>
      <c r="B767" s="100">
        <f t="shared" si="17"/>
        <v>2017</v>
      </c>
      <c r="C767" s="101">
        <v>86660.000000032596</v>
      </c>
      <c r="D767" s="101">
        <v>16314650.000000026</v>
      </c>
      <c r="E767" s="101">
        <v>110364339.99999997</v>
      </c>
      <c r="F767" s="101">
        <v>129680</v>
      </c>
      <c r="G767" s="102">
        <v>14049067</v>
      </c>
      <c r="H767" s="102">
        <v>112656194</v>
      </c>
      <c r="I767" s="102">
        <v>289689318</v>
      </c>
      <c r="J767" s="103">
        <v>98.31</v>
      </c>
      <c r="K767" s="104">
        <v>56.662999999999997</v>
      </c>
      <c r="L767" s="104">
        <v>36.911999999999999</v>
      </c>
      <c r="M767" s="105">
        <v>11044.857999999998</v>
      </c>
      <c r="N767" s="105">
        <v>5564.920000000001</v>
      </c>
      <c r="O767" s="105">
        <v>73846.827000000034</v>
      </c>
      <c r="P767" s="105">
        <v>38541.747999999992</v>
      </c>
      <c r="Q767" s="106">
        <v>86.660000000032596</v>
      </c>
      <c r="R767" s="107">
        <f t="shared" si="18"/>
        <v>0.40020402430063495</v>
      </c>
      <c r="S767" s="108">
        <v>97.290798611111043</v>
      </c>
      <c r="T767" s="109">
        <v>87</v>
      </c>
      <c r="U767" s="110">
        <v>2088000</v>
      </c>
      <c r="V767" s="110">
        <v>50112000</v>
      </c>
      <c r="W767" s="110">
        <v>5</v>
      </c>
      <c r="X767" s="110">
        <v>300672000</v>
      </c>
      <c r="Y767" s="111">
        <v>60</v>
      </c>
      <c r="Z767" s="111">
        <v>31.05</v>
      </c>
      <c r="AA767" s="181">
        <v>204969.48700000023</v>
      </c>
      <c r="AB767" s="181">
        <v>106141.60399999998</v>
      </c>
      <c r="AC767" s="181">
        <v>401496.9209999998</v>
      </c>
      <c r="AD767" s="181">
        <v>208879.83499999996</v>
      </c>
      <c r="AE767" s="110">
        <v>3591504</v>
      </c>
    </row>
    <row r="768" spans="1:31" hidden="1" x14ac:dyDescent="0.25">
      <c r="A768" s="99">
        <v>42880</v>
      </c>
      <c r="B768" s="100">
        <f t="shared" si="17"/>
        <v>2017</v>
      </c>
      <c r="C768" s="101">
        <v>53223</v>
      </c>
      <c r="D768" s="101">
        <v>16367873</v>
      </c>
      <c r="E768" s="101">
        <v>110417563</v>
      </c>
      <c r="F768" s="101">
        <v>45570</v>
      </c>
      <c r="G768" s="102">
        <v>14049067</v>
      </c>
      <c r="H768" s="102">
        <v>112656194</v>
      </c>
      <c r="I768" s="102">
        <v>289689318</v>
      </c>
      <c r="J768" s="103">
        <v>98.43</v>
      </c>
      <c r="K768" s="104">
        <v>34.896000000000001</v>
      </c>
      <c r="L768" s="104">
        <v>22.616</v>
      </c>
      <c r="M768" s="105">
        <v>11079.753999999999</v>
      </c>
      <c r="N768" s="105">
        <v>5587.536000000001</v>
      </c>
      <c r="O768" s="105">
        <v>73881.723000000027</v>
      </c>
      <c r="P768" s="105">
        <v>38564.363999999994</v>
      </c>
      <c r="Q768" s="106">
        <v>53.222999999999999</v>
      </c>
      <c r="R768" s="107">
        <f t="shared" si="18"/>
        <v>0.39942846008502592</v>
      </c>
      <c r="S768" s="108">
        <v>97.298655172413731</v>
      </c>
      <c r="T768" s="109">
        <v>87</v>
      </c>
      <c r="U768" s="110">
        <v>2088000</v>
      </c>
      <c r="V768" s="110">
        <v>52200000</v>
      </c>
      <c r="W768" s="110">
        <v>5</v>
      </c>
      <c r="X768" s="110">
        <v>302760000</v>
      </c>
      <c r="Y768" s="111">
        <v>60</v>
      </c>
      <c r="Z768" s="111">
        <v>31.05</v>
      </c>
      <c r="AA768" s="181">
        <v>204447.15500000023</v>
      </c>
      <c r="AB768" s="181">
        <v>105860.59799999997</v>
      </c>
      <c r="AC768" s="181">
        <v>401531.81699999981</v>
      </c>
      <c r="AD768" s="181">
        <v>208902.45099999997</v>
      </c>
      <c r="AE768" s="110">
        <v>3593592</v>
      </c>
    </row>
    <row r="769" spans="1:31" hidden="1" x14ac:dyDescent="0.25">
      <c r="A769" s="99">
        <v>42881</v>
      </c>
      <c r="B769" s="100">
        <f t="shared" si="17"/>
        <v>2017</v>
      </c>
      <c r="C769" s="101">
        <v>66793</v>
      </c>
      <c r="D769" s="101">
        <v>16434666</v>
      </c>
      <c r="E769" s="101">
        <v>110484356</v>
      </c>
      <c r="F769" s="101">
        <v>90260</v>
      </c>
      <c r="G769" s="102">
        <v>14049067</v>
      </c>
      <c r="H769" s="102">
        <v>112656194</v>
      </c>
      <c r="I769" s="102">
        <v>289689318</v>
      </c>
      <c r="J769" s="103">
        <v>98.15</v>
      </c>
      <c r="K769" s="104">
        <v>43.905000000000001</v>
      </c>
      <c r="L769" s="104">
        <v>29.07</v>
      </c>
      <c r="M769" s="105">
        <v>11123.659</v>
      </c>
      <c r="N769" s="105">
        <v>5616.6060000000007</v>
      </c>
      <c r="O769" s="105">
        <v>73925.628000000026</v>
      </c>
      <c r="P769" s="105">
        <v>38593.433999999994</v>
      </c>
      <c r="Q769" s="106">
        <v>66.793000000000006</v>
      </c>
      <c r="R769" s="107">
        <f t="shared" si="18"/>
        <v>0.39927747598803337</v>
      </c>
      <c r="S769" s="108">
        <v>97.304486301369806</v>
      </c>
      <c r="T769" s="109">
        <v>87</v>
      </c>
      <c r="U769" s="110">
        <v>2088000</v>
      </c>
      <c r="V769" s="110">
        <v>54288000</v>
      </c>
      <c r="W769" s="110">
        <v>5</v>
      </c>
      <c r="X769" s="110">
        <v>304848000</v>
      </c>
      <c r="Y769" s="111">
        <v>60</v>
      </c>
      <c r="Z769" s="111">
        <v>31.05</v>
      </c>
      <c r="AA769" s="181">
        <v>204050.84400000022</v>
      </c>
      <c r="AB769" s="181">
        <v>105674.68599999999</v>
      </c>
      <c r="AC769" s="181">
        <v>401575.72199999983</v>
      </c>
      <c r="AD769" s="181">
        <v>208931.52099999998</v>
      </c>
      <c r="AE769" s="110">
        <v>3595680</v>
      </c>
    </row>
    <row r="770" spans="1:31" hidden="1" x14ac:dyDescent="0.25">
      <c r="A770" s="99">
        <v>42882</v>
      </c>
      <c r="B770" s="100">
        <f t="shared" si="17"/>
        <v>2017</v>
      </c>
      <c r="C770" s="101">
        <v>235678</v>
      </c>
      <c r="D770" s="101">
        <v>16670344</v>
      </c>
      <c r="E770" s="101">
        <v>110720034</v>
      </c>
      <c r="F770" s="101">
        <v>277122</v>
      </c>
      <c r="G770" s="102">
        <v>14049067</v>
      </c>
      <c r="H770" s="102">
        <v>112656194</v>
      </c>
      <c r="I770" s="102">
        <v>289689318</v>
      </c>
      <c r="J770" s="103">
        <v>97.73</v>
      </c>
      <c r="K770" s="104">
        <v>153.81399999999999</v>
      </c>
      <c r="L770" s="104">
        <v>85.73</v>
      </c>
      <c r="M770" s="105">
        <v>11277.473</v>
      </c>
      <c r="N770" s="105">
        <v>5702.3360000000002</v>
      </c>
      <c r="O770" s="105">
        <v>74079.442000000025</v>
      </c>
      <c r="P770" s="105">
        <v>38679.163999999997</v>
      </c>
      <c r="Q770" s="106">
        <v>235.678</v>
      </c>
      <c r="R770" s="107">
        <f t="shared" si="18"/>
        <v>0.39876962945467898</v>
      </c>
      <c r="S770" s="108">
        <v>97.307380952380882</v>
      </c>
      <c r="T770" s="109">
        <v>87</v>
      </c>
      <c r="U770" s="110">
        <v>2088000</v>
      </c>
      <c r="V770" s="110">
        <v>56376000</v>
      </c>
      <c r="W770" s="110">
        <v>5</v>
      </c>
      <c r="X770" s="110">
        <v>306936000</v>
      </c>
      <c r="Y770" s="111">
        <v>60</v>
      </c>
      <c r="Z770" s="111">
        <v>31.05</v>
      </c>
      <c r="AA770" s="181">
        <v>204081.73200000022</v>
      </c>
      <c r="AB770" s="181">
        <v>105694.54</v>
      </c>
      <c r="AC770" s="181">
        <v>401729.53599999985</v>
      </c>
      <c r="AD770" s="181">
        <v>209017.25099999999</v>
      </c>
      <c r="AE770" s="110">
        <v>3597768</v>
      </c>
    </row>
    <row r="771" spans="1:31" hidden="1" x14ac:dyDescent="0.25">
      <c r="A771" s="99">
        <v>42883</v>
      </c>
      <c r="B771" s="100">
        <f t="shared" si="17"/>
        <v>2017</v>
      </c>
      <c r="C771" s="101">
        <v>1643929</v>
      </c>
      <c r="D771" s="101">
        <v>18314273</v>
      </c>
      <c r="E771" s="101">
        <v>112363963</v>
      </c>
      <c r="F771" s="101">
        <v>1567535</v>
      </c>
      <c r="G771" s="102">
        <v>14049067</v>
      </c>
      <c r="H771" s="102">
        <v>112656194</v>
      </c>
      <c r="I771" s="102">
        <v>289689318</v>
      </c>
      <c r="J771" s="103">
        <v>99.58</v>
      </c>
      <c r="K771" s="104">
        <v>1022.043</v>
      </c>
      <c r="L771" s="104">
        <v>642.35599999999999</v>
      </c>
      <c r="M771" s="105">
        <v>12299.516</v>
      </c>
      <c r="N771" s="105">
        <v>6344.692</v>
      </c>
      <c r="O771" s="105">
        <v>75101.48500000003</v>
      </c>
      <c r="P771" s="105">
        <v>39321.519999999997</v>
      </c>
      <c r="Q771" s="106">
        <v>1643.9290000000001</v>
      </c>
      <c r="R771" s="107">
        <f t="shared" si="18"/>
        <v>0.40050603579488792</v>
      </c>
      <c r="S771" s="108">
        <v>97.32273648648642</v>
      </c>
      <c r="T771" s="109">
        <v>87</v>
      </c>
      <c r="U771" s="110">
        <v>2088000</v>
      </c>
      <c r="V771" s="110">
        <v>58464000</v>
      </c>
      <c r="W771" s="110">
        <v>5</v>
      </c>
      <c r="X771" s="110">
        <v>309024000</v>
      </c>
      <c r="Y771" s="111">
        <v>60</v>
      </c>
      <c r="Z771" s="111">
        <v>31.05</v>
      </c>
      <c r="AA771" s="181">
        <v>204684.35100000023</v>
      </c>
      <c r="AB771" s="181">
        <v>106124.91299999999</v>
      </c>
      <c r="AC771" s="181">
        <v>402751.57899999985</v>
      </c>
      <c r="AD771" s="181">
        <v>209659.60699999999</v>
      </c>
      <c r="AE771" s="110">
        <v>3599856</v>
      </c>
    </row>
    <row r="772" spans="1:31" hidden="1" x14ac:dyDescent="0.25">
      <c r="A772" s="99">
        <v>42884</v>
      </c>
      <c r="B772" s="100">
        <f t="shared" si="17"/>
        <v>2017</v>
      </c>
      <c r="C772" s="101">
        <v>1304752</v>
      </c>
      <c r="D772" s="101">
        <v>19619025</v>
      </c>
      <c r="E772" s="101">
        <v>113668715</v>
      </c>
      <c r="F772" s="101">
        <v>1573903</v>
      </c>
      <c r="G772" s="102">
        <v>14049067</v>
      </c>
      <c r="H772" s="102">
        <v>112656194</v>
      </c>
      <c r="I772" s="102">
        <v>289689318</v>
      </c>
      <c r="J772" s="103">
        <v>99.03</v>
      </c>
      <c r="K772" s="104">
        <v>869.38499999999999</v>
      </c>
      <c r="L772" s="104">
        <v>455.88</v>
      </c>
      <c r="M772" s="105">
        <v>13168.901</v>
      </c>
      <c r="N772" s="105">
        <v>6800.5720000000001</v>
      </c>
      <c r="O772" s="105">
        <v>75970.870000000024</v>
      </c>
      <c r="P772" s="105">
        <v>39777.399999999994</v>
      </c>
      <c r="Q772" s="106">
        <v>1304.752</v>
      </c>
      <c r="R772" s="107">
        <f t="shared" si="18"/>
        <v>0.40221223166955333</v>
      </c>
      <c r="S772" s="108">
        <v>97.334194630872418</v>
      </c>
      <c r="T772" s="109">
        <v>87</v>
      </c>
      <c r="U772" s="110">
        <v>2088000</v>
      </c>
      <c r="V772" s="110">
        <v>60552000</v>
      </c>
      <c r="W772" s="110">
        <v>5</v>
      </c>
      <c r="X772" s="110">
        <v>311112000</v>
      </c>
      <c r="Y772" s="111">
        <v>60</v>
      </c>
      <c r="Z772" s="111">
        <v>31.05</v>
      </c>
      <c r="AA772" s="181">
        <v>205330.36600000024</v>
      </c>
      <c r="AB772" s="181">
        <v>106474.65699999999</v>
      </c>
      <c r="AC772" s="181">
        <v>403620.96399999986</v>
      </c>
      <c r="AD772" s="181">
        <v>210115.48699999999</v>
      </c>
      <c r="AE772" s="110">
        <v>3601944</v>
      </c>
    </row>
    <row r="773" spans="1:31" hidden="1" x14ac:dyDescent="0.25">
      <c r="A773" s="99">
        <v>42885</v>
      </c>
      <c r="B773" s="100">
        <f t="shared" si="17"/>
        <v>2017</v>
      </c>
      <c r="C773" s="101">
        <v>125168</v>
      </c>
      <c r="D773" s="101">
        <v>19744193</v>
      </c>
      <c r="E773" s="101">
        <v>113793883</v>
      </c>
      <c r="F773" s="101">
        <v>198769</v>
      </c>
      <c r="G773" s="102">
        <v>14049067</v>
      </c>
      <c r="H773" s="102">
        <v>112656194</v>
      </c>
      <c r="I773" s="102">
        <v>289689318</v>
      </c>
      <c r="J773" s="103">
        <v>98.98</v>
      </c>
      <c r="K773" s="104">
        <v>87.311999999999998</v>
      </c>
      <c r="L773" s="104">
        <v>44.637999999999998</v>
      </c>
      <c r="M773" s="105">
        <v>13256.213</v>
      </c>
      <c r="N773" s="105">
        <v>6845.21</v>
      </c>
      <c r="O773" s="105">
        <v>76058.18200000003</v>
      </c>
      <c r="P773" s="105">
        <v>39822.037999999993</v>
      </c>
      <c r="Q773" s="106">
        <v>125.16800000000001</v>
      </c>
      <c r="R773" s="107">
        <f t="shared" si="18"/>
        <v>0.40189808166692903</v>
      </c>
      <c r="S773" s="108">
        <v>97.3451666666666</v>
      </c>
      <c r="T773" s="109">
        <v>87</v>
      </c>
      <c r="U773" s="110">
        <v>2088000</v>
      </c>
      <c r="V773" s="110">
        <v>62640000</v>
      </c>
      <c r="W773" s="110">
        <v>5</v>
      </c>
      <c r="X773" s="110">
        <v>313200000</v>
      </c>
      <c r="Y773" s="111">
        <v>60</v>
      </c>
      <c r="Z773" s="111">
        <v>31.05</v>
      </c>
      <c r="AA773" s="181">
        <v>205413.02300000025</v>
      </c>
      <c r="AB773" s="181">
        <v>106515.026</v>
      </c>
      <c r="AC773" s="181">
        <v>403708.27599999984</v>
      </c>
      <c r="AD773" s="181">
        <v>210160.125</v>
      </c>
      <c r="AE773" s="110">
        <v>3604032</v>
      </c>
    </row>
    <row r="774" spans="1:31" hidden="1" x14ac:dyDescent="0.25">
      <c r="A774" s="99">
        <v>42886</v>
      </c>
      <c r="B774" s="100">
        <f t="shared" si="17"/>
        <v>2017</v>
      </c>
      <c r="C774" s="101">
        <v>80697</v>
      </c>
      <c r="D774" s="101">
        <v>19824890</v>
      </c>
      <c r="E774" s="101">
        <v>113874580</v>
      </c>
      <c r="F774" s="101">
        <v>105323</v>
      </c>
      <c r="G774" s="102">
        <v>14049067</v>
      </c>
      <c r="H774" s="102">
        <v>112656194</v>
      </c>
      <c r="I774" s="102">
        <v>289689318</v>
      </c>
      <c r="J774" s="103">
        <v>98.08</v>
      </c>
      <c r="K774" s="104">
        <v>51.654000000000003</v>
      </c>
      <c r="L774" s="104">
        <v>37.585999999999999</v>
      </c>
      <c r="M774" s="105">
        <v>13307.867</v>
      </c>
      <c r="N774" s="105">
        <v>6882.7960000000003</v>
      </c>
      <c r="O774" s="105">
        <v>76109.836000000025</v>
      </c>
      <c r="P774" s="105">
        <v>39859.623999999996</v>
      </c>
      <c r="Q774" s="106">
        <v>80.697000000000003</v>
      </c>
      <c r="R774" s="107">
        <f t="shared" si="18"/>
        <v>0.40139487613499175</v>
      </c>
      <c r="S774" s="108">
        <v>97.350033112582722</v>
      </c>
      <c r="T774" s="109">
        <v>87</v>
      </c>
      <c r="U774" s="110">
        <v>2088000</v>
      </c>
      <c r="V774" s="110">
        <v>64728000</v>
      </c>
      <c r="W774" s="110">
        <v>5</v>
      </c>
      <c r="X774" s="110">
        <v>315288000</v>
      </c>
      <c r="Y774" s="111">
        <v>60</v>
      </c>
      <c r="Z774" s="111">
        <v>31.05</v>
      </c>
      <c r="AA774" s="181">
        <v>205237.45000000027</v>
      </c>
      <c r="AB774" s="181">
        <v>106408.16099999999</v>
      </c>
      <c r="AC774" s="181">
        <v>403759.92999999982</v>
      </c>
      <c r="AD774" s="181">
        <v>210197.71100000001</v>
      </c>
      <c r="AE774" s="110">
        <v>3606120</v>
      </c>
    </row>
    <row r="775" spans="1:31" hidden="1" x14ac:dyDescent="0.25">
      <c r="A775" s="99">
        <v>42887</v>
      </c>
      <c r="B775" s="100">
        <f t="shared" si="17"/>
        <v>2017</v>
      </c>
      <c r="C775" s="101">
        <v>70335</v>
      </c>
      <c r="D775" s="101">
        <v>70335</v>
      </c>
      <c r="E775" s="101">
        <v>113944915</v>
      </c>
      <c r="F775" s="101">
        <v>123470</v>
      </c>
      <c r="G775" s="102">
        <v>15984870</v>
      </c>
      <c r="H775" s="102">
        <v>128641064</v>
      </c>
      <c r="I775" s="102">
        <v>289689318</v>
      </c>
      <c r="J775" s="103">
        <v>97.81</v>
      </c>
      <c r="K775" s="104">
        <v>46.768999999999998</v>
      </c>
      <c r="L775" s="104">
        <v>30.076000000000001</v>
      </c>
      <c r="M775" s="105">
        <v>46.768999999999998</v>
      </c>
      <c r="N775" s="105">
        <v>30.076000000000001</v>
      </c>
      <c r="O775" s="105">
        <v>76156.605000000025</v>
      </c>
      <c r="P775" s="105">
        <v>39889.699999999997</v>
      </c>
      <c r="Q775" s="106">
        <v>70.334999999999994</v>
      </c>
      <c r="R775" s="107">
        <f t="shared" si="18"/>
        <v>0.40147090353225207</v>
      </c>
      <c r="S775" s="108">
        <v>97.353059210526254</v>
      </c>
      <c r="T775" s="109">
        <v>87</v>
      </c>
      <c r="U775" s="110">
        <v>2088000</v>
      </c>
      <c r="V775" s="110">
        <v>2088000</v>
      </c>
      <c r="W775" s="110">
        <v>6</v>
      </c>
      <c r="X775" s="110">
        <v>317376000</v>
      </c>
      <c r="Y775" s="111">
        <v>60</v>
      </c>
      <c r="Z775" s="111">
        <v>31.05</v>
      </c>
      <c r="AA775" s="181">
        <v>204995.77300000025</v>
      </c>
      <c r="AB775" s="181">
        <v>106251.02199999998</v>
      </c>
      <c r="AC775" s="181">
        <v>403806.69899999979</v>
      </c>
      <c r="AD775" s="181">
        <v>210227.78700000001</v>
      </c>
      <c r="AE775" s="110">
        <v>3608208</v>
      </c>
    </row>
    <row r="776" spans="1:31" hidden="1" x14ac:dyDescent="0.25">
      <c r="A776" s="99">
        <v>42888</v>
      </c>
      <c r="B776" s="100">
        <f t="shared" si="17"/>
        <v>2017</v>
      </c>
      <c r="C776" s="101">
        <v>62325</v>
      </c>
      <c r="D776" s="101">
        <v>132660</v>
      </c>
      <c r="E776" s="101">
        <v>114007240</v>
      </c>
      <c r="F776" s="101">
        <v>48630</v>
      </c>
      <c r="G776" s="102">
        <v>15984870</v>
      </c>
      <c r="H776" s="102">
        <v>128641064</v>
      </c>
      <c r="I776" s="102">
        <v>289689318</v>
      </c>
      <c r="J776" s="103">
        <v>94.89</v>
      </c>
      <c r="K776" s="104">
        <v>42.488</v>
      </c>
      <c r="L776" s="104">
        <v>24.954000000000001</v>
      </c>
      <c r="M776" s="105">
        <v>89.257000000000005</v>
      </c>
      <c r="N776" s="105">
        <v>55.03</v>
      </c>
      <c r="O776" s="105">
        <v>76199.093000000023</v>
      </c>
      <c r="P776" s="105">
        <v>39914.653999999995</v>
      </c>
      <c r="Q776" s="106">
        <v>62.325000000000003</v>
      </c>
      <c r="R776" s="107">
        <f t="shared" si="18"/>
        <v>0.40120058258541957</v>
      </c>
      <c r="S776" s="108">
        <v>97.336960784313661</v>
      </c>
      <c r="T776" s="109">
        <v>87</v>
      </c>
      <c r="U776" s="110">
        <v>2088000</v>
      </c>
      <c r="V776" s="110">
        <v>4176000</v>
      </c>
      <c r="W776" s="110">
        <v>6</v>
      </c>
      <c r="X776" s="110">
        <v>319464000</v>
      </c>
      <c r="Y776" s="111">
        <v>60</v>
      </c>
      <c r="Z776" s="111">
        <v>31.05</v>
      </c>
      <c r="AA776" s="181">
        <v>205028.71300000028</v>
      </c>
      <c r="AB776" s="181">
        <v>106268.16399999999</v>
      </c>
      <c r="AC776" s="181">
        <v>403849.1869999998</v>
      </c>
      <c r="AD776" s="181">
        <v>210252.74100000001</v>
      </c>
      <c r="AE776" s="110">
        <v>3610296</v>
      </c>
    </row>
    <row r="777" spans="1:31" hidden="1" x14ac:dyDescent="0.25">
      <c r="A777" s="99">
        <v>42889</v>
      </c>
      <c r="B777" s="100">
        <f t="shared" si="17"/>
        <v>2017</v>
      </c>
      <c r="C777" s="101">
        <v>221132</v>
      </c>
      <c r="D777" s="101">
        <v>353792</v>
      </c>
      <c r="E777" s="101">
        <v>114228372</v>
      </c>
      <c r="F777" s="101">
        <v>102001</v>
      </c>
      <c r="G777" s="102">
        <v>15984870</v>
      </c>
      <c r="H777" s="102">
        <v>128641064</v>
      </c>
      <c r="I777" s="102">
        <v>289689318</v>
      </c>
      <c r="J777" s="103">
        <v>97.53</v>
      </c>
      <c r="K777" s="104">
        <v>146.5</v>
      </c>
      <c r="L777" s="104">
        <v>78.394000000000005</v>
      </c>
      <c r="M777" s="105">
        <v>235.75700000000001</v>
      </c>
      <c r="N777" s="105">
        <v>133.42400000000001</v>
      </c>
      <c r="O777" s="105">
        <v>76345.593000000023</v>
      </c>
      <c r="P777" s="105">
        <v>39993.047999999995</v>
      </c>
      <c r="Q777" s="106">
        <v>221.13200000000001</v>
      </c>
      <c r="R777" s="107">
        <f t="shared" si="18"/>
        <v>0.4011052025927675</v>
      </c>
      <c r="S777" s="108">
        <v>97.338214285714216</v>
      </c>
      <c r="T777" s="109">
        <v>87</v>
      </c>
      <c r="U777" s="110">
        <v>2088000</v>
      </c>
      <c r="V777" s="110">
        <v>6264000</v>
      </c>
      <c r="W777" s="110">
        <v>6</v>
      </c>
      <c r="X777" s="110">
        <v>321552000</v>
      </c>
      <c r="Y777" s="111">
        <v>60</v>
      </c>
      <c r="Z777" s="111">
        <v>31.05</v>
      </c>
      <c r="AA777" s="181">
        <v>205003.87100000028</v>
      </c>
      <c r="AB777" s="181">
        <v>106241.30799999999</v>
      </c>
      <c r="AC777" s="181">
        <v>403995.6869999998</v>
      </c>
      <c r="AD777" s="181">
        <v>210331.13500000001</v>
      </c>
      <c r="AE777" s="110">
        <v>3612384</v>
      </c>
    </row>
    <row r="778" spans="1:31" hidden="1" x14ac:dyDescent="0.25">
      <c r="A778" s="99">
        <v>42890</v>
      </c>
      <c r="B778" s="100">
        <f t="shared" si="17"/>
        <v>2017</v>
      </c>
      <c r="C778" s="101">
        <v>202365</v>
      </c>
      <c r="D778" s="101">
        <v>556157</v>
      </c>
      <c r="E778" s="101">
        <v>114430737</v>
      </c>
      <c r="F778" s="101">
        <v>512980</v>
      </c>
      <c r="G778" s="102">
        <v>15984870</v>
      </c>
      <c r="H778" s="102">
        <v>128641064</v>
      </c>
      <c r="I778" s="102">
        <v>289689318</v>
      </c>
      <c r="J778" s="103">
        <v>99.96</v>
      </c>
      <c r="K778" s="104">
        <v>139.91300000000001</v>
      </c>
      <c r="L778" s="104">
        <v>72.186000000000007</v>
      </c>
      <c r="M778" s="105">
        <v>375.67</v>
      </c>
      <c r="N778" s="105">
        <v>205.61</v>
      </c>
      <c r="O778" s="105">
        <v>76485.506000000023</v>
      </c>
      <c r="P778" s="105">
        <v>40065.233999999997</v>
      </c>
      <c r="Q778" s="106">
        <v>202.36500000000001</v>
      </c>
      <c r="R778" s="107">
        <f t="shared" si="18"/>
        <v>0.40134817614024032</v>
      </c>
      <c r="S778" s="108">
        <v>97.355129032257992</v>
      </c>
      <c r="T778" s="109">
        <v>87</v>
      </c>
      <c r="U778" s="110">
        <v>2088000</v>
      </c>
      <c r="V778" s="110">
        <v>8352000</v>
      </c>
      <c r="W778" s="110">
        <v>6</v>
      </c>
      <c r="X778" s="110">
        <v>323640000</v>
      </c>
      <c r="Y778" s="111">
        <v>60</v>
      </c>
      <c r="Z778" s="111">
        <v>31.05</v>
      </c>
      <c r="AA778" s="181">
        <v>204948.85900000029</v>
      </c>
      <c r="AB778" s="181">
        <v>106207.98099999999</v>
      </c>
      <c r="AC778" s="181">
        <v>404135.5999999998</v>
      </c>
      <c r="AD778" s="181">
        <v>210403.321</v>
      </c>
      <c r="AE778" s="110">
        <v>3614472</v>
      </c>
    </row>
    <row r="779" spans="1:31" hidden="1" x14ac:dyDescent="0.25">
      <c r="A779" s="99">
        <v>42891</v>
      </c>
      <c r="B779" s="100">
        <f t="shared" si="17"/>
        <v>2017</v>
      </c>
      <c r="C779" s="101">
        <v>518167</v>
      </c>
      <c r="D779" s="101">
        <v>1074324</v>
      </c>
      <c r="E779" s="101">
        <v>114948904</v>
      </c>
      <c r="F779" s="101">
        <v>321660</v>
      </c>
      <c r="G779" s="102">
        <v>15984870</v>
      </c>
      <c r="H779" s="102">
        <v>128641064</v>
      </c>
      <c r="I779" s="102">
        <v>289689318</v>
      </c>
      <c r="J779" s="103">
        <v>97.72</v>
      </c>
      <c r="K779" s="104">
        <v>342.99900000000002</v>
      </c>
      <c r="L779" s="104">
        <v>183.67599999999999</v>
      </c>
      <c r="M779" s="105">
        <v>718.6690000000001</v>
      </c>
      <c r="N779" s="105">
        <v>389.286</v>
      </c>
      <c r="O779" s="105">
        <v>76828.505000000019</v>
      </c>
      <c r="P779" s="105">
        <v>40248.909999999996</v>
      </c>
      <c r="Q779" s="106">
        <v>518.16700000000003</v>
      </c>
      <c r="R779" s="107">
        <f t="shared" si="18"/>
        <v>0.40174583005301001</v>
      </c>
      <c r="S779" s="108">
        <v>97.357467948717868</v>
      </c>
      <c r="T779" s="109">
        <v>87</v>
      </c>
      <c r="U779" s="110">
        <v>2088000</v>
      </c>
      <c r="V779" s="110">
        <v>10440000</v>
      </c>
      <c r="W779" s="110">
        <v>6</v>
      </c>
      <c r="X779" s="110">
        <v>325728000</v>
      </c>
      <c r="Y779" s="111">
        <v>60</v>
      </c>
      <c r="Z779" s="111">
        <v>31.05</v>
      </c>
      <c r="AA779" s="181">
        <v>205280.64800000031</v>
      </c>
      <c r="AB779" s="181">
        <v>106383.18</v>
      </c>
      <c r="AC779" s="181">
        <v>404478.59899999981</v>
      </c>
      <c r="AD779" s="181">
        <v>210586.997</v>
      </c>
      <c r="AE779" s="110">
        <v>3616560</v>
      </c>
    </row>
    <row r="780" spans="1:31" hidden="1" x14ac:dyDescent="0.25">
      <c r="A780" s="99">
        <v>42892</v>
      </c>
      <c r="B780" s="100">
        <f t="shared" ref="B780:B843" si="19">YEAR(A780)</f>
        <v>2017</v>
      </c>
      <c r="C780" s="101">
        <v>36414.999999999993</v>
      </c>
      <c r="D780" s="101">
        <v>1110739.0000000698</v>
      </c>
      <c r="E780" s="101">
        <v>114985319.00000001</v>
      </c>
      <c r="F780" s="101">
        <v>57470</v>
      </c>
      <c r="G780" s="102">
        <v>15984870</v>
      </c>
      <c r="H780" s="102">
        <v>128641064</v>
      </c>
      <c r="I780" s="102">
        <v>289689318</v>
      </c>
      <c r="J780" s="103">
        <v>97.77</v>
      </c>
      <c r="K780" s="104">
        <v>25.768000000000001</v>
      </c>
      <c r="L780" s="104">
        <v>14.992000000000001</v>
      </c>
      <c r="M780" s="105">
        <v>744.43700000000013</v>
      </c>
      <c r="N780" s="105">
        <v>404.27800000000002</v>
      </c>
      <c r="O780" s="105">
        <v>76854.273000000016</v>
      </c>
      <c r="P780" s="105">
        <v>40263.901999999995</v>
      </c>
      <c r="Q780" s="106">
        <v>36.414999999999992</v>
      </c>
      <c r="R780" s="107">
        <f t="shared" si="18"/>
        <v>0.40173636566419979</v>
      </c>
      <c r="S780" s="108">
        <v>97.360095541401208</v>
      </c>
      <c r="T780" s="109">
        <v>87</v>
      </c>
      <c r="U780" s="110">
        <v>2088000</v>
      </c>
      <c r="V780" s="110">
        <v>12528000</v>
      </c>
      <c r="W780" s="110">
        <v>6</v>
      </c>
      <c r="X780" s="110">
        <v>327816000</v>
      </c>
      <c r="Y780" s="111">
        <v>60</v>
      </c>
      <c r="Z780" s="111">
        <v>31.05</v>
      </c>
      <c r="AA780" s="181">
        <v>205167.13300000029</v>
      </c>
      <c r="AB780" s="181">
        <v>106315.2</v>
      </c>
      <c r="AC780" s="181">
        <v>404504.36699999979</v>
      </c>
      <c r="AD780" s="181">
        <v>210601.989</v>
      </c>
      <c r="AE780" s="110">
        <v>3618648</v>
      </c>
    </row>
    <row r="781" spans="1:31" hidden="1" x14ac:dyDescent="0.25">
      <c r="A781" s="99">
        <v>42893</v>
      </c>
      <c r="B781" s="100">
        <f t="shared" si="19"/>
        <v>2017</v>
      </c>
      <c r="C781" s="101">
        <v>8301</v>
      </c>
      <c r="D781" s="101">
        <v>1119040</v>
      </c>
      <c r="E781" s="101">
        <v>114993620</v>
      </c>
      <c r="F781" s="101">
        <v>38570</v>
      </c>
      <c r="G781" s="102">
        <v>15984870</v>
      </c>
      <c r="H781" s="102">
        <v>128641064</v>
      </c>
      <c r="I781" s="102">
        <v>289689318</v>
      </c>
      <c r="J781" s="103">
        <v>96.63</v>
      </c>
      <c r="K781" s="104">
        <v>6.3369999999999997</v>
      </c>
      <c r="L781" s="104">
        <v>4.63</v>
      </c>
      <c r="M781" s="105">
        <v>750.77400000000011</v>
      </c>
      <c r="N781" s="105">
        <v>408.90800000000002</v>
      </c>
      <c r="O781" s="105">
        <v>76860.610000000015</v>
      </c>
      <c r="P781" s="105">
        <v>40268.531999999992</v>
      </c>
      <c r="Q781" s="106">
        <v>8.3010000000000002</v>
      </c>
      <c r="R781" s="107">
        <f t="shared" si="18"/>
        <v>0.40061047210413053</v>
      </c>
      <c r="S781" s="108">
        <v>97.35547468354423</v>
      </c>
      <c r="T781" s="109">
        <v>87</v>
      </c>
      <c r="U781" s="110">
        <v>2088000</v>
      </c>
      <c r="V781" s="110">
        <v>14616000</v>
      </c>
      <c r="W781" s="110">
        <v>6</v>
      </c>
      <c r="X781" s="110">
        <v>329904000</v>
      </c>
      <c r="Y781" s="111">
        <v>60</v>
      </c>
      <c r="Z781" s="111">
        <v>31.05</v>
      </c>
      <c r="AA781" s="181">
        <v>205142.21800000031</v>
      </c>
      <c r="AB781" s="181">
        <v>106304.569</v>
      </c>
      <c r="AC781" s="181">
        <v>404510.70399999979</v>
      </c>
      <c r="AD781" s="181">
        <v>210606.61900000001</v>
      </c>
      <c r="AE781" s="110">
        <v>3620736</v>
      </c>
    </row>
    <row r="782" spans="1:31" hidden="1" x14ac:dyDescent="0.25">
      <c r="A782" s="99">
        <v>42894</v>
      </c>
      <c r="B782" s="100">
        <f t="shared" si="19"/>
        <v>2017</v>
      </c>
      <c r="C782" s="101">
        <v>89950</v>
      </c>
      <c r="D782" s="101">
        <v>1208990</v>
      </c>
      <c r="E782" s="101">
        <v>115083570</v>
      </c>
      <c r="F782" s="101">
        <v>72890</v>
      </c>
      <c r="G782" s="102">
        <v>15984870</v>
      </c>
      <c r="H782" s="102">
        <v>128641064</v>
      </c>
      <c r="I782" s="102">
        <v>289689318</v>
      </c>
      <c r="J782" s="103">
        <v>97.77</v>
      </c>
      <c r="K782" s="104">
        <v>60.875999999999998</v>
      </c>
      <c r="L782" s="104">
        <v>31.521999999999998</v>
      </c>
      <c r="M782" s="105">
        <v>811.65000000000009</v>
      </c>
      <c r="N782" s="105">
        <v>440.43</v>
      </c>
      <c r="O782" s="105">
        <v>76921.486000000019</v>
      </c>
      <c r="P782" s="105">
        <v>40300.053999999989</v>
      </c>
      <c r="Q782" s="106">
        <v>89.95</v>
      </c>
      <c r="R782" s="107">
        <f t="shared" si="18"/>
        <v>0.39895205479452045</v>
      </c>
      <c r="S782" s="108">
        <v>97.358081761006218</v>
      </c>
      <c r="T782" s="109">
        <v>87</v>
      </c>
      <c r="U782" s="110">
        <v>2088000</v>
      </c>
      <c r="V782" s="110">
        <v>16704000</v>
      </c>
      <c r="W782" s="110">
        <v>6</v>
      </c>
      <c r="X782" s="110">
        <v>331992000</v>
      </c>
      <c r="Y782" s="111">
        <v>60</v>
      </c>
      <c r="Z782" s="111">
        <v>31.05</v>
      </c>
      <c r="AA782" s="181">
        <v>204625.23500000031</v>
      </c>
      <c r="AB782" s="181">
        <v>106035.485</v>
      </c>
      <c r="AC782" s="181">
        <v>404571.57999999978</v>
      </c>
      <c r="AD782" s="181">
        <v>210638.141</v>
      </c>
      <c r="AE782" s="110">
        <v>3622824</v>
      </c>
    </row>
    <row r="783" spans="1:31" hidden="1" x14ac:dyDescent="0.25">
      <c r="A783" s="99">
        <v>42895</v>
      </c>
      <c r="B783" s="100">
        <f t="shared" si="19"/>
        <v>2017</v>
      </c>
      <c r="C783" s="101">
        <v>619360</v>
      </c>
      <c r="D783" s="101">
        <v>1828350</v>
      </c>
      <c r="E783" s="101">
        <v>115702930</v>
      </c>
      <c r="F783" s="101">
        <v>419540</v>
      </c>
      <c r="G783" s="102">
        <v>15984870</v>
      </c>
      <c r="H783" s="102">
        <v>128641064</v>
      </c>
      <c r="I783" s="102">
        <v>289689318</v>
      </c>
      <c r="J783" s="103">
        <v>99.98</v>
      </c>
      <c r="K783" s="104">
        <v>421.66399999999999</v>
      </c>
      <c r="L783" s="104">
        <v>210.06399999999999</v>
      </c>
      <c r="M783" s="105">
        <v>1233.3140000000001</v>
      </c>
      <c r="N783" s="105">
        <v>650.49400000000003</v>
      </c>
      <c r="O783" s="105">
        <v>77343.150000000023</v>
      </c>
      <c r="P783" s="105">
        <v>40510.117999999988</v>
      </c>
      <c r="Q783" s="106">
        <v>619.36</v>
      </c>
      <c r="R783" s="107">
        <f t="shared" si="18"/>
        <v>0.39860608959219007</v>
      </c>
      <c r="S783" s="108">
        <v>97.37446874999992</v>
      </c>
      <c r="T783" s="109">
        <v>87</v>
      </c>
      <c r="U783" s="110">
        <v>2088000</v>
      </c>
      <c r="V783" s="110">
        <v>18792000</v>
      </c>
      <c r="W783" s="110">
        <v>6</v>
      </c>
      <c r="X783" s="110">
        <v>334080000</v>
      </c>
      <c r="Y783" s="111">
        <v>60</v>
      </c>
      <c r="Z783" s="111">
        <v>31.05</v>
      </c>
      <c r="AA783" s="181">
        <v>204167.38800000027</v>
      </c>
      <c r="AB783" s="181">
        <v>105752.75200000002</v>
      </c>
      <c r="AC783" s="181">
        <v>404993.24399999977</v>
      </c>
      <c r="AD783" s="181">
        <v>210848.20500000002</v>
      </c>
      <c r="AE783" s="110">
        <v>3624912</v>
      </c>
    </row>
    <row r="784" spans="1:31" hidden="1" x14ac:dyDescent="0.25">
      <c r="A784" s="99">
        <v>42896</v>
      </c>
      <c r="B784" s="100">
        <f t="shared" si="19"/>
        <v>2017</v>
      </c>
      <c r="C784" s="101">
        <v>126562</v>
      </c>
      <c r="D784" s="101">
        <v>1954912</v>
      </c>
      <c r="E784" s="101">
        <v>115829492</v>
      </c>
      <c r="F784" s="101">
        <v>235730</v>
      </c>
      <c r="G784" s="102">
        <v>15984870</v>
      </c>
      <c r="H784" s="102">
        <v>128641064</v>
      </c>
      <c r="I784" s="102">
        <v>289689318</v>
      </c>
      <c r="J784" s="103">
        <v>97.71</v>
      </c>
      <c r="K784" s="104">
        <v>88.350999999999999</v>
      </c>
      <c r="L784" s="104">
        <v>43.066000000000003</v>
      </c>
      <c r="M784" s="105">
        <v>1321.665</v>
      </c>
      <c r="N784" s="105">
        <v>693.56000000000006</v>
      </c>
      <c r="O784" s="105">
        <v>77431.501000000018</v>
      </c>
      <c r="P784" s="105">
        <v>40553.183999999987</v>
      </c>
      <c r="Q784" s="106">
        <v>126.562</v>
      </c>
      <c r="R784" s="107">
        <f t="shared" si="18"/>
        <v>0.3981998425444811</v>
      </c>
      <c r="S784" s="108">
        <v>97.376552795030975</v>
      </c>
      <c r="T784" s="109">
        <v>87</v>
      </c>
      <c r="U784" s="110">
        <v>2088000</v>
      </c>
      <c r="V784" s="110">
        <v>20880000</v>
      </c>
      <c r="W784" s="110">
        <v>6</v>
      </c>
      <c r="X784" s="110">
        <v>336168000</v>
      </c>
      <c r="Y784" s="111">
        <v>60</v>
      </c>
      <c r="Z784" s="111">
        <v>31.05</v>
      </c>
      <c r="AA784" s="181">
        <v>203674.58900000027</v>
      </c>
      <c r="AB784" s="181">
        <v>105483.70300000002</v>
      </c>
      <c r="AC784" s="181">
        <v>405081.5949999998</v>
      </c>
      <c r="AD784" s="181">
        <v>210891.27100000001</v>
      </c>
      <c r="AE784" s="110">
        <v>3627000</v>
      </c>
    </row>
    <row r="785" spans="1:31" hidden="1" x14ac:dyDescent="0.25">
      <c r="A785" s="99">
        <v>42897</v>
      </c>
      <c r="B785" s="100">
        <f t="shared" si="19"/>
        <v>2017</v>
      </c>
      <c r="C785" s="101">
        <v>837689</v>
      </c>
      <c r="D785" s="101">
        <v>2792601</v>
      </c>
      <c r="E785" s="101">
        <v>116667181</v>
      </c>
      <c r="F785" s="101">
        <v>724810</v>
      </c>
      <c r="G785" s="102">
        <v>15984870</v>
      </c>
      <c r="H785" s="102">
        <v>128641064</v>
      </c>
      <c r="I785" s="102">
        <v>289689318</v>
      </c>
      <c r="J785" s="103">
        <v>99.69</v>
      </c>
      <c r="K785" s="104">
        <v>573.90499999999997</v>
      </c>
      <c r="L785" s="104">
        <v>272.67200000000003</v>
      </c>
      <c r="M785" s="105">
        <v>1895.57</v>
      </c>
      <c r="N785" s="105">
        <v>966.23200000000008</v>
      </c>
      <c r="O785" s="105">
        <v>78005.406000000017</v>
      </c>
      <c r="P785" s="105">
        <v>40825.855999999985</v>
      </c>
      <c r="Q785" s="106">
        <v>837.68899999999996</v>
      </c>
      <c r="R785" s="107">
        <f t="shared" si="18"/>
        <v>0.39929097779877176</v>
      </c>
      <c r="S785" s="108">
        <v>97.390833333333262</v>
      </c>
      <c r="T785" s="109">
        <v>87</v>
      </c>
      <c r="U785" s="110">
        <v>2088000</v>
      </c>
      <c r="V785" s="110">
        <v>22968000</v>
      </c>
      <c r="W785" s="110">
        <v>6</v>
      </c>
      <c r="X785" s="110">
        <v>338256000</v>
      </c>
      <c r="Y785" s="111">
        <v>60</v>
      </c>
      <c r="Z785" s="111">
        <v>31.05</v>
      </c>
      <c r="AA785" s="181">
        <v>203963.06600000028</v>
      </c>
      <c r="AB785" s="181">
        <v>105597.13400000003</v>
      </c>
      <c r="AC785" s="181">
        <v>405655.49999999983</v>
      </c>
      <c r="AD785" s="181">
        <v>211163.943</v>
      </c>
      <c r="AE785" s="110">
        <v>3629088</v>
      </c>
    </row>
    <row r="786" spans="1:31" hidden="1" x14ac:dyDescent="0.25">
      <c r="A786" s="99">
        <v>42898</v>
      </c>
      <c r="B786" s="100">
        <f t="shared" si="19"/>
        <v>2017</v>
      </c>
      <c r="C786" s="101">
        <v>1565551</v>
      </c>
      <c r="D786" s="101">
        <v>4358152.0000000335</v>
      </c>
      <c r="E786" s="101">
        <v>118232731.99999996</v>
      </c>
      <c r="F786" s="101">
        <v>1720560</v>
      </c>
      <c r="G786" s="102">
        <v>15984870</v>
      </c>
      <c r="H786" s="102">
        <v>128641064</v>
      </c>
      <c r="I786" s="102">
        <v>289689318</v>
      </c>
      <c r="J786" s="103">
        <v>99.35</v>
      </c>
      <c r="K786" s="104">
        <v>1049.0239999999999</v>
      </c>
      <c r="L786" s="104">
        <v>538.23199999999997</v>
      </c>
      <c r="M786" s="105">
        <v>2944.5940000000001</v>
      </c>
      <c r="N786" s="105">
        <v>1504.4639999999999</v>
      </c>
      <c r="O786" s="105">
        <v>79054.430000000022</v>
      </c>
      <c r="P786" s="105">
        <v>41364.087999999989</v>
      </c>
      <c r="Q786" s="106">
        <v>1565.5509999999999</v>
      </c>
      <c r="R786" s="107">
        <f t="shared" si="18"/>
        <v>0.40111944050805637</v>
      </c>
      <c r="S786" s="108">
        <v>97.402852760736124</v>
      </c>
      <c r="T786" s="109">
        <v>87</v>
      </c>
      <c r="U786" s="110">
        <v>2088000</v>
      </c>
      <c r="V786" s="110">
        <v>25056000</v>
      </c>
      <c r="W786" s="110">
        <v>6</v>
      </c>
      <c r="X786" s="110">
        <v>340344000</v>
      </c>
      <c r="Y786" s="111">
        <v>60</v>
      </c>
      <c r="Z786" s="111">
        <v>31.05</v>
      </c>
      <c r="AA786" s="181">
        <v>205007.24200000026</v>
      </c>
      <c r="AB786" s="181">
        <v>106131.55700000003</v>
      </c>
      <c r="AC786" s="181">
        <v>406704.5239999998</v>
      </c>
      <c r="AD786" s="181">
        <v>211702.17499999999</v>
      </c>
      <c r="AE786" s="110">
        <v>3631176</v>
      </c>
    </row>
    <row r="787" spans="1:31" hidden="1" x14ac:dyDescent="0.25">
      <c r="A787" s="99">
        <v>42899</v>
      </c>
      <c r="B787" s="100">
        <f t="shared" si="19"/>
        <v>2017</v>
      </c>
      <c r="C787" s="101">
        <v>816609.99999999988</v>
      </c>
      <c r="D787" s="101">
        <v>5174762.0000000335</v>
      </c>
      <c r="E787" s="101">
        <v>119049341.99999994</v>
      </c>
      <c r="F787" s="101">
        <v>639104</v>
      </c>
      <c r="G787" s="102">
        <v>15984870</v>
      </c>
      <c r="H787" s="102">
        <v>128641064</v>
      </c>
      <c r="I787" s="102">
        <v>289689318</v>
      </c>
      <c r="J787" s="103">
        <v>99.96</v>
      </c>
      <c r="K787" s="104">
        <v>551.255</v>
      </c>
      <c r="L787" s="104">
        <v>278.44600000000003</v>
      </c>
      <c r="M787" s="105">
        <v>3495.8490000000002</v>
      </c>
      <c r="N787" s="105">
        <v>1782.9099999999999</v>
      </c>
      <c r="O787" s="105">
        <v>79605.685000000027</v>
      </c>
      <c r="P787" s="105">
        <v>41642.533999999992</v>
      </c>
      <c r="Q787" s="106">
        <v>816.6099999999999</v>
      </c>
      <c r="R787" s="107">
        <f t="shared" si="18"/>
        <v>0.40048794284364658</v>
      </c>
      <c r="S787" s="108">
        <v>97.418445121951137</v>
      </c>
      <c r="T787" s="109">
        <v>87</v>
      </c>
      <c r="U787" s="110">
        <v>2088000</v>
      </c>
      <c r="V787" s="110">
        <v>27144000</v>
      </c>
      <c r="W787" s="110">
        <v>6</v>
      </c>
      <c r="X787" s="110">
        <v>342432000</v>
      </c>
      <c r="Y787" s="111">
        <v>60</v>
      </c>
      <c r="Z787" s="111">
        <v>31.05</v>
      </c>
      <c r="AA787" s="181">
        <v>205443.82100000029</v>
      </c>
      <c r="AB787" s="181">
        <v>106344.17800000003</v>
      </c>
      <c r="AC787" s="181">
        <v>407255.77899999981</v>
      </c>
      <c r="AD787" s="181">
        <v>211980.62099999998</v>
      </c>
      <c r="AE787" s="110">
        <v>3633264</v>
      </c>
    </row>
    <row r="788" spans="1:31" hidden="1" x14ac:dyDescent="0.25">
      <c r="A788" s="99">
        <v>42900</v>
      </c>
      <c r="B788" s="100">
        <f t="shared" si="19"/>
        <v>2017</v>
      </c>
      <c r="C788" s="101">
        <v>156368.00000001676</v>
      </c>
      <c r="D788" s="101">
        <v>5331130.0000000503</v>
      </c>
      <c r="E788" s="101">
        <v>119205709.99999997</v>
      </c>
      <c r="F788" s="101">
        <v>142090</v>
      </c>
      <c r="G788" s="102">
        <v>15984870</v>
      </c>
      <c r="H788" s="102">
        <v>128641064</v>
      </c>
      <c r="I788" s="102">
        <v>289689318</v>
      </c>
      <c r="J788" s="103">
        <v>97.88</v>
      </c>
      <c r="K788" s="104">
        <v>108.07299999999999</v>
      </c>
      <c r="L788" s="104">
        <v>57.872</v>
      </c>
      <c r="M788" s="105">
        <v>3603.922</v>
      </c>
      <c r="N788" s="105">
        <v>1840.7819999999999</v>
      </c>
      <c r="O788" s="105">
        <v>79713.758000000031</v>
      </c>
      <c r="P788" s="105">
        <v>41700.405999999995</v>
      </c>
      <c r="Q788" s="106">
        <v>156.36800000001676</v>
      </c>
      <c r="R788" s="107">
        <f t="shared" si="18"/>
        <v>0.39929496535978581</v>
      </c>
      <c r="S788" s="108">
        <v>97.421242424242337</v>
      </c>
      <c r="T788" s="109">
        <v>87</v>
      </c>
      <c r="U788" s="110">
        <v>2088000</v>
      </c>
      <c r="V788" s="110">
        <v>29232000</v>
      </c>
      <c r="W788" s="110">
        <v>6</v>
      </c>
      <c r="X788" s="110">
        <v>344520000</v>
      </c>
      <c r="Y788" s="111">
        <v>60</v>
      </c>
      <c r="Z788" s="111">
        <v>31.05</v>
      </c>
      <c r="AA788" s="181">
        <v>204681.16400000028</v>
      </c>
      <c r="AB788" s="181">
        <v>105961.73200000003</v>
      </c>
      <c r="AC788" s="181">
        <v>407363.85199999978</v>
      </c>
      <c r="AD788" s="181">
        <v>212038.49299999999</v>
      </c>
      <c r="AE788" s="110">
        <v>3635352</v>
      </c>
    </row>
    <row r="789" spans="1:31" hidden="1" x14ac:dyDescent="0.25">
      <c r="A789" s="99">
        <v>42901</v>
      </c>
      <c r="B789" s="100">
        <f t="shared" si="19"/>
        <v>2017</v>
      </c>
      <c r="C789" s="101">
        <v>417519</v>
      </c>
      <c r="D789" s="101">
        <v>5748649.0000000503</v>
      </c>
      <c r="E789" s="101">
        <v>119623228.99999994</v>
      </c>
      <c r="F789" s="101">
        <v>112060</v>
      </c>
      <c r="G789" s="102">
        <v>15984870</v>
      </c>
      <c r="H789" s="102">
        <v>128641064</v>
      </c>
      <c r="I789" s="102">
        <v>289689318</v>
      </c>
      <c r="J789" s="103">
        <v>96.64</v>
      </c>
      <c r="K789" s="104">
        <v>273.315</v>
      </c>
      <c r="L789" s="104">
        <v>149.69399999999999</v>
      </c>
      <c r="M789" s="105">
        <v>3877.2370000000001</v>
      </c>
      <c r="N789" s="105">
        <v>1990.4759999999999</v>
      </c>
      <c r="O789" s="105">
        <v>79987.073000000033</v>
      </c>
      <c r="P789" s="105">
        <v>41850.1</v>
      </c>
      <c r="Q789" s="106">
        <v>417.51900000000001</v>
      </c>
      <c r="R789" s="107">
        <f t="shared" si="18"/>
        <v>0.39967474282265253</v>
      </c>
      <c r="S789" s="108">
        <v>97.416536144578231</v>
      </c>
      <c r="T789" s="109">
        <v>87</v>
      </c>
      <c r="U789" s="110">
        <v>2088000</v>
      </c>
      <c r="V789" s="110">
        <v>31320000</v>
      </c>
      <c r="W789" s="110">
        <v>6</v>
      </c>
      <c r="X789" s="110">
        <v>346608000</v>
      </c>
      <c r="Y789" s="111">
        <v>60</v>
      </c>
      <c r="Z789" s="111">
        <v>31.05</v>
      </c>
      <c r="AA789" s="181">
        <v>204238.1570000003</v>
      </c>
      <c r="AB789" s="181">
        <v>105742.86100000003</v>
      </c>
      <c r="AC789" s="181">
        <v>407637.16699999978</v>
      </c>
      <c r="AD789" s="181">
        <v>212188.18699999998</v>
      </c>
      <c r="AE789" s="110">
        <v>3637440</v>
      </c>
    </row>
    <row r="790" spans="1:31" hidden="1" x14ac:dyDescent="0.25">
      <c r="A790" s="99">
        <v>42902</v>
      </c>
      <c r="B790" s="100">
        <f t="shared" si="19"/>
        <v>2017</v>
      </c>
      <c r="C790" s="101">
        <v>503342.99999999994</v>
      </c>
      <c r="D790" s="101">
        <v>6251992.0000000503</v>
      </c>
      <c r="E790" s="101">
        <v>120126571.99999993</v>
      </c>
      <c r="F790" s="101">
        <v>708427</v>
      </c>
      <c r="G790" s="102">
        <v>15984870</v>
      </c>
      <c r="H790" s="102">
        <v>128641064</v>
      </c>
      <c r="I790" s="102">
        <v>289689318</v>
      </c>
      <c r="J790" s="103">
        <v>100</v>
      </c>
      <c r="K790" s="104">
        <v>337.00400000000002</v>
      </c>
      <c r="L790" s="104">
        <v>177.916</v>
      </c>
      <c r="M790" s="105">
        <v>4214.241</v>
      </c>
      <c r="N790" s="105">
        <v>2168.3919999999998</v>
      </c>
      <c r="O790" s="105">
        <v>80324.077000000034</v>
      </c>
      <c r="P790" s="105">
        <v>42028.015999999996</v>
      </c>
      <c r="Q790" s="106">
        <v>503.34299999999996</v>
      </c>
      <c r="R790" s="107">
        <f t="shared" si="18"/>
        <v>0.40029965359785852</v>
      </c>
      <c r="S790" s="108">
        <v>97.432005988023874</v>
      </c>
      <c r="T790" s="109">
        <v>87</v>
      </c>
      <c r="U790" s="110">
        <v>2088000</v>
      </c>
      <c r="V790" s="110">
        <v>33408000</v>
      </c>
      <c r="W790" s="110">
        <v>6</v>
      </c>
      <c r="X790" s="110">
        <v>348696000</v>
      </c>
      <c r="Y790" s="111">
        <v>60</v>
      </c>
      <c r="Z790" s="111">
        <v>31.05</v>
      </c>
      <c r="AA790" s="181">
        <v>204489.56200000027</v>
      </c>
      <c r="AB790" s="181">
        <v>105871.44900000002</v>
      </c>
      <c r="AC790" s="181">
        <v>407974.1709999998</v>
      </c>
      <c r="AD790" s="181">
        <v>212366.10299999997</v>
      </c>
      <c r="AE790" s="110">
        <v>3639528</v>
      </c>
    </row>
    <row r="791" spans="1:31" hidden="1" x14ac:dyDescent="0.25">
      <c r="A791" s="99">
        <v>42903</v>
      </c>
      <c r="B791" s="100">
        <f t="shared" si="19"/>
        <v>2017</v>
      </c>
      <c r="C791" s="101">
        <v>302717.99999999994</v>
      </c>
      <c r="D791" s="101">
        <v>6554710.0000000503</v>
      </c>
      <c r="E791" s="101">
        <v>120429289.99999993</v>
      </c>
      <c r="F791" s="101">
        <v>278495</v>
      </c>
      <c r="G791" s="102">
        <v>15984870</v>
      </c>
      <c r="H791" s="102">
        <v>128641064</v>
      </c>
      <c r="I791" s="102">
        <v>289689318</v>
      </c>
      <c r="J791" s="103">
        <v>99.3</v>
      </c>
      <c r="K791" s="104">
        <v>205.40799999999999</v>
      </c>
      <c r="L791" s="104">
        <v>106.012</v>
      </c>
      <c r="M791" s="105">
        <v>4419.6490000000003</v>
      </c>
      <c r="N791" s="105">
        <v>2274.404</v>
      </c>
      <c r="O791" s="105">
        <v>80529.48500000003</v>
      </c>
      <c r="P791" s="105">
        <v>42134.027999999998</v>
      </c>
      <c r="Q791" s="106">
        <v>302.71799999999996</v>
      </c>
      <c r="R791" s="107">
        <f t="shared" si="18"/>
        <v>0.40060427491733575</v>
      </c>
      <c r="S791" s="108">
        <v>97.44312499999991</v>
      </c>
      <c r="T791" s="109">
        <v>87</v>
      </c>
      <c r="U791" s="110">
        <v>2088000</v>
      </c>
      <c r="V791" s="110">
        <v>35496000</v>
      </c>
      <c r="W791" s="110">
        <v>6</v>
      </c>
      <c r="X791" s="110">
        <v>350784000</v>
      </c>
      <c r="Y791" s="111">
        <v>60</v>
      </c>
      <c r="Z791" s="111">
        <v>31.05</v>
      </c>
      <c r="AA791" s="181">
        <v>204674.96300000028</v>
      </c>
      <c r="AB791" s="181">
        <v>105963.38400000002</v>
      </c>
      <c r="AC791" s="181">
        <v>408179.57899999979</v>
      </c>
      <c r="AD791" s="181">
        <v>212472.11499999996</v>
      </c>
      <c r="AE791" s="110">
        <v>3641616</v>
      </c>
    </row>
    <row r="792" spans="1:31" hidden="1" x14ac:dyDescent="0.25">
      <c r="A792" s="99">
        <v>42904</v>
      </c>
      <c r="B792" s="100">
        <f t="shared" si="19"/>
        <v>2017</v>
      </c>
      <c r="C792" s="101">
        <v>293619</v>
      </c>
      <c r="D792" s="101">
        <v>6848329</v>
      </c>
      <c r="E792" s="101">
        <v>120722909</v>
      </c>
      <c r="F792" s="101">
        <v>421298</v>
      </c>
      <c r="G792" s="102">
        <v>15984870</v>
      </c>
      <c r="H792" s="102">
        <v>128641064</v>
      </c>
      <c r="I792" s="102">
        <v>289689318</v>
      </c>
      <c r="J792" s="103">
        <v>97.33</v>
      </c>
      <c r="K792" s="104">
        <v>203.78</v>
      </c>
      <c r="L792" s="104">
        <v>96.641999999999996</v>
      </c>
      <c r="M792" s="105">
        <v>4623.4290000000001</v>
      </c>
      <c r="N792" s="105">
        <v>2371.0459999999998</v>
      </c>
      <c r="O792" s="105">
        <v>80733.265000000029</v>
      </c>
      <c r="P792" s="105">
        <v>42230.67</v>
      </c>
      <c r="Q792" s="106">
        <v>293.61900000000003</v>
      </c>
      <c r="R792" s="107">
        <f t="shared" si="18"/>
        <v>0.40063836403715936</v>
      </c>
      <c r="S792" s="108">
        <v>97.442455621301704</v>
      </c>
      <c r="T792" s="109">
        <v>87</v>
      </c>
      <c r="U792" s="110">
        <v>2088000</v>
      </c>
      <c r="V792" s="110">
        <v>37584000</v>
      </c>
      <c r="W792" s="110">
        <v>6</v>
      </c>
      <c r="X792" s="110">
        <v>352872000</v>
      </c>
      <c r="Y792" s="111">
        <v>60</v>
      </c>
      <c r="Z792" s="111">
        <v>31.05</v>
      </c>
      <c r="AA792" s="181">
        <v>204823.95400000026</v>
      </c>
      <c r="AB792" s="181">
        <v>106040.62800000004</v>
      </c>
      <c r="AC792" s="181">
        <v>408383.35899999982</v>
      </c>
      <c r="AD792" s="181">
        <v>212568.75699999995</v>
      </c>
      <c r="AE792" s="110">
        <v>3643704</v>
      </c>
    </row>
    <row r="793" spans="1:31" hidden="1" x14ac:dyDescent="0.25">
      <c r="A793" s="99">
        <v>42905</v>
      </c>
      <c r="B793" s="100">
        <f t="shared" si="19"/>
        <v>2017</v>
      </c>
      <c r="C793" s="101">
        <v>835484</v>
      </c>
      <c r="D793" s="101">
        <v>7683813</v>
      </c>
      <c r="E793" s="101">
        <v>121558393</v>
      </c>
      <c r="F793" s="101">
        <v>585780</v>
      </c>
      <c r="G793" s="102">
        <v>15984870</v>
      </c>
      <c r="H793" s="102">
        <v>128641064</v>
      </c>
      <c r="I793" s="102">
        <v>289689318</v>
      </c>
      <c r="J793" s="103">
        <v>99.93</v>
      </c>
      <c r="K793" s="104">
        <v>562.94799999999998</v>
      </c>
      <c r="L793" s="104">
        <v>282.88</v>
      </c>
      <c r="M793" s="105">
        <v>5186.3770000000004</v>
      </c>
      <c r="N793" s="105">
        <v>2653.9259999999999</v>
      </c>
      <c r="O793" s="105">
        <v>81296.213000000032</v>
      </c>
      <c r="P793" s="105">
        <v>42513.549999999996</v>
      </c>
      <c r="Q793" s="106">
        <v>835.48400000000004</v>
      </c>
      <c r="R793" s="107">
        <f t="shared" si="18"/>
        <v>0.40113096493990436</v>
      </c>
      <c r="S793" s="108">
        <v>97.457088235294037</v>
      </c>
      <c r="T793" s="109">
        <v>87</v>
      </c>
      <c r="U793" s="110">
        <v>2088000</v>
      </c>
      <c r="V793" s="110">
        <v>39672000</v>
      </c>
      <c r="W793" s="110">
        <v>6</v>
      </c>
      <c r="X793" s="110">
        <v>354960000</v>
      </c>
      <c r="Y793" s="111">
        <v>60</v>
      </c>
      <c r="Z793" s="111">
        <v>31.05</v>
      </c>
      <c r="AA793" s="181">
        <v>205205.06000000029</v>
      </c>
      <c r="AB793" s="181">
        <v>106228.64400000004</v>
      </c>
      <c r="AC793" s="181">
        <v>408946.3069999998</v>
      </c>
      <c r="AD793" s="181">
        <v>212851.63699999996</v>
      </c>
      <c r="AE793" s="110">
        <v>3645792</v>
      </c>
    </row>
    <row r="794" spans="1:31" hidden="1" x14ac:dyDescent="0.25">
      <c r="A794" s="99">
        <v>42906</v>
      </c>
      <c r="B794" s="100">
        <f t="shared" si="19"/>
        <v>2017</v>
      </c>
      <c r="C794" s="101">
        <v>191644</v>
      </c>
      <c r="D794" s="101">
        <v>7875457</v>
      </c>
      <c r="E794" s="101">
        <v>121750037</v>
      </c>
      <c r="F794" s="101">
        <v>364240</v>
      </c>
      <c r="G794" s="102">
        <v>15984870</v>
      </c>
      <c r="H794" s="102">
        <v>128641064</v>
      </c>
      <c r="I794" s="102">
        <v>289689318</v>
      </c>
      <c r="J794" s="103">
        <v>98.58</v>
      </c>
      <c r="K794" s="104">
        <v>144.286</v>
      </c>
      <c r="L794" s="104">
        <v>56.746000000000002</v>
      </c>
      <c r="M794" s="105">
        <v>5330.6630000000005</v>
      </c>
      <c r="N794" s="105">
        <v>2710.672</v>
      </c>
      <c r="O794" s="105">
        <v>81440.499000000025</v>
      </c>
      <c r="P794" s="105">
        <v>42570.295999999995</v>
      </c>
      <c r="Q794" s="106">
        <v>191.64400000000001</v>
      </c>
      <c r="R794" s="107">
        <f t="shared" si="18"/>
        <v>0.40047965805909824</v>
      </c>
      <c r="S794" s="108">
        <v>97.463654970760174</v>
      </c>
      <c r="T794" s="109">
        <v>87</v>
      </c>
      <c r="U794" s="110">
        <v>2088000</v>
      </c>
      <c r="V794" s="110">
        <v>41760000</v>
      </c>
      <c r="W794" s="110">
        <v>6</v>
      </c>
      <c r="X794" s="110">
        <v>357048000</v>
      </c>
      <c r="Y794" s="111">
        <v>60</v>
      </c>
      <c r="Z794" s="111">
        <v>31.05</v>
      </c>
      <c r="AA794" s="181">
        <v>205032.60300000026</v>
      </c>
      <c r="AB794" s="181">
        <v>106131.60300000003</v>
      </c>
      <c r="AC794" s="181">
        <v>409090.59299999982</v>
      </c>
      <c r="AD794" s="181">
        <v>212908.38299999997</v>
      </c>
      <c r="AE794" s="110">
        <v>3647880</v>
      </c>
    </row>
    <row r="795" spans="1:31" hidden="1" x14ac:dyDescent="0.25">
      <c r="A795" s="99">
        <v>42907</v>
      </c>
      <c r="B795" s="100">
        <f t="shared" si="19"/>
        <v>2017</v>
      </c>
      <c r="C795" s="101">
        <v>67904</v>
      </c>
      <c r="D795" s="101">
        <v>7943361</v>
      </c>
      <c r="E795" s="101">
        <v>121817941</v>
      </c>
      <c r="F795" s="101">
        <v>85310</v>
      </c>
      <c r="G795" s="102">
        <v>15984870</v>
      </c>
      <c r="H795" s="102">
        <v>128641064</v>
      </c>
      <c r="I795" s="102">
        <v>289689318</v>
      </c>
      <c r="J795" s="103">
        <v>97.98</v>
      </c>
      <c r="K795" s="104">
        <v>54.433</v>
      </c>
      <c r="L795" s="104">
        <v>21.148</v>
      </c>
      <c r="M795" s="105">
        <v>5385.0960000000005</v>
      </c>
      <c r="N795" s="105">
        <v>2731.82</v>
      </c>
      <c r="O795" s="105">
        <v>81494.93200000003</v>
      </c>
      <c r="P795" s="105">
        <v>42591.443999999996</v>
      </c>
      <c r="Q795" s="106">
        <v>67.903999999999996</v>
      </c>
      <c r="R795" s="107">
        <f t="shared" si="18"/>
        <v>0.39888809636277744</v>
      </c>
      <c r="S795" s="108">
        <v>97.466656976744119</v>
      </c>
      <c r="T795" s="109">
        <v>87</v>
      </c>
      <c r="U795" s="110">
        <v>2088000</v>
      </c>
      <c r="V795" s="110">
        <v>43848000</v>
      </c>
      <c r="W795" s="110">
        <v>6</v>
      </c>
      <c r="X795" s="110">
        <v>359136000</v>
      </c>
      <c r="Y795" s="111">
        <v>60</v>
      </c>
      <c r="Z795" s="111">
        <v>31.05</v>
      </c>
      <c r="AA795" s="181">
        <v>204599.58500000025</v>
      </c>
      <c r="AB795" s="181">
        <v>105940.13700000005</v>
      </c>
      <c r="AC795" s="181">
        <v>409145.02599999984</v>
      </c>
      <c r="AD795" s="181">
        <v>212929.53099999996</v>
      </c>
      <c r="AE795" s="110">
        <v>3649968</v>
      </c>
    </row>
    <row r="796" spans="1:31" hidden="1" x14ac:dyDescent="0.25">
      <c r="A796" s="99">
        <v>42908</v>
      </c>
      <c r="B796" s="100">
        <f t="shared" si="19"/>
        <v>2017</v>
      </c>
      <c r="C796" s="101">
        <v>70468</v>
      </c>
      <c r="D796" s="101">
        <v>8013829</v>
      </c>
      <c r="E796" s="101">
        <v>121888409</v>
      </c>
      <c r="F796" s="101">
        <v>56772</v>
      </c>
      <c r="G796" s="102">
        <v>15984870</v>
      </c>
      <c r="H796" s="102">
        <v>128641064</v>
      </c>
      <c r="I796" s="102">
        <v>289689318</v>
      </c>
      <c r="J796" s="103">
        <v>97.76</v>
      </c>
      <c r="K796" s="104">
        <v>49.603999999999999</v>
      </c>
      <c r="L796" s="104">
        <v>24.388000000000002</v>
      </c>
      <c r="M796" s="105">
        <v>5434.7000000000007</v>
      </c>
      <c r="N796" s="105">
        <v>2756.2080000000001</v>
      </c>
      <c r="O796" s="105">
        <v>81544.536000000036</v>
      </c>
      <c r="P796" s="105">
        <v>42615.831999999995</v>
      </c>
      <c r="Q796" s="106">
        <v>70.468000000000004</v>
      </c>
      <c r="R796" s="107">
        <f t="shared" si="18"/>
        <v>0.39661464205112057</v>
      </c>
      <c r="S796" s="108">
        <v>97.468352601155999</v>
      </c>
      <c r="T796" s="109">
        <v>87</v>
      </c>
      <c r="U796" s="110">
        <v>2088000</v>
      </c>
      <c r="V796" s="110">
        <v>45936000</v>
      </c>
      <c r="W796" s="110">
        <v>6</v>
      </c>
      <c r="X796" s="110">
        <v>361224000</v>
      </c>
      <c r="Y796" s="111">
        <v>60</v>
      </c>
      <c r="Z796" s="111">
        <v>31.05</v>
      </c>
      <c r="AA796" s="181">
        <v>203772.45000000027</v>
      </c>
      <c r="AB796" s="181">
        <v>105543.42300000007</v>
      </c>
      <c r="AC796" s="181">
        <v>409194.62999999983</v>
      </c>
      <c r="AD796" s="181">
        <v>212953.91899999997</v>
      </c>
      <c r="AE796" s="110">
        <v>3652056</v>
      </c>
    </row>
    <row r="797" spans="1:31" hidden="1" x14ac:dyDescent="0.25">
      <c r="A797" s="99">
        <v>42909</v>
      </c>
      <c r="B797" s="100">
        <f t="shared" si="19"/>
        <v>2017</v>
      </c>
      <c r="C797" s="101">
        <v>2294</v>
      </c>
      <c r="D797" s="101">
        <v>8016123</v>
      </c>
      <c r="E797" s="101">
        <v>121890703</v>
      </c>
      <c r="F797" s="101">
        <v>38784</v>
      </c>
      <c r="G797" s="102">
        <v>15984870</v>
      </c>
      <c r="H797" s="102">
        <v>128641064</v>
      </c>
      <c r="I797" s="102">
        <v>289689318</v>
      </c>
      <c r="J797" s="103">
        <v>98.25</v>
      </c>
      <c r="K797" s="104">
        <v>3.2970000000000002</v>
      </c>
      <c r="L797" s="104">
        <v>2.0499999999999998</v>
      </c>
      <c r="M797" s="105">
        <v>5437.9970000000003</v>
      </c>
      <c r="N797" s="105">
        <v>2758.2580000000003</v>
      </c>
      <c r="O797" s="105">
        <v>81547.833000000042</v>
      </c>
      <c r="P797" s="105">
        <v>42617.881999999998</v>
      </c>
      <c r="Q797" s="106">
        <v>2.294</v>
      </c>
      <c r="R797" s="107">
        <f t="shared" si="18"/>
        <v>0.39442629113525424</v>
      </c>
      <c r="S797" s="108">
        <v>97.47284482758613</v>
      </c>
      <c r="T797" s="109">
        <v>87</v>
      </c>
      <c r="U797" s="110">
        <v>2088000</v>
      </c>
      <c r="V797" s="110">
        <v>48024000</v>
      </c>
      <c r="W797" s="110">
        <v>6</v>
      </c>
      <c r="X797" s="110">
        <v>363312000</v>
      </c>
      <c r="Y797" s="111">
        <v>60</v>
      </c>
      <c r="Z797" s="111">
        <v>31.05</v>
      </c>
      <c r="AA797" s="181">
        <v>202554.44100000025</v>
      </c>
      <c r="AB797" s="181">
        <v>104937.99000000006</v>
      </c>
      <c r="AC797" s="181">
        <v>409197.92699999985</v>
      </c>
      <c r="AD797" s="181">
        <v>212955.96899999995</v>
      </c>
      <c r="AE797" s="110">
        <v>3654144</v>
      </c>
    </row>
    <row r="798" spans="1:31" hidden="1" x14ac:dyDescent="0.25">
      <c r="A798" s="99">
        <v>42910</v>
      </c>
      <c r="B798" s="100">
        <f t="shared" si="19"/>
        <v>2017</v>
      </c>
      <c r="C798" s="101">
        <v>160505</v>
      </c>
      <c r="D798" s="101">
        <v>8176628</v>
      </c>
      <c r="E798" s="101">
        <v>122051208</v>
      </c>
      <c r="F798" s="101">
        <v>107050</v>
      </c>
      <c r="G798" s="102">
        <v>15984870</v>
      </c>
      <c r="H798" s="102">
        <v>128641064</v>
      </c>
      <c r="I798" s="102">
        <v>289689318</v>
      </c>
      <c r="J798" s="103">
        <v>98.27</v>
      </c>
      <c r="K798" s="104">
        <v>99.141999999999996</v>
      </c>
      <c r="L798" s="104">
        <v>68.355999999999995</v>
      </c>
      <c r="M798" s="105">
        <v>5537.1390000000001</v>
      </c>
      <c r="N798" s="105">
        <v>2826.6140000000005</v>
      </c>
      <c r="O798" s="105">
        <v>81646.975000000049</v>
      </c>
      <c r="P798" s="105">
        <v>42686.237999999998</v>
      </c>
      <c r="Q798" s="106">
        <v>160.505</v>
      </c>
      <c r="R798" s="107">
        <f t="shared" si="18"/>
        <v>0.39214587728966571</v>
      </c>
      <c r="S798" s="108">
        <v>97.477399999999932</v>
      </c>
      <c r="T798" s="109">
        <v>87</v>
      </c>
      <c r="U798" s="110">
        <v>2088000</v>
      </c>
      <c r="V798" s="110">
        <v>50112000</v>
      </c>
      <c r="W798" s="110">
        <v>6</v>
      </c>
      <c r="X798" s="110">
        <v>365400000</v>
      </c>
      <c r="Y798" s="111">
        <v>60</v>
      </c>
      <c r="Z798" s="111">
        <v>31.05</v>
      </c>
      <c r="AA798" s="181">
        <v>201517.78000000026</v>
      </c>
      <c r="AB798" s="181">
        <v>104448.66000000008</v>
      </c>
      <c r="AC798" s="181">
        <v>409297.06899999984</v>
      </c>
      <c r="AD798" s="181">
        <v>213024.32499999995</v>
      </c>
      <c r="AE798" s="110">
        <v>3656232</v>
      </c>
    </row>
    <row r="799" spans="1:31" hidden="1" x14ac:dyDescent="0.25">
      <c r="A799" s="99">
        <v>42911</v>
      </c>
      <c r="B799" s="100">
        <f t="shared" si="19"/>
        <v>2017</v>
      </c>
      <c r="C799" s="101">
        <v>374316</v>
      </c>
      <c r="D799" s="101">
        <v>8550944</v>
      </c>
      <c r="E799" s="101">
        <v>122425524</v>
      </c>
      <c r="F799" s="101">
        <v>648147</v>
      </c>
      <c r="G799" s="102">
        <v>15984870</v>
      </c>
      <c r="H799" s="102">
        <v>128641064</v>
      </c>
      <c r="I799" s="102">
        <v>289689318</v>
      </c>
      <c r="J799" s="103">
        <v>99.98</v>
      </c>
      <c r="K799" s="104">
        <v>265.76</v>
      </c>
      <c r="L799" s="104">
        <v>115.3</v>
      </c>
      <c r="M799" s="105">
        <v>5802.8990000000003</v>
      </c>
      <c r="N799" s="105">
        <v>2941.9140000000007</v>
      </c>
      <c r="O799" s="105">
        <v>81912.735000000044</v>
      </c>
      <c r="P799" s="105">
        <v>42801.538</v>
      </c>
      <c r="Q799" s="106">
        <v>374.31599999999997</v>
      </c>
      <c r="R799" s="107">
        <f t="shared" si="18"/>
        <v>0.39009946727549438</v>
      </c>
      <c r="S799" s="108">
        <v>97.491619318181748</v>
      </c>
      <c r="T799" s="109">
        <v>87</v>
      </c>
      <c r="U799" s="110">
        <v>2088000</v>
      </c>
      <c r="V799" s="110">
        <v>52200000</v>
      </c>
      <c r="W799" s="110">
        <v>6</v>
      </c>
      <c r="X799" s="110">
        <v>367488000</v>
      </c>
      <c r="Y799" s="111">
        <v>60</v>
      </c>
      <c r="Z799" s="111">
        <v>31.05</v>
      </c>
      <c r="AA799" s="181">
        <v>200505.61800000025</v>
      </c>
      <c r="AB799" s="181">
        <v>103915.51000000008</v>
      </c>
      <c r="AC799" s="181">
        <v>409562.82899999985</v>
      </c>
      <c r="AD799" s="181">
        <v>213139.62499999994</v>
      </c>
      <c r="AE799" s="110">
        <v>3658320</v>
      </c>
    </row>
    <row r="800" spans="1:31" hidden="1" x14ac:dyDescent="0.25">
      <c r="A800" s="99">
        <v>42912</v>
      </c>
      <c r="B800" s="100">
        <f t="shared" si="19"/>
        <v>2017</v>
      </c>
      <c r="C800" s="101">
        <v>703145</v>
      </c>
      <c r="D800" s="101">
        <v>9254089</v>
      </c>
      <c r="E800" s="101">
        <v>123128669</v>
      </c>
      <c r="F800" s="101">
        <v>635964</v>
      </c>
      <c r="G800" s="102">
        <v>15984870</v>
      </c>
      <c r="H800" s="102">
        <v>128641064</v>
      </c>
      <c r="I800" s="102">
        <v>289689318</v>
      </c>
      <c r="J800" s="103">
        <v>99.96</v>
      </c>
      <c r="K800" s="104">
        <v>473.62200000000001</v>
      </c>
      <c r="L800" s="104">
        <v>241.79400000000001</v>
      </c>
      <c r="M800" s="105">
        <v>6276.5210000000006</v>
      </c>
      <c r="N800" s="105">
        <v>3183.7080000000005</v>
      </c>
      <c r="O800" s="105">
        <v>82386.357000000047</v>
      </c>
      <c r="P800" s="105">
        <v>43043.332000000002</v>
      </c>
      <c r="Q800" s="106">
        <v>703.14499999999998</v>
      </c>
      <c r="R800" s="107">
        <f t="shared" si="18"/>
        <v>0.38973688395528244</v>
      </c>
      <c r="S800" s="108">
        <v>97.50556497175134</v>
      </c>
      <c r="T800" s="109">
        <v>87</v>
      </c>
      <c r="U800" s="110">
        <v>2088000</v>
      </c>
      <c r="V800" s="110">
        <v>54288000</v>
      </c>
      <c r="W800" s="110">
        <v>6</v>
      </c>
      <c r="X800" s="110">
        <v>369576000</v>
      </c>
      <c r="Y800" s="111">
        <v>60</v>
      </c>
      <c r="Z800" s="111">
        <v>31.05</v>
      </c>
      <c r="AA800" s="181">
        <v>199660.74700000024</v>
      </c>
      <c r="AB800" s="181">
        <v>103513.25200000007</v>
      </c>
      <c r="AC800" s="181">
        <v>410036.45099999983</v>
      </c>
      <c r="AD800" s="181">
        <v>213381.41899999994</v>
      </c>
      <c r="AE800" s="110">
        <v>3660408</v>
      </c>
    </row>
    <row r="801" spans="1:31" hidden="1" x14ac:dyDescent="0.25">
      <c r="A801" s="99">
        <v>42913</v>
      </c>
      <c r="B801" s="100">
        <f t="shared" si="19"/>
        <v>2017</v>
      </c>
      <c r="C801" s="101">
        <v>80490</v>
      </c>
      <c r="D801" s="101">
        <v>9334579</v>
      </c>
      <c r="E801" s="101">
        <v>123209159</v>
      </c>
      <c r="F801" s="101">
        <v>160073</v>
      </c>
      <c r="G801" s="102">
        <v>15984870</v>
      </c>
      <c r="H801" s="102">
        <v>128641064</v>
      </c>
      <c r="I801" s="102">
        <v>289689318</v>
      </c>
      <c r="J801" s="103">
        <v>99.51</v>
      </c>
      <c r="K801" s="104">
        <v>57.28</v>
      </c>
      <c r="L801" s="104">
        <v>31.62</v>
      </c>
      <c r="M801" s="105">
        <v>6333.8010000000004</v>
      </c>
      <c r="N801" s="105">
        <v>3215.3280000000004</v>
      </c>
      <c r="O801" s="105">
        <v>82443.637000000046</v>
      </c>
      <c r="P801" s="105">
        <v>43074.952000000005</v>
      </c>
      <c r="Q801" s="106">
        <v>80.489999999999995</v>
      </c>
      <c r="R801" s="107">
        <f t="shared" si="18"/>
        <v>0.38941612606938519</v>
      </c>
      <c r="S801" s="108">
        <v>97.516825842696548</v>
      </c>
      <c r="T801" s="109">
        <v>87</v>
      </c>
      <c r="U801" s="110">
        <v>2088000</v>
      </c>
      <c r="V801" s="110">
        <v>56376000</v>
      </c>
      <c r="W801" s="110">
        <v>6</v>
      </c>
      <c r="X801" s="110">
        <v>371664000</v>
      </c>
      <c r="Y801" s="111">
        <v>60</v>
      </c>
      <c r="Z801" s="111">
        <v>31.05</v>
      </c>
      <c r="AA801" s="181">
        <v>199054.70100000023</v>
      </c>
      <c r="AB801" s="181">
        <v>103215.56600000006</v>
      </c>
      <c r="AC801" s="181">
        <v>410093.73099999985</v>
      </c>
      <c r="AD801" s="181">
        <v>213413.03899999993</v>
      </c>
      <c r="AE801" s="110">
        <v>3662496</v>
      </c>
    </row>
    <row r="802" spans="1:31" hidden="1" x14ac:dyDescent="0.25">
      <c r="A802" s="99">
        <v>42914</v>
      </c>
      <c r="B802" s="100">
        <f t="shared" si="19"/>
        <v>2017</v>
      </c>
      <c r="C802" s="101">
        <v>27267</v>
      </c>
      <c r="D802" s="101">
        <v>9361846.0000000503</v>
      </c>
      <c r="E802" s="101">
        <v>123236425.99999997</v>
      </c>
      <c r="F802" s="101">
        <v>98250</v>
      </c>
      <c r="G802" s="102">
        <v>15984870</v>
      </c>
      <c r="H802" s="102">
        <v>128641064</v>
      </c>
      <c r="I802" s="102">
        <v>289689318</v>
      </c>
      <c r="J802" s="103">
        <v>97.87</v>
      </c>
      <c r="K802" s="104">
        <v>21.553000000000001</v>
      </c>
      <c r="L802" s="104">
        <v>12.436</v>
      </c>
      <c r="M802" s="105">
        <v>6355.3540000000003</v>
      </c>
      <c r="N802" s="105">
        <v>3227.7640000000006</v>
      </c>
      <c r="O802" s="105">
        <v>82465.190000000046</v>
      </c>
      <c r="P802" s="105">
        <v>43087.388000000006</v>
      </c>
      <c r="Q802" s="106">
        <v>27.266999999999999</v>
      </c>
      <c r="R802" s="107">
        <f t="shared" si="18"/>
        <v>0.38915836220017819</v>
      </c>
      <c r="S802" s="108">
        <v>97.518798882681466</v>
      </c>
      <c r="T802" s="109">
        <v>87</v>
      </c>
      <c r="U802" s="110">
        <v>2088000</v>
      </c>
      <c r="V802" s="110">
        <v>58464000</v>
      </c>
      <c r="W802" s="110">
        <v>6</v>
      </c>
      <c r="X802" s="110">
        <v>373752000</v>
      </c>
      <c r="Y802" s="111">
        <v>60</v>
      </c>
      <c r="Z802" s="111">
        <v>31.05</v>
      </c>
      <c r="AA802" s="181">
        <v>198852.12600000025</v>
      </c>
      <c r="AB802" s="181">
        <v>103118.52100000007</v>
      </c>
      <c r="AC802" s="181">
        <v>410115.28399999987</v>
      </c>
      <c r="AD802" s="181">
        <v>213425.47499999992</v>
      </c>
      <c r="AE802" s="110">
        <v>3664584</v>
      </c>
    </row>
    <row r="803" spans="1:31" hidden="1" x14ac:dyDescent="0.25">
      <c r="A803" s="99">
        <v>42915</v>
      </c>
      <c r="B803" s="100">
        <f t="shared" si="19"/>
        <v>2017</v>
      </c>
      <c r="C803" s="101">
        <v>26233.999999938533</v>
      </c>
      <c r="D803" s="101">
        <v>9388079.9999999888</v>
      </c>
      <c r="E803" s="101">
        <v>123262659.99999991</v>
      </c>
      <c r="F803" s="101">
        <v>42125</v>
      </c>
      <c r="G803" s="102">
        <v>15984870</v>
      </c>
      <c r="H803" s="102">
        <v>128641064</v>
      </c>
      <c r="I803" s="102">
        <v>289689318</v>
      </c>
      <c r="J803" s="103">
        <v>95.52</v>
      </c>
      <c r="K803" s="104">
        <v>17.13</v>
      </c>
      <c r="L803" s="104">
        <v>13.994</v>
      </c>
      <c r="M803" s="105">
        <v>6372.4840000000004</v>
      </c>
      <c r="N803" s="105">
        <v>3241.7580000000007</v>
      </c>
      <c r="O803" s="105">
        <v>82482.320000000051</v>
      </c>
      <c r="P803" s="105">
        <v>43101.382000000005</v>
      </c>
      <c r="Q803" s="106">
        <v>26.233999999938533</v>
      </c>
      <c r="R803" s="107">
        <f t="shared" si="18"/>
        <v>0.38844280165853112</v>
      </c>
      <c r="S803" s="108">
        <v>97.507694444444354</v>
      </c>
      <c r="T803" s="109">
        <v>87</v>
      </c>
      <c r="U803" s="110">
        <v>2088000</v>
      </c>
      <c r="V803" s="110">
        <v>60552000</v>
      </c>
      <c r="W803" s="110">
        <v>6</v>
      </c>
      <c r="X803" s="110">
        <v>375840000</v>
      </c>
      <c r="Y803" s="111">
        <v>60</v>
      </c>
      <c r="Z803" s="111">
        <v>31.05</v>
      </c>
      <c r="AA803" s="181">
        <v>198720.29500000025</v>
      </c>
      <c r="AB803" s="181">
        <v>103053.62000000007</v>
      </c>
      <c r="AC803" s="181">
        <v>410132.41399999987</v>
      </c>
      <c r="AD803" s="181">
        <v>213439.46899999992</v>
      </c>
      <c r="AE803" s="110">
        <v>3666672</v>
      </c>
    </row>
    <row r="804" spans="1:31" hidden="1" x14ac:dyDescent="0.25">
      <c r="A804" s="99">
        <v>42916</v>
      </c>
      <c r="B804" s="100">
        <f t="shared" si="19"/>
        <v>2017</v>
      </c>
      <c r="C804" s="101">
        <v>319060</v>
      </c>
      <c r="D804" s="101">
        <v>9707140</v>
      </c>
      <c r="E804" s="101">
        <v>123581720</v>
      </c>
      <c r="F804" s="101">
        <v>138185</v>
      </c>
      <c r="G804" s="102">
        <v>15984870</v>
      </c>
      <c r="H804" s="102">
        <v>128641064</v>
      </c>
      <c r="I804" s="102">
        <v>289689318</v>
      </c>
      <c r="J804" s="103">
        <v>93.36</v>
      </c>
      <c r="K804" s="104">
        <v>224.33600000000001</v>
      </c>
      <c r="L804" s="104">
        <v>99.697999999999993</v>
      </c>
      <c r="M804" s="105">
        <v>6596.8200000000006</v>
      </c>
      <c r="N804" s="105">
        <v>3341.4560000000006</v>
      </c>
      <c r="O804" s="105">
        <v>82706.656000000046</v>
      </c>
      <c r="P804" s="105">
        <v>43201.08</v>
      </c>
      <c r="Q804" s="106">
        <v>319.06</v>
      </c>
      <c r="R804" s="107">
        <f t="shared" si="18"/>
        <v>0.38849125203380014</v>
      </c>
      <c r="S804" s="108">
        <v>97.484779005524771</v>
      </c>
      <c r="T804" s="109">
        <v>87</v>
      </c>
      <c r="U804" s="110">
        <v>2088000</v>
      </c>
      <c r="V804" s="110">
        <v>62640000</v>
      </c>
      <c r="W804" s="110">
        <v>6</v>
      </c>
      <c r="X804" s="110">
        <v>377928000</v>
      </c>
      <c r="Y804" s="111">
        <v>60</v>
      </c>
      <c r="Z804" s="111">
        <v>31.05</v>
      </c>
      <c r="AA804" s="181">
        <v>198554.19500000027</v>
      </c>
      <c r="AB804" s="181">
        <v>102963.57400000008</v>
      </c>
      <c r="AC804" s="181">
        <v>410356.74999999988</v>
      </c>
      <c r="AD804" s="181">
        <v>213539.16699999993</v>
      </c>
      <c r="AE804" s="110">
        <v>3668760</v>
      </c>
    </row>
    <row r="805" spans="1:31" hidden="1" x14ac:dyDescent="0.25">
      <c r="A805" s="99">
        <v>42917</v>
      </c>
      <c r="B805" s="100">
        <f t="shared" si="19"/>
        <v>2017</v>
      </c>
      <c r="C805" s="101">
        <v>364940</v>
      </c>
      <c r="D805" s="101">
        <v>364940</v>
      </c>
      <c r="E805" s="101">
        <v>123946660</v>
      </c>
      <c r="F805" s="101">
        <v>247870</v>
      </c>
      <c r="G805" s="102">
        <v>28540247</v>
      </c>
      <c r="H805" s="102">
        <v>157181311</v>
      </c>
      <c r="I805" s="102">
        <v>289689318</v>
      </c>
      <c r="J805" s="103">
        <v>97.64</v>
      </c>
      <c r="K805" s="104">
        <v>254.30600000000001</v>
      </c>
      <c r="L805" s="104">
        <v>119</v>
      </c>
      <c r="M805" s="105">
        <v>254.30600000000001</v>
      </c>
      <c r="N805" s="105">
        <v>119</v>
      </c>
      <c r="O805" s="105">
        <v>82960.962000000043</v>
      </c>
      <c r="P805" s="105">
        <v>43320.08</v>
      </c>
      <c r="Q805" s="106">
        <v>364.94</v>
      </c>
      <c r="R805" s="107">
        <f t="shared" si="18"/>
        <v>0.38876130793050928</v>
      </c>
      <c r="S805" s="108">
        <v>97.485631868131776</v>
      </c>
      <c r="T805" s="109">
        <v>87</v>
      </c>
      <c r="U805" s="110">
        <v>2088000</v>
      </c>
      <c r="V805" s="110">
        <v>2088000</v>
      </c>
      <c r="W805" s="110">
        <v>7</v>
      </c>
      <c r="X805" s="110">
        <v>380016000</v>
      </c>
      <c r="Y805" s="111">
        <v>60</v>
      </c>
      <c r="Z805" s="111">
        <v>31.05</v>
      </c>
      <c r="AA805" s="181">
        <v>198610.34600000025</v>
      </c>
      <c r="AB805" s="181">
        <v>102991.59300000008</v>
      </c>
      <c r="AC805" s="181">
        <v>410611.05599999987</v>
      </c>
      <c r="AD805" s="181">
        <v>213658.16699999993</v>
      </c>
      <c r="AE805" s="110">
        <v>3670848</v>
      </c>
    </row>
    <row r="806" spans="1:31" hidden="1" x14ac:dyDescent="0.25">
      <c r="A806" s="99">
        <v>42918</v>
      </c>
      <c r="B806" s="100">
        <f t="shared" si="19"/>
        <v>2017</v>
      </c>
      <c r="C806" s="101">
        <v>177910</v>
      </c>
      <c r="D806" s="101">
        <v>542850</v>
      </c>
      <c r="E806" s="101">
        <v>124124570</v>
      </c>
      <c r="F806" s="101">
        <v>342700</v>
      </c>
      <c r="G806" s="102">
        <v>28540247</v>
      </c>
      <c r="H806" s="102">
        <v>157181311</v>
      </c>
      <c r="I806" s="102">
        <v>289689318</v>
      </c>
      <c r="J806" s="103">
        <v>97.61</v>
      </c>
      <c r="K806" s="104">
        <v>116.262</v>
      </c>
      <c r="L806" s="104">
        <v>67.822000000000003</v>
      </c>
      <c r="M806" s="105">
        <v>370.56799999999998</v>
      </c>
      <c r="N806" s="105">
        <v>186.822</v>
      </c>
      <c r="O806" s="105">
        <v>83077.224000000046</v>
      </c>
      <c r="P806" s="105">
        <v>43387.902000000002</v>
      </c>
      <c r="Q806" s="106">
        <v>177.91</v>
      </c>
      <c r="R806" s="107">
        <f t="shared" si="18"/>
        <v>0.38763902272607959</v>
      </c>
      <c r="S806" s="108">
        <v>97.48631147540975</v>
      </c>
      <c r="T806" s="109">
        <v>87</v>
      </c>
      <c r="U806" s="110">
        <v>2088000</v>
      </c>
      <c r="V806" s="110">
        <v>4176000</v>
      </c>
      <c r="W806" s="110">
        <v>7</v>
      </c>
      <c r="X806" s="110">
        <v>382104000</v>
      </c>
      <c r="Y806" s="111">
        <v>60</v>
      </c>
      <c r="Z806" s="111">
        <v>31.05</v>
      </c>
      <c r="AA806" s="181">
        <v>198606.00500000027</v>
      </c>
      <c r="AB806" s="181">
        <v>103013.28200000008</v>
      </c>
      <c r="AC806" s="181">
        <v>410727.31799999985</v>
      </c>
      <c r="AD806" s="181">
        <v>213725.98899999991</v>
      </c>
      <c r="AE806" s="110">
        <v>3672936</v>
      </c>
    </row>
    <row r="807" spans="1:31" hidden="1" x14ac:dyDescent="0.25">
      <c r="A807" s="99">
        <v>42919</v>
      </c>
      <c r="B807" s="100">
        <f t="shared" si="19"/>
        <v>2017</v>
      </c>
      <c r="C807" s="101">
        <v>336793</v>
      </c>
      <c r="D807" s="101">
        <v>879643</v>
      </c>
      <c r="E807" s="101">
        <v>124461363</v>
      </c>
      <c r="F807" s="101">
        <v>342380</v>
      </c>
      <c r="G807" s="102">
        <v>28540247</v>
      </c>
      <c r="H807" s="102">
        <v>157181311</v>
      </c>
      <c r="I807" s="102">
        <v>289689318</v>
      </c>
      <c r="J807" s="103">
        <v>93.58</v>
      </c>
      <c r="K807" s="104">
        <v>223.82400000000001</v>
      </c>
      <c r="L807" s="104">
        <v>120.274</v>
      </c>
      <c r="M807" s="105">
        <v>594.39200000000005</v>
      </c>
      <c r="N807" s="105">
        <v>307.096</v>
      </c>
      <c r="O807" s="105">
        <v>83301.048000000039</v>
      </c>
      <c r="P807" s="105">
        <v>43508.175999999999</v>
      </c>
      <c r="Q807" s="106">
        <v>336.79300000000001</v>
      </c>
      <c r="R807" s="107">
        <f t="shared" si="18"/>
        <v>0.38681796567469656</v>
      </c>
      <c r="S807" s="108">
        <v>97.465081521739052</v>
      </c>
      <c r="T807" s="109">
        <v>87</v>
      </c>
      <c r="U807" s="110">
        <v>2088000</v>
      </c>
      <c r="V807" s="110">
        <v>6264000</v>
      </c>
      <c r="W807" s="110">
        <v>7</v>
      </c>
      <c r="X807" s="110">
        <v>384192000</v>
      </c>
      <c r="Y807" s="111">
        <v>60</v>
      </c>
      <c r="Z807" s="111">
        <v>31.05</v>
      </c>
      <c r="AA807" s="181">
        <v>198132.84900000025</v>
      </c>
      <c r="AB807" s="181">
        <v>102786.09600000006</v>
      </c>
      <c r="AC807" s="181">
        <v>410951.14199999988</v>
      </c>
      <c r="AD807" s="181">
        <v>213846.26299999992</v>
      </c>
      <c r="AE807" s="110">
        <v>3675024</v>
      </c>
    </row>
    <row r="808" spans="1:31" hidden="1" x14ac:dyDescent="0.25">
      <c r="A808" s="99">
        <v>42920</v>
      </c>
      <c r="B808" s="100">
        <f t="shared" si="19"/>
        <v>2017</v>
      </c>
      <c r="C808" s="101">
        <v>1664170</v>
      </c>
      <c r="D808" s="101">
        <v>2543813</v>
      </c>
      <c r="E808" s="101">
        <v>126125533</v>
      </c>
      <c r="F808" s="101">
        <v>1038880</v>
      </c>
      <c r="G808" s="102">
        <v>28540247</v>
      </c>
      <c r="H808" s="102">
        <v>157181311</v>
      </c>
      <c r="I808" s="102">
        <v>289689318</v>
      </c>
      <c r="J808" s="103">
        <v>100</v>
      </c>
      <c r="K808" s="104">
        <v>1119.104</v>
      </c>
      <c r="L808" s="104">
        <v>568.55799999999999</v>
      </c>
      <c r="M808" s="105">
        <v>1713.4960000000001</v>
      </c>
      <c r="N808" s="105">
        <v>875.654</v>
      </c>
      <c r="O808" s="105">
        <v>84420.152000000046</v>
      </c>
      <c r="P808" s="105">
        <v>44076.733999999997</v>
      </c>
      <c r="Q808" s="106">
        <v>1664.17</v>
      </c>
      <c r="R808" s="107">
        <f t="shared" si="18"/>
        <v>0.38713249225843671</v>
      </c>
      <c r="S808" s="108">
        <v>97.478783783783712</v>
      </c>
      <c r="T808" s="109">
        <v>87</v>
      </c>
      <c r="U808" s="110">
        <v>2088000</v>
      </c>
      <c r="V808" s="110">
        <v>8352000</v>
      </c>
      <c r="W808" s="110">
        <v>7</v>
      </c>
      <c r="X808" s="110">
        <v>386280000</v>
      </c>
      <c r="Y808" s="111">
        <v>60</v>
      </c>
      <c r="Z808" s="111">
        <v>31.05</v>
      </c>
      <c r="AA808" s="181">
        <v>198605.84000000026</v>
      </c>
      <c r="AB808" s="181">
        <v>103025.64800000007</v>
      </c>
      <c r="AC808" s="181">
        <v>412070.24599999987</v>
      </c>
      <c r="AD808" s="181">
        <v>214414.82099999991</v>
      </c>
      <c r="AE808" s="110">
        <v>3677112</v>
      </c>
    </row>
    <row r="809" spans="1:31" hidden="1" x14ac:dyDescent="0.25">
      <c r="A809" s="99">
        <v>42921</v>
      </c>
      <c r="B809" s="100">
        <f t="shared" si="19"/>
        <v>2017</v>
      </c>
      <c r="C809" s="101">
        <v>1732189</v>
      </c>
      <c r="D809" s="101">
        <v>4276002</v>
      </c>
      <c r="E809" s="101">
        <v>127857722</v>
      </c>
      <c r="F809" s="101">
        <v>1842870</v>
      </c>
      <c r="G809" s="102">
        <v>28540247</v>
      </c>
      <c r="H809" s="102">
        <v>157181311</v>
      </c>
      <c r="I809" s="102">
        <v>289689318</v>
      </c>
      <c r="J809" s="103">
        <v>99.65</v>
      </c>
      <c r="K809" s="104">
        <v>1147.626</v>
      </c>
      <c r="L809" s="104">
        <v>608.53</v>
      </c>
      <c r="M809" s="105">
        <v>2861.1220000000003</v>
      </c>
      <c r="N809" s="105">
        <v>1484.184</v>
      </c>
      <c r="O809" s="105">
        <v>85567.778000000049</v>
      </c>
      <c r="P809" s="105">
        <v>44685.263999999996</v>
      </c>
      <c r="Q809" s="106">
        <v>1732.1890000000001</v>
      </c>
      <c r="R809" s="107">
        <f t="shared" si="18"/>
        <v>0.38757493701779222</v>
      </c>
      <c r="S809" s="108">
        <v>97.490456989247249</v>
      </c>
      <c r="T809" s="109">
        <v>87</v>
      </c>
      <c r="U809" s="110">
        <v>2088000</v>
      </c>
      <c r="V809" s="110">
        <v>10440000</v>
      </c>
      <c r="W809" s="110">
        <v>7</v>
      </c>
      <c r="X809" s="110">
        <v>388368000</v>
      </c>
      <c r="Y809" s="111">
        <v>60</v>
      </c>
      <c r="Z809" s="111">
        <v>31.05</v>
      </c>
      <c r="AA809" s="181">
        <v>198805.33500000022</v>
      </c>
      <c r="AB809" s="181">
        <v>103140.17600000006</v>
      </c>
      <c r="AC809" s="181">
        <v>413217.87199999986</v>
      </c>
      <c r="AD809" s="181">
        <v>215023.35099999991</v>
      </c>
      <c r="AE809" s="110">
        <v>3679200</v>
      </c>
    </row>
    <row r="810" spans="1:31" hidden="1" x14ac:dyDescent="0.25">
      <c r="A810" s="99">
        <v>42922</v>
      </c>
      <c r="B810" s="100">
        <f t="shared" si="19"/>
        <v>2017</v>
      </c>
      <c r="C810" s="101">
        <v>1752937.9999999655</v>
      </c>
      <c r="D810" s="101">
        <v>6028939.9999999655</v>
      </c>
      <c r="E810" s="101">
        <v>129610659.99999991</v>
      </c>
      <c r="F810" s="101">
        <v>1801648</v>
      </c>
      <c r="G810" s="102">
        <v>28540247</v>
      </c>
      <c r="H810" s="102">
        <v>157181311</v>
      </c>
      <c r="I810" s="102">
        <v>289689318</v>
      </c>
      <c r="J810" s="103">
        <v>98.19</v>
      </c>
      <c r="K810" s="104">
        <v>1158.1020000000001</v>
      </c>
      <c r="L810" s="104">
        <v>621.63199999999995</v>
      </c>
      <c r="M810" s="105">
        <v>4019.2240000000002</v>
      </c>
      <c r="N810" s="105">
        <v>2105.8159999999998</v>
      </c>
      <c r="O810" s="105">
        <v>86725.880000000048</v>
      </c>
      <c r="P810" s="105">
        <v>45306.895999999993</v>
      </c>
      <c r="Q810" s="106">
        <v>1752.9379999999655</v>
      </c>
      <c r="R810" s="107">
        <f t="shared" si="18"/>
        <v>0.38851742507741538</v>
      </c>
      <c r="S810" s="108">
        <v>97.494197860962487</v>
      </c>
      <c r="T810" s="109">
        <v>87</v>
      </c>
      <c r="U810" s="110">
        <v>2088000</v>
      </c>
      <c r="V810" s="110">
        <v>12528000</v>
      </c>
      <c r="W810" s="110">
        <v>7</v>
      </c>
      <c r="X810" s="110">
        <v>390456000</v>
      </c>
      <c r="Y810" s="111">
        <v>60</v>
      </c>
      <c r="Z810" s="111">
        <v>31.05</v>
      </c>
      <c r="AA810" s="181">
        <v>199036.32100000023</v>
      </c>
      <c r="AB810" s="181">
        <v>103276.03700000007</v>
      </c>
      <c r="AC810" s="181">
        <v>414375.97399999987</v>
      </c>
      <c r="AD810" s="181">
        <v>215644.98299999992</v>
      </c>
      <c r="AE810" s="110">
        <v>3681288</v>
      </c>
    </row>
    <row r="811" spans="1:31" hidden="1" x14ac:dyDescent="0.25">
      <c r="A811" s="99">
        <v>42923</v>
      </c>
      <c r="B811" s="100">
        <f t="shared" si="19"/>
        <v>2017</v>
      </c>
      <c r="C811" s="101">
        <v>889900.00000002328</v>
      </c>
      <c r="D811" s="101">
        <v>6918839.9999999888</v>
      </c>
      <c r="E811" s="101">
        <v>130500559.99999994</v>
      </c>
      <c r="F811" s="101">
        <v>1084252</v>
      </c>
      <c r="G811" s="102">
        <v>28540247</v>
      </c>
      <c r="H811" s="102">
        <v>157181311</v>
      </c>
      <c r="I811" s="102">
        <v>289689318</v>
      </c>
      <c r="J811" s="103">
        <v>99.06</v>
      </c>
      <c r="K811" s="104">
        <v>603.14499999999998</v>
      </c>
      <c r="L811" s="104">
        <v>299.89600000000002</v>
      </c>
      <c r="M811" s="105">
        <v>4622.3690000000006</v>
      </c>
      <c r="N811" s="105">
        <v>2405.712</v>
      </c>
      <c r="O811" s="105">
        <v>87329.025000000052</v>
      </c>
      <c r="P811" s="105">
        <v>45606.791999999994</v>
      </c>
      <c r="Q811" s="106">
        <v>889.90000000002328</v>
      </c>
      <c r="R811" s="107">
        <f t="shared" si="18"/>
        <v>0.38789345772319295</v>
      </c>
      <c r="S811" s="108">
        <v>97.502526595744612</v>
      </c>
      <c r="T811" s="109">
        <v>87</v>
      </c>
      <c r="U811" s="110">
        <v>2088000</v>
      </c>
      <c r="V811" s="110">
        <v>14616000</v>
      </c>
      <c r="W811" s="110">
        <v>7</v>
      </c>
      <c r="X811" s="110">
        <v>392544000</v>
      </c>
      <c r="Y811" s="111">
        <v>60</v>
      </c>
      <c r="Z811" s="111">
        <v>31.05</v>
      </c>
      <c r="AA811" s="181">
        <v>198940.4840000002</v>
      </c>
      <c r="AB811" s="181">
        <v>103227.90100000006</v>
      </c>
      <c r="AC811" s="181">
        <v>414979.11899999989</v>
      </c>
      <c r="AD811" s="181">
        <v>215944.87899999993</v>
      </c>
      <c r="AE811" s="110">
        <v>3683376</v>
      </c>
    </row>
    <row r="812" spans="1:31" hidden="1" x14ac:dyDescent="0.25">
      <c r="A812" s="99">
        <v>42924</v>
      </c>
      <c r="B812" s="100">
        <f t="shared" si="19"/>
        <v>2017</v>
      </c>
      <c r="C812" s="101">
        <v>601900.00000002328</v>
      </c>
      <c r="D812" s="101">
        <v>7520740.0000000121</v>
      </c>
      <c r="E812" s="101">
        <v>131102459.99999997</v>
      </c>
      <c r="F812" s="101">
        <v>795286</v>
      </c>
      <c r="G812" s="102">
        <v>28540247</v>
      </c>
      <c r="H812" s="102">
        <v>157181311</v>
      </c>
      <c r="I812" s="102">
        <v>289689318</v>
      </c>
      <c r="J812" s="103">
        <v>99.73</v>
      </c>
      <c r="K812" s="104">
        <v>410.25400000000002</v>
      </c>
      <c r="L812" s="104">
        <v>199.92</v>
      </c>
      <c r="M812" s="105">
        <v>5032.6230000000005</v>
      </c>
      <c r="N812" s="105">
        <v>2605.6320000000001</v>
      </c>
      <c r="O812" s="105">
        <v>87739.279000000053</v>
      </c>
      <c r="P812" s="105">
        <v>45806.711999999992</v>
      </c>
      <c r="Q812" s="106">
        <v>601.90000000002328</v>
      </c>
      <c r="R812" s="107">
        <f t="shared" si="18"/>
        <v>0.38673341337322181</v>
      </c>
      <c r="S812" s="108">
        <v>97.514312169312106</v>
      </c>
      <c r="T812" s="109">
        <v>87</v>
      </c>
      <c r="U812" s="110">
        <v>2088000</v>
      </c>
      <c r="V812" s="110">
        <v>16704000</v>
      </c>
      <c r="W812" s="110">
        <v>7</v>
      </c>
      <c r="X812" s="110">
        <v>394632000</v>
      </c>
      <c r="Y812" s="111">
        <v>60</v>
      </c>
      <c r="Z812" s="111">
        <v>31.05</v>
      </c>
      <c r="AA812" s="181">
        <v>198433.62000000017</v>
      </c>
      <c r="AB812" s="181">
        <v>102961.65800000004</v>
      </c>
      <c r="AC812" s="181">
        <v>415389.37299999991</v>
      </c>
      <c r="AD812" s="181">
        <v>216144.79899999994</v>
      </c>
      <c r="AE812" s="110">
        <v>3685464</v>
      </c>
    </row>
    <row r="813" spans="1:31" hidden="1" x14ac:dyDescent="0.25">
      <c r="A813" s="99">
        <v>42925</v>
      </c>
      <c r="B813" s="100">
        <f t="shared" si="19"/>
        <v>2017</v>
      </c>
      <c r="C813" s="101">
        <v>242599.99999997672</v>
      </c>
      <c r="D813" s="101">
        <v>7763339.9999999888</v>
      </c>
      <c r="E813" s="101">
        <v>131345059.99999994</v>
      </c>
      <c r="F813" s="101">
        <v>291127</v>
      </c>
      <c r="G813" s="102">
        <v>28540247</v>
      </c>
      <c r="H813" s="102">
        <v>157181311</v>
      </c>
      <c r="I813" s="102">
        <v>289689318</v>
      </c>
      <c r="J813" s="103">
        <v>98.98</v>
      </c>
      <c r="K813" s="104">
        <v>171.602</v>
      </c>
      <c r="L813" s="104">
        <v>78.408000000000001</v>
      </c>
      <c r="M813" s="105">
        <v>5204.2250000000004</v>
      </c>
      <c r="N813" s="105">
        <v>2684.04</v>
      </c>
      <c r="O813" s="105">
        <v>87910.881000000052</v>
      </c>
      <c r="P813" s="105">
        <v>45885.119999999995</v>
      </c>
      <c r="Q813" s="106">
        <v>242.59999999997672</v>
      </c>
      <c r="R813" s="107">
        <f t="shared" si="18"/>
        <v>0.38563016847740478</v>
      </c>
      <c r="S813" s="108">
        <v>97.522026315789404</v>
      </c>
      <c r="T813" s="109">
        <v>87</v>
      </c>
      <c r="U813" s="110">
        <v>2088000</v>
      </c>
      <c r="V813" s="110">
        <v>18792000</v>
      </c>
      <c r="W813" s="110">
        <v>7</v>
      </c>
      <c r="X813" s="110">
        <v>396720000</v>
      </c>
      <c r="Y813" s="111">
        <v>60</v>
      </c>
      <c r="Z813" s="111">
        <v>31.05</v>
      </c>
      <c r="AA813" s="181">
        <v>197613.1740000002</v>
      </c>
      <c r="AB813" s="181">
        <v>102526.38700000003</v>
      </c>
      <c r="AC813" s="181">
        <v>415560.97499999992</v>
      </c>
      <c r="AD813" s="181">
        <v>216223.20699999994</v>
      </c>
      <c r="AE813" s="110">
        <v>3687552</v>
      </c>
    </row>
    <row r="814" spans="1:31" hidden="1" x14ac:dyDescent="0.25">
      <c r="A814" s="99">
        <v>42926</v>
      </c>
      <c r="B814" s="100">
        <f t="shared" si="19"/>
        <v>2017</v>
      </c>
      <c r="C814" s="101">
        <v>1069440</v>
      </c>
      <c r="D814" s="101">
        <v>8832780</v>
      </c>
      <c r="E814" s="101">
        <v>132414500</v>
      </c>
      <c r="F814" s="101">
        <v>1227077</v>
      </c>
      <c r="G814" s="102">
        <v>28540247</v>
      </c>
      <c r="H814" s="102">
        <v>157181311</v>
      </c>
      <c r="I814" s="102">
        <v>289689318</v>
      </c>
      <c r="J814" s="103">
        <v>99.28</v>
      </c>
      <c r="K814" s="104">
        <v>737.827</v>
      </c>
      <c r="L814" s="104">
        <v>345.904</v>
      </c>
      <c r="M814" s="105">
        <v>5942.0520000000006</v>
      </c>
      <c r="N814" s="105">
        <v>3029.944</v>
      </c>
      <c r="O814" s="105">
        <v>88648.708000000057</v>
      </c>
      <c r="P814" s="105">
        <v>46231.023999999998</v>
      </c>
      <c r="Q814" s="106">
        <v>1069.44</v>
      </c>
      <c r="R814" s="107">
        <f t="shared" ref="R814:R877" si="20">SUM(Q450:Q814)/(SUM(T450:T814)*24)</f>
        <v>0.38613821839080426</v>
      </c>
      <c r="S814" s="108">
        <v>97.531230366492068</v>
      </c>
      <c r="T814" s="109">
        <v>87</v>
      </c>
      <c r="U814" s="110">
        <v>2088000</v>
      </c>
      <c r="V814" s="110">
        <v>20880000</v>
      </c>
      <c r="W814" s="110">
        <v>7</v>
      </c>
      <c r="X814" s="110">
        <v>398808000</v>
      </c>
      <c r="Y814" s="111">
        <v>60</v>
      </c>
      <c r="Z814" s="111">
        <v>31.05</v>
      </c>
      <c r="AA814" s="181">
        <v>197604.65300000019</v>
      </c>
      <c r="AB814" s="181">
        <v>102519.59900000003</v>
      </c>
      <c r="AC814" s="181">
        <v>416298.80199999991</v>
      </c>
      <c r="AD814" s="181">
        <v>216569.11099999995</v>
      </c>
      <c r="AE814" s="110">
        <v>3689640</v>
      </c>
    </row>
    <row r="815" spans="1:31" hidden="1" x14ac:dyDescent="0.25">
      <c r="A815" s="99">
        <v>42927</v>
      </c>
      <c r="B815" s="100">
        <f t="shared" si="19"/>
        <v>2017</v>
      </c>
      <c r="C815" s="101">
        <v>1218907.0000000002</v>
      </c>
      <c r="D815" s="101">
        <v>10051687.000000048</v>
      </c>
      <c r="E815" s="101">
        <v>133633407</v>
      </c>
      <c r="F815" s="101">
        <v>1070628</v>
      </c>
      <c r="G815" s="102">
        <v>28540247</v>
      </c>
      <c r="H815" s="102">
        <v>157181311</v>
      </c>
      <c r="I815" s="102">
        <v>289689318</v>
      </c>
      <c r="J815" s="103">
        <v>99.95</v>
      </c>
      <c r="K815" s="104">
        <v>836.08</v>
      </c>
      <c r="L815" s="104">
        <v>401.36599999999999</v>
      </c>
      <c r="M815" s="105">
        <v>6778.1320000000005</v>
      </c>
      <c r="N815" s="105">
        <v>3431.31</v>
      </c>
      <c r="O815" s="105">
        <v>89484.788000000059</v>
      </c>
      <c r="P815" s="105">
        <v>46632.39</v>
      </c>
      <c r="Q815" s="106">
        <v>1218.9070000000002</v>
      </c>
      <c r="R815" s="107">
        <f t="shared" si="20"/>
        <v>0.3860995276334433</v>
      </c>
      <c r="S815" s="108">
        <v>97.543828124999933</v>
      </c>
      <c r="T815" s="109">
        <v>87</v>
      </c>
      <c r="U815" s="110">
        <v>2088000</v>
      </c>
      <c r="V815" s="110">
        <v>22968000</v>
      </c>
      <c r="W815" s="110">
        <v>7</v>
      </c>
      <c r="X815" s="110">
        <v>400896000</v>
      </c>
      <c r="Y815" s="111">
        <v>60</v>
      </c>
      <c r="Z815" s="111">
        <v>31.05</v>
      </c>
      <c r="AA815" s="181">
        <v>197973.69200000018</v>
      </c>
      <c r="AB815" s="181">
        <v>102693.21200000003</v>
      </c>
      <c r="AC815" s="181">
        <v>417134.88199999993</v>
      </c>
      <c r="AD815" s="181">
        <v>216970.47699999996</v>
      </c>
      <c r="AE815" s="110">
        <v>3691728</v>
      </c>
    </row>
    <row r="816" spans="1:31" hidden="1" x14ac:dyDescent="0.25">
      <c r="A816" s="99">
        <v>42928</v>
      </c>
      <c r="B816" s="100">
        <f t="shared" si="19"/>
        <v>2017</v>
      </c>
      <c r="C816" s="101">
        <v>296410</v>
      </c>
      <c r="D816" s="101">
        <v>10348097</v>
      </c>
      <c r="E816" s="101">
        <v>133929817</v>
      </c>
      <c r="F816" s="101">
        <v>485370</v>
      </c>
      <c r="G816" s="102">
        <v>28540247</v>
      </c>
      <c r="H816" s="102">
        <v>157181311</v>
      </c>
      <c r="I816" s="102">
        <v>289689318</v>
      </c>
      <c r="J816" s="103">
        <v>97.76</v>
      </c>
      <c r="K816" s="104">
        <v>205.98099999999999</v>
      </c>
      <c r="L816" s="104">
        <v>99.534000000000006</v>
      </c>
      <c r="M816" s="105">
        <v>6984.1130000000003</v>
      </c>
      <c r="N816" s="105">
        <v>3530.8440000000001</v>
      </c>
      <c r="O816" s="105">
        <v>89690.769000000058</v>
      </c>
      <c r="P816" s="105">
        <v>46731.923999999999</v>
      </c>
      <c r="Q816" s="106">
        <v>296.41000000000003</v>
      </c>
      <c r="R816" s="107">
        <f t="shared" si="20"/>
        <v>0.38438719492993201</v>
      </c>
      <c r="S816" s="108">
        <v>97.544948186528416</v>
      </c>
      <c r="T816" s="109">
        <v>87</v>
      </c>
      <c r="U816" s="110">
        <v>2088000</v>
      </c>
      <c r="V816" s="110">
        <v>25056000</v>
      </c>
      <c r="W816" s="110">
        <v>7</v>
      </c>
      <c r="X816" s="110">
        <v>402984000</v>
      </c>
      <c r="Y816" s="111">
        <v>60</v>
      </c>
      <c r="Z816" s="111">
        <v>31.05</v>
      </c>
      <c r="AA816" s="181">
        <v>197331.07300000018</v>
      </c>
      <c r="AB816" s="181">
        <v>102376.10900000003</v>
      </c>
      <c r="AC816" s="181">
        <v>417340.86299999995</v>
      </c>
      <c r="AD816" s="181">
        <v>217070.01099999997</v>
      </c>
      <c r="AE816" s="110">
        <v>3693816</v>
      </c>
    </row>
    <row r="817" spans="1:31" hidden="1" x14ac:dyDescent="0.25">
      <c r="A817" s="99">
        <v>42929</v>
      </c>
      <c r="B817" s="100">
        <f t="shared" si="19"/>
        <v>2017</v>
      </c>
      <c r="C817" s="101">
        <v>445913</v>
      </c>
      <c r="D817" s="101">
        <v>10794010</v>
      </c>
      <c r="E817" s="101">
        <v>134375730</v>
      </c>
      <c r="F817" s="101">
        <v>379643</v>
      </c>
      <c r="G817" s="102">
        <v>28540247</v>
      </c>
      <c r="H817" s="102">
        <v>157181311</v>
      </c>
      <c r="I817" s="102">
        <v>289689318</v>
      </c>
      <c r="J817" s="103">
        <v>96.25</v>
      </c>
      <c r="K817" s="104">
        <v>314.12700000000001</v>
      </c>
      <c r="L817" s="104">
        <v>140.28200000000001</v>
      </c>
      <c r="M817" s="105">
        <v>7298.2400000000007</v>
      </c>
      <c r="N817" s="105">
        <v>3671.1260000000002</v>
      </c>
      <c r="O817" s="105">
        <v>90004.896000000052</v>
      </c>
      <c r="P817" s="105">
        <v>46872.205999999998</v>
      </c>
      <c r="Q817" s="106">
        <v>445.91300000000001</v>
      </c>
      <c r="R817" s="107">
        <f t="shared" si="20"/>
        <v>0.38399381593449816</v>
      </c>
      <c r="S817" s="108">
        <v>97.538273195876215</v>
      </c>
      <c r="T817" s="109">
        <v>87</v>
      </c>
      <c r="U817" s="110">
        <v>2088000</v>
      </c>
      <c r="V817" s="110">
        <v>27144000</v>
      </c>
      <c r="W817" s="110">
        <v>7</v>
      </c>
      <c r="X817" s="110">
        <v>405072000</v>
      </c>
      <c r="Y817" s="111">
        <v>60</v>
      </c>
      <c r="Z817" s="111">
        <v>31.05</v>
      </c>
      <c r="AA817" s="181">
        <v>196555.97400000016</v>
      </c>
      <c r="AB817" s="181">
        <v>101983.01500000003</v>
      </c>
      <c r="AC817" s="181">
        <v>417654.98999999993</v>
      </c>
      <c r="AD817" s="181">
        <v>217210.29299999998</v>
      </c>
      <c r="AE817" s="110">
        <v>3695904</v>
      </c>
    </row>
    <row r="818" spans="1:31" hidden="1" x14ac:dyDescent="0.25">
      <c r="A818" s="99">
        <v>42930</v>
      </c>
      <c r="B818" s="100">
        <f t="shared" si="19"/>
        <v>2017</v>
      </c>
      <c r="C818" s="101">
        <v>1374964</v>
      </c>
      <c r="D818" s="101">
        <v>12168974</v>
      </c>
      <c r="E818" s="101">
        <v>135750694</v>
      </c>
      <c r="F818" s="101">
        <v>1008790</v>
      </c>
      <c r="G818" s="102">
        <v>28540247</v>
      </c>
      <c r="H818" s="102">
        <v>157181311</v>
      </c>
      <c r="I818" s="102">
        <v>289689318</v>
      </c>
      <c r="J818" s="103">
        <v>99.98</v>
      </c>
      <c r="K818" s="104">
        <v>926.78700000000003</v>
      </c>
      <c r="L818" s="104">
        <v>465.13</v>
      </c>
      <c r="M818" s="105">
        <v>8225.027</v>
      </c>
      <c r="N818" s="105">
        <v>4136.2560000000003</v>
      </c>
      <c r="O818" s="105">
        <v>90931.683000000048</v>
      </c>
      <c r="P818" s="105">
        <v>47337.335999999996</v>
      </c>
      <c r="Q818" s="106">
        <v>1374.9639999999999</v>
      </c>
      <c r="R818" s="107">
        <f t="shared" si="20"/>
        <v>0.3857387655487321</v>
      </c>
      <c r="S818" s="108">
        <v>97.550794871794793</v>
      </c>
      <c r="T818" s="109">
        <v>87</v>
      </c>
      <c r="U818" s="110">
        <v>2088000</v>
      </c>
      <c r="V818" s="110">
        <v>29232000</v>
      </c>
      <c r="W818" s="110">
        <v>7</v>
      </c>
      <c r="X818" s="110">
        <v>407160000</v>
      </c>
      <c r="Y818" s="111">
        <v>60</v>
      </c>
      <c r="Z818" s="111">
        <v>31.05</v>
      </c>
      <c r="AA818" s="181">
        <v>196982.63700000016</v>
      </c>
      <c r="AB818" s="181">
        <v>102191.42700000004</v>
      </c>
      <c r="AC818" s="181">
        <v>418581.77699999994</v>
      </c>
      <c r="AD818" s="181">
        <v>217675.42299999998</v>
      </c>
      <c r="AE818" s="110">
        <v>3697992</v>
      </c>
    </row>
    <row r="819" spans="1:31" hidden="1" x14ac:dyDescent="0.25">
      <c r="A819" s="99">
        <v>42931</v>
      </c>
      <c r="B819" s="100">
        <f t="shared" si="19"/>
        <v>2017</v>
      </c>
      <c r="C819" s="101">
        <v>1686126</v>
      </c>
      <c r="D819" s="101">
        <v>13855100</v>
      </c>
      <c r="E819" s="101">
        <v>137436820</v>
      </c>
      <c r="F819" s="101">
        <v>1697293</v>
      </c>
      <c r="G819" s="102">
        <v>28540247</v>
      </c>
      <c r="H819" s="102">
        <v>157181311</v>
      </c>
      <c r="I819" s="102">
        <v>289689318</v>
      </c>
      <c r="J819" s="103">
        <v>99.77</v>
      </c>
      <c r="K819" s="104">
        <v>1132.268</v>
      </c>
      <c r="L819" s="104">
        <v>581.28200000000004</v>
      </c>
      <c r="M819" s="105">
        <v>9357.2950000000001</v>
      </c>
      <c r="N819" s="105">
        <v>4717.5380000000005</v>
      </c>
      <c r="O819" s="105">
        <v>92063.951000000045</v>
      </c>
      <c r="P819" s="105">
        <v>47918.617999999995</v>
      </c>
      <c r="Q819" s="106">
        <v>1686.126</v>
      </c>
      <c r="R819" s="107">
        <f t="shared" si="20"/>
        <v>0.38776241274339962</v>
      </c>
      <c r="S819" s="108">
        <v>97.562117346938692</v>
      </c>
      <c r="T819" s="109">
        <v>87</v>
      </c>
      <c r="U819" s="110">
        <v>2088000</v>
      </c>
      <c r="V819" s="110">
        <v>31320000</v>
      </c>
      <c r="W819" s="110">
        <v>7</v>
      </c>
      <c r="X819" s="110">
        <v>409248000</v>
      </c>
      <c r="Y819" s="111">
        <v>60</v>
      </c>
      <c r="Z819" s="111">
        <v>31.05</v>
      </c>
      <c r="AA819" s="181">
        <v>198081.10000000018</v>
      </c>
      <c r="AB819" s="181">
        <v>102753.80400000005</v>
      </c>
      <c r="AC819" s="181">
        <v>419714.04499999993</v>
      </c>
      <c r="AD819" s="181">
        <v>218256.70499999999</v>
      </c>
      <c r="AE819" s="110">
        <v>3700080</v>
      </c>
    </row>
    <row r="820" spans="1:31" hidden="1" x14ac:dyDescent="0.25">
      <c r="A820" s="99">
        <v>42932</v>
      </c>
      <c r="B820" s="100">
        <f t="shared" si="19"/>
        <v>2017</v>
      </c>
      <c r="C820" s="101">
        <v>1924240</v>
      </c>
      <c r="D820" s="101">
        <v>15779340</v>
      </c>
      <c r="E820" s="101">
        <v>139361060</v>
      </c>
      <c r="F820" s="101">
        <v>1935912</v>
      </c>
      <c r="G820" s="102">
        <v>28540247</v>
      </c>
      <c r="H820" s="102">
        <v>157181311</v>
      </c>
      <c r="I820" s="102">
        <v>289689318</v>
      </c>
      <c r="J820" s="103">
        <v>100</v>
      </c>
      <c r="K820" s="104">
        <v>1297.2760000000001</v>
      </c>
      <c r="L820" s="104">
        <v>652.48599999999999</v>
      </c>
      <c r="M820" s="105">
        <v>10654.571</v>
      </c>
      <c r="N820" s="105">
        <v>5370.0240000000003</v>
      </c>
      <c r="O820" s="105">
        <v>93361.227000000043</v>
      </c>
      <c r="P820" s="105">
        <v>48571.103999999992</v>
      </c>
      <c r="Q820" s="106">
        <v>1924.24</v>
      </c>
      <c r="R820" s="107">
        <f t="shared" si="20"/>
        <v>0.39016349393796212</v>
      </c>
      <c r="S820" s="108">
        <v>97.574492385786726</v>
      </c>
      <c r="T820" s="109">
        <v>87</v>
      </c>
      <c r="U820" s="110">
        <v>2088000</v>
      </c>
      <c r="V820" s="110">
        <v>33408000</v>
      </c>
      <c r="W820" s="110">
        <v>7</v>
      </c>
      <c r="X820" s="110">
        <v>411336000</v>
      </c>
      <c r="Y820" s="111">
        <v>60</v>
      </c>
      <c r="Z820" s="111">
        <v>31.05</v>
      </c>
      <c r="AA820" s="181">
        <v>199286.7040000002</v>
      </c>
      <c r="AB820" s="181">
        <v>103347.09500000004</v>
      </c>
      <c r="AC820" s="181">
        <v>421011.32099999994</v>
      </c>
      <c r="AD820" s="181">
        <v>218909.19099999999</v>
      </c>
      <c r="AE820" s="110">
        <v>3702168</v>
      </c>
    </row>
    <row r="821" spans="1:31" hidden="1" x14ac:dyDescent="0.25">
      <c r="A821" s="99">
        <v>42933</v>
      </c>
      <c r="B821" s="100">
        <f t="shared" si="19"/>
        <v>2017</v>
      </c>
      <c r="C821" s="101">
        <v>1949320</v>
      </c>
      <c r="D821" s="101">
        <v>17728660</v>
      </c>
      <c r="E821" s="101">
        <v>141310380</v>
      </c>
      <c r="F821" s="101">
        <v>2036255</v>
      </c>
      <c r="G821" s="102">
        <v>28540247</v>
      </c>
      <c r="H821" s="102">
        <v>157181311</v>
      </c>
      <c r="I821" s="102">
        <v>289689318</v>
      </c>
      <c r="J821" s="103">
        <v>99.95</v>
      </c>
      <c r="K821" s="104">
        <v>1316.7159999999999</v>
      </c>
      <c r="L821" s="104">
        <v>665.67</v>
      </c>
      <c r="M821" s="105">
        <v>11971.287</v>
      </c>
      <c r="N821" s="105">
        <v>6035.6940000000004</v>
      </c>
      <c r="O821" s="105">
        <v>94677.943000000043</v>
      </c>
      <c r="P821" s="105">
        <v>49236.77399999999</v>
      </c>
      <c r="Q821" s="106">
        <v>1949.32</v>
      </c>
      <c r="R821" s="107">
        <f t="shared" si="20"/>
        <v>0.39237836036319701</v>
      </c>
      <c r="S821" s="108">
        <v>97.586489898989825</v>
      </c>
      <c r="T821" s="109">
        <v>87</v>
      </c>
      <c r="U821" s="110">
        <v>2088000</v>
      </c>
      <c r="V821" s="110">
        <v>35496000</v>
      </c>
      <c r="W821" s="110">
        <v>7</v>
      </c>
      <c r="X821" s="110">
        <v>413424000</v>
      </c>
      <c r="Y821" s="111">
        <v>60</v>
      </c>
      <c r="Z821" s="111">
        <v>31.05</v>
      </c>
      <c r="AA821" s="181">
        <v>200537.19400000016</v>
      </c>
      <c r="AB821" s="181">
        <v>103976.84800000004</v>
      </c>
      <c r="AC821" s="181">
        <v>422328.03699999995</v>
      </c>
      <c r="AD821" s="181">
        <v>219574.861</v>
      </c>
      <c r="AE821" s="110">
        <v>3704256</v>
      </c>
    </row>
    <row r="822" spans="1:31" hidden="1" x14ac:dyDescent="0.25">
      <c r="A822" s="99">
        <v>42934</v>
      </c>
      <c r="B822" s="100">
        <f t="shared" si="19"/>
        <v>2017</v>
      </c>
      <c r="C822" s="101">
        <v>1404215</v>
      </c>
      <c r="D822" s="101">
        <v>19132875</v>
      </c>
      <c r="E822" s="101">
        <v>142714595</v>
      </c>
      <c r="F822" s="101">
        <v>1806900</v>
      </c>
      <c r="G822" s="102">
        <v>28540247</v>
      </c>
      <c r="H822" s="102">
        <v>157181311</v>
      </c>
      <c r="I822" s="102">
        <v>289689318</v>
      </c>
      <c r="J822" s="103">
        <v>99.95</v>
      </c>
      <c r="K822" s="104">
        <v>934.94299999999998</v>
      </c>
      <c r="L822" s="104">
        <v>488.15</v>
      </c>
      <c r="M822" s="105">
        <v>12906.23</v>
      </c>
      <c r="N822" s="105">
        <v>6523.8440000000001</v>
      </c>
      <c r="O822" s="105">
        <v>95612.886000000042</v>
      </c>
      <c r="P822" s="105">
        <v>49724.923999999992</v>
      </c>
      <c r="Q822" s="106">
        <v>1404.2149999999999</v>
      </c>
      <c r="R822" s="107">
        <f t="shared" si="20"/>
        <v>0.39279622894032401</v>
      </c>
      <c r="S822" s="108">
        <v>97.59836683417079</v>
      </c>
      <c r="T822" s="109">
        <v>87</v>
      </c>
      <c r="U822" s="110">
        <v>2088000</v>
      </c>
      <c r="V822" s="110">
        <v>37584000</v>
      </c>
      <c r="W822" s="110">
        <v>7</v>
      </c>
      <c r="X822" s="110">
        <v>415512000</v>
      </c>
      <c r="Y822" s="111">
        <v>60</v>
      </c>
      <c r="Z822" s="111">
        <v>31.05</v>
      </c>
      <c r="AA822" s="181">
        <v>201295.77600000016</v>
      </c>
      <c r="AB822" s="181">
        <v>104374.09400000003</v>
      </c>
      <c r="AC822" s="181">
        <v>423262.98</v>
      </c>
      <c r="AD822" s="181">
        <v>220063.011</v>
      </c>
      <c r="AE822" s="110">
        <v>3706344</v>
      </c>
    </row>
    <row r="823" spans="1:31" hidden="1" x14ac:dyDescent="0.25">
      <c r="A823" s="99">
        <v>42935</v>
      </c>
      <c r="B823" s="100">
        <f t="shared" si="19"/>
        <v>2017</v>
      </c>
      <c r="C823" s="101">
        <v>1102200</v>
      </c>
      <c r="D823" s="101">
        <v>20235075</v>
      </c>
      <c r="E823" s="101">
        <v>143816795</v>
      </c>
      <c r="F823" s="101">
        <v>1366350</v>
      </c>
      <c r="G823" s="102">
        <v>28540247</v>
      </c>
      <c r="H823" s="102">
        <v>157181311</v>
      </c>
      <c r="I823" s="102">
        <v>289689318</v>
      </c>
      <c r="J823" s="103">
        <v>100</v>
      </c>
      <c r="K823" s="104">
        <v>745.577</v>
      </c>
      <c r="L823" s="104">
        <v>370.44400000000002</v>
      </c>
      <c r="M823" s="105">
        <v>13651.806999999999</v>
      </c>
      <c r="N823" s="105">
        <v>6894.2880000000005</v>
      </c>
      <c r="O823" s="105">
        <v>96358.463000000047</v>
      </c>
      <c r="P823" s="105">
        <v>50095.367999999995</v>
      </c>
      <c r="Q823" s="106">
        <v>1102.2</v>
      </c>
      <c r="R823" s="107">
        <f t="shared" si="20"/>
        <v>0.39221722432162875</v>
      </c>
      <c r="S823" s="108">
        <v>97.610374999999934</v>
      </c>
      <c r="T823" s="109">
        <v>87</v>
      </c>
      <c r="U823" s="110">
        <v>2088000</v>
      </c>
      <c r="V823" s="110">
        <v>39672000</v>
      </c>
      <c r="W823" s="110">
        <v>7</v>
      </c>
      <c r="X823" s="110">
        <v>417600000</v>
      </c>
      <c r="Y823" s="111">
        <v>60</v>
      </c>
      <c r="Z823" s="111">
        <v>31.05</v>
      </c>
      <c r="AA823" s="181">
        <v>201311.11200000017</v>
      </c>
      <c r="AB823" s="181">
        <v>104376.50400000003</v>
      </c>
      <c r="AC823" s="181">
        <v>424008.55699999997</v>
      </c>
      <c r="AD823" s="181">
        <v>220433.45499999999</v>
      </c>
      <c r="AE823" s="110">
        <v>3708432</v>
      </c>
    </row>
    <row r="824" spans="1:31" hidden="1" x14ac:dyDescent="0.25">
      <c r="A824" s="99">
        <v>42936</v>
      </c>
      <c r="B824" s="100">
        <f t="shared" si="19"/>
        <v>2017</v>
      </c>
      <c r="C824" s="101">
        <v>1361742</v>
      </c>
      <c r="D824" s="101">
        <v>21596817</v>
      </c>
      <c r="E824" s="101">
        <v>145178537</v>
      </c>
      <c r="F824" s="101">
        <v>1576660</v>
      </c>
      <c r="G824" s="102">
        <v>28540247</v>
      </c>
      <c r="H824" s="102">
        <v>157181311</v>
      </c>
      <c r="I824" s="102">
        <v>289689318</v>
      </c>
      <c r="J824" s="103">
        <v>99.46</v>
      </c>
      <c r="K824" s="104">
        <v>907.303</v>
      </c>
      <c r="L824" s="104">
        <v>471.80599999999998</v>
      </c>
      <c r="M824" s="105">
        <v>14559.109999999999</v>
      </c>
      <c r="N824" s="105">
        <v>7366.0940000000001</v>
      </c>
      <c r="O824" s="105">
        <v>97265.766000000047</v>
      </c>
      <c r="P824" s="105">
        <v>50567.173999999992</v>
      </c>
      <c r="Q824" s="106">
        <v>1361.742</v>
      </c>
      <c r="R824" s="107">
        <f t="shared" si="20"/>
        <v>0.39162203721198735</v>
      </c>
      <c r="S824" s="108">
        <v>97.619577114427784</v>
      </c>
      <c r="T824" s="109">
        <v>87</v>
      </c>
      <c r="U824" s="110">
        <v>2088000</v>
      </c>
      <c r="V824" s="110">
        <v>41760000</v>
      </c>
      <c r="W824" s="110">
        <v>7</v>
      </c>
      <c r="X824" s="110">
        <v>419688000</v>
      </c>
      <c r="Y824" s="111">
        <v>60</v>
      </c>
      <c r="Z824" s="111">
        <v>31.05</v>
      </c>
      <c r="AA824" s="181">
        <v>201174.71800000017</v>
      </c>
      <c r="AB824" s="181">
        <v>104327.69300000003</v>
      </c>
      <c r="AC824" s="181">
        <v>424915.86</v>
      </c>
      <c r="AD824" s="181">
        <v>220905.261</v>
      </c>
      <c r="AE824" s="110">
        <v>3710520</v>
      </c>
    </row>
    <row r="825" spans="1:31" hidden="1" x14ac:dyDescent="0.25">
      <c r="A825" s="99">
        <v>42937</v>
      </c>
      <c r="B825" s="100">
        <f t="shared" si="19"/>
        <v>2017</v>
      </c>
      <c r="C825" s="101">
        <v>1789141</v>
      </c>
      <c r="D825" s="101">
        <v>23385958</v>
      </c>
      <c r="E825" s="101">
        <v>146967678</v>
      </c>
      <c r="F825" s="101">
        <v>1603245</v>
      </c>
      <c r="G825" s="102">
        <v>28540247</v>
      </c>
      <c r="H825" s="102">
        <v>157181311</v>
      </c>
      <c r="I825" s="102">
        <v>289689318</v>
      </c>
      <c r="J825" s="103">
        <v>99.92</v>
      </c>
      <c r="K825" s="104">
        <v>1206.596</v>
      </c>
      <c r="L825" s="104">
        <v>606.93200000000002</v>
      </c>
      <c r="M825" s="105">
        <v>15765.705999999998</v>
      </c>
      <c r="N825" s="105">
        <v>7973.0259999999998</v>
      </c>
      <c r="O825" s="105">
        <v>98472.362000000052</v>
      </c>
      <c r="P825" s="105">
        <v>51174.105999999992</v>
      </c>
      <c r="Q825" s="106">
        <v>1789.1410000000001</v>
      </c>
      <c r="R825" s="107">
        <f t="shared" si="20"/>
        <v>0.39211751955072666</v>
      </c>
      <c r="S825" s="108">
        <v>97.630965346534566</v>
      </c>
      <c r="T825" s="109">
        <v>87</v>
      </c>
      <c r="U825" s="110">
        <v>2088000</v>
      </c>
      <c r="V825" s="110">
        <v>43848000</v>
      </c>
      <c r="W825" s="110">
        <v>7</v>
      </c>
      <c r="X825" s="110">
        <v>421776000</v>
      </c>
      <c r="Y825" s="111">
        <v>60</v>
      </c>
      <c r="Z825" s="111">
        <v>31.05</v>
      </c>
      <c r="AA825" s="181">
        <v>201160.16200000016</v>
      </c>
      <c r="AB825" s="181">
        <v>104314.21400000004</v>
      </c>
      <c r="AC825" s="181">
        <v>426122.45600000001</v>
      </c>
      <c r="AD825" s="181">
        <v>221512.193</v>
      </c>
      <c r="AE825" s="110">
        <v>3712608</v>
      </c>
    </row>
    <row r="826" spans="1:31" hidden="1" x14ac:dyDescent="0.25">
      <c r="A826" s="99">
        <v>42938</v>
      </c>
      <c r="B826" s="100">
        <f t="shared" si="19"/>
        <v>2017</v>
      </c>
      <c r="C826" s="101">
        <v>1557082</v>
      </c>
      <c r="D826" s="101">
        <v>24943040</v>
      </c>
      <c r="E826" s="101">
        <v>148524760</v>
      </c>
      <c r="F826" s="101">
        <v>1352690</v>
      </c>
      <c r="G826" s="102">
        <v>28540247</v>
      </c>
      <c r="H826" s="102">
        <v>157181311</v>
      </c>
      <c r="I826" s="102">
        <v>289689318</v>
      </c>
      <c r="J826" s="103">
        <v>99.87</v>
      </c>
      <c r="K826" s="104">
        <v>1052.5319999999999</v>
      </c>
      <c r="L826" s="104">
        <v>521.54399999999998</v>
      </c>
      <c r="M826" s="105">
        <v>16818.237999999998</v>
      </c>
      <c r="N826" s="105">
        <v>8494.57</v>
      </c>
      <c r="O826" s="105">
        <v>99524.894000000058</v>
      </c>
      <c r="P826" s="105">
        <v>51695.649999999994</v>
      </c>
      <c r="Q826" s="106">
        <v>1557.0820000000001</v>
      </c>
      <c r="R826" s="107">
        <f t="shared" si="20"/>
        <v>0.39344184905264235</v>
      </c>
      <c r="S826" s="108">
        <v>97.641995073891536</v>
      </c>
      <c r="T826" s="109">
        <v>87</v>
      </c>
      <c r="U826" s="110">
        <v>2088000</v>
      </c>
      <c r="V826" s="110">
        <v>45936000</v>
      </c>
      <c r="W826" s="110">
        <v>7</v>
      </c>
      <c r="X826" s="110">
        <v>423864000</v>
      </c>
      <c r="Y826" s="111">
        <v>60</v>
      </c>
      <c r="Z826" s="111">
        <v>31.05</v>
      </c>
      <c r="AA826" s="181">
        <v>201268.68900000016</v>
      </c>
      <c r="AB826" s="181">
        <v>104349.48400000003</v>
      </c>
      <c r="AC826" s="181">
        <v>427174.98800000001</v>
      </c>
      <c r="AD826" s="181">
        <v>222033.73699999999</v>
      </c>
      <c r="AE826" s="110">
        <v>3714696</v>
      </c>
    </row>
    <row r="827" spans="1:31" hidden="1" x14ac:dyDescent="0.25">
      <c r="A827" s="99">
        <v>42939</v>
      </c>
      <c r="B827" s="100">
        <f t="shared" si="19"/>
        <v>2017</v>
      </c>
      <c r="C827" s="101">
        <v>600000</v>
      </c>
      <c r="D827" s="101">
        <v>25543040</v>
      </c>
      <c r="E827" s="101">
        <v>149124760</v>
      </c>
      <c r="F827" s="101">
        <v>343041</v>
      </c>
      <c r="G827" s="102">
        <v>28540247</v>
      </c>
      <c r="H827" s="102">
        <v>157181311</v>
      </c>
      <c r="I827" s="102">
        <v>289689318</v>
      </c>
      <c r="J827" s="103">
        <v>100</v>
      </c>
      <c r="K827" s="104">
        <v>419.976</v>
      </c>
      <c r="L827" s="104">
        <v>191.52600000000001</v>
      </c>
      <c r="M827" s="105">
        <v>17238.213999999996</v>
      </c>
      <c r="N827" s="105">
        <v>8686.0959999999995</v>
      </c>
      <c r="O827" s="105">
        <v>99944.870000000054</v>
      </c>
      <c r="P827" s="105">
        <v>51887.175999999992</v>
      </c>
      <c r="Q827" s="106">
        <v>600</v>
      </c>
      <c r="R827" s="107">
        <f t="shared" si="20"/>
        <v>0.39364811315803261</v>
      </c>
      <c r="S827" s="108">
        <v>97.653553921568545</v>
      </c>
      <c r="T827" s="109">
        <v>87</v>
      </c>
      <c r="U827" s="110">
        <v>2088000</v>
      </c>
      <c r="V827" s="110">
        <v>48024000</v>
      </c>
      <c r="W827" s="110">
        <v>7</v>
      </c>
      <c r="X827" s="110">
        <v>425952000</v>
      </c>
      <c r="Y827" s="111">
        <v>60</v>
      </c>
      <c r="Z827" s="111">
        <v>31.05</v>
      </c>
      <c r="AA827" s="181">
        <v>201317.19700000016</v>
      </c>
      <c r="AB827" s="181">
        <v>104354.86200000002</v>
      </c>
      <c r="AC827" s="181">
        <v>427594.96400000004</v>
      </c>
      <c r="AD827" s="181">
        <v>222225.26300000001</v>
      </c>
      <c r="AE827" s="110">
        <v>3716784</v>
      </c>
    </row>
    <row r="828" spans="1:31" hidden="1" x14ac:dyDescent="0.25">
      <c r="A828" s="99">
        <v>42940</v>
      </c>
      <c r="B828" s="100">
        <f t="shared" si="19"/>
        <v>2017</v>
      </c>
      <c r="C828" s="101">
        <v>721129</v>
      </c>
      <c r="D828" s="101">
        <v>26264169</v>
      </c>
      <c r="E828" s="101">
        <v>149845889</v>
      </c>
      <c r="F828" s="101">
        <v>427680</v>
      </c>
      <c r="G828" s="102">
        <v>28540247</v>
      </c>
      <c r="H828" s="102">
        <v>157181311</v>
      </c>
      <c r="I828" s="102">
        <v>289689318</v>
      </c>
      <c r="J828" s="103">
        <v>98.31</v>
      </c>
      <c r="K828" s="104">
        <v>508.35199999999998</v>
      </c>
      <c r="L828" s="104">
        <v>224.37</v>
      </c>
      <c r="M828" s="105">
        <v>17746.565999999995</v>
      </c>
      <c r="N828" s="105">
        <v>8910.4660000000003</v>
      </c>
      <c r="O828" s="105">
        <v>100453.22200000005</v>
      </c>
      <c r="P828" s="105">
        <v>52111.545999999995</v>
      </c>
      <c r="Q828" s="106">
        <v>721.12900000000002</v>
      </c>
      <c r="R828" s="107">
        <f t="shared" si="20"/>
        <v>0.3937515260064029</v>
      </c>
      <c r="S828" s="108">
        <v>97.656756097560901</v>
      </c>
      <c r="T828" s="109">
        <v>87</v>
      </c>
      <c r="U828" s="110">
        <v>2088000</v>
      </c>
      <c r="V828" s="110">
        <v>50112000</v>
      </c>
      <c r="W828" s="110">
        <v>7</v>
      </c>
      <c r="X828" s="110">
        <v>428040000</v>
      </c>
      <c r="Y828" s="111">
        <v>60</v>
      </c>
      <c r="Z828" s="111">
        <v>31.05</v>
      </c>
      <c r="AA828" s="181">
        <v>201510.30700000018</v>
      </c>
      <c r="AB828" s="181">
        <v>104442.10000000002</v>
      </c>
      <c r="AC828" s="181">
        <v>428103.31600000005</v>
      </c>
      <c r="AD828" s="181">
        <v>222449.633</v>
      </c>
      <c r="AE828" s="110">
        <v>3718872</v>
      </c>
    </row>
    <row r="829" spans="1:31" hidden="1" x14ac:dyDescent="0.25">
      <c r="A829" s="99">
        <v>42941</v>
      </c>
      <c r="B829" s="100">
        <f t="shared" si="19"/>
        <v>2017</v>
      </c>
      <c r="C829" s="101">
        <v>9881</v>
      </c>
      <c r="D829" s="101">
        <v>26274050</v>
      </c>
      <c r="E829" s="101">
        <v>149855770</v>
      </c>
      <c r="F829" s="101">
        <v>86170</v>
      </c>
      <c r="G829" s="102">
        <v>28540247</v>
      </c>
      <c r="H829" s="102">
        <v>157181311</v>
      </c>
      <c r="I829" s="102">
        <v>289689318</v>
      </c>
      <c r="J829" s="103">
        <v>96.55</v>
      </c>
      <c r="K829" s="104">
        <v>6.95</v>
      </c>
      <c r="L829" s="104">
        <v>5.2480000000000002</v>
      </c>
      <c r="M829" s="105">
        <v>17753.515999999996</v>
      </c>
      <c r="N829" s="105">
        <v>8915.7139999999999</v>
      </c>
      <c r="O829" s="105">
        <v>100460.17200000005</v>
      </c>
      <c r="P829" s="105">
        <v>52116.793999999994</v>
      </c>
      <c r="Q829" s="106">
        <v>9.8810000000000002</v>
      </c>
      <c r="R829" s="107">
        <f t="shared" si="20"/>
        <v>0.39175572219597937</v>
      </c>
      <c r="S829" s="108">
        <v>97.651383495145552</v>
      </c>
      <c r="T829" s="109">
        <v>87</v>
      </c>
      <c r="U829" s="110">
        <v>2088000</v>
      </c>
      <c r="V829" s="110">
        <v>52200000</v>
      </c>
      <c r="W829" s="110">
        <v>7</v>
      </c>
      <c r="X829" s="110">
        <v>430128000</v>
      </c>
      <c r="Y829" s="111">
        <v>60</v>
      </c>
      <c r="Z829" s="111">
        <v>31.05</v>
      </c>
      <c r="AA829" s="181">
        <v>201072.61800000019</v>
      </c>
      <c r="AB829" s="181">
        <v>104239.26200000005</v>
      </c>
      <c r="AC829" s="181">
        <v>428110.26600000006</v>
      </c>
      <c r="AD829" s="181">
        <v>222454.88099999999</v>
      </c>
      <c r="AE829" s="110">
        <v>3720960</v>
      </c>
    </row>
    <row r="830" spans="1:31" hidden="1" x14ac:dyDescent="0.25">
      <c r="A830" s="99">
        <v>42942</v>
      </c>
      <c r="B830" s="100">
        <f t="shared" si="19"/>
        <v>2017</v>
      </c>
      <c r="C830" s="101">
        <v>47150</v>
      </c>
      <c r="D830" s="101">
        <v>26321200</v>
      </c>
      <c r="E830" s="101">
        <v>149902920</v>
      </c>
      <c r="F830" s="101">
        <v>63616</v>
      </c>
      <c r="G830" s="102">
        <v>28540247</v>
      </c>
      <c r="H830" s="102">
        <v>157181311</v>
      </c>
      <c r="I830" s="102">
        <v>289689318</v>
      </c>
      <c r="J830" s="103">
        <v>97.33</v>
      </c>
      <c r="K830" s="104">
        <v>34.976999999999997</v>
      </c>
      <c r="L830" s="104">
        <v>18.844000000000001</v>
      </c>
      <c r="M830" s="105">
        <v>17788.492999999995</v>
      </c>
      <c r="N830" s="105">
        <v>8934.5579999999991</v>
      </c>
      <c r="O830" s="105">
        <v>100495.14900000005</v>
      </c>
      <c r="P830" s="105">
        <v>52135.637999999992</v>
      </c>
      <c r="Q830" s="106">
        <v>47.15</v>
      </c>
      <c r="R830" s="107">
        <f t="shared" si="20"/>
        <v>0.38933387130635583</v>
      </c>
      <c r="S830" s="108">
        <v>97.649830917874326</v>
      </c>
      <c r="T830" s="109">
        <v>87</v>
      </c>
      <c r="U830" s="110">
        <v>2088000</v>
      </c>
      <c r="V830" s="110">
        <v>54288000</v>
      </c>
      <c r="W830" s="110">
        <v>7</v>
      </c>
      <c r="X830" s="110">
        <v>432216000</v>
      </c>
      <c r="Y830" s="111">
        <v>60</v>
      </c>
      <c r="Z830" s="111">
        <v>31.05</v>
      </c>
      <c r="AA830" s="181">
        <v>200079.64900000018</v>
      </c>
      <c r="AB830" s="181">
        <v>103735.70500000003</v>
      </c>
      <c r="AC830" s="181">
        <v>428145.24300000007</v>
      </c>
      <c r="AD830" s="181">
        <v>222473.72500000001</v>
      </c>
      <c r="AE830" s="110">
        <v>3723048</v>
      </c>
    </row>
    <row r="831" spans="1:31" hidden="1" x14ac:dyDescent="0.25">
      <c r="A831" s="99">
        <v>42943</v>
      </c>
      <c r="B831" s="100">
        <f t="shared" si="19"/>
        <v>2017</v>
      </c>
      <c r="C831" s="101">
        <v>479061</v>
      </c>
      <c r="D831" s="101">
        <v>26800261</v>
      </c>
      <c r="E831" s="101">
        <v>150381981</v>
      </c>
      <c r="F831" s="101">
        <v>140149</v>
      </c>
      <c r="G831" s="102">
        <v>28540247</v>
      </c>
      <c r="H831" s="102">
        <v>157181311</v>
      </c>
      <c r="I831" s="102">
        <v>289689318</v>
      </c>
      <c r="J831" s="103">
        <v>96.13</v>
      </c>
      <c r="K831" s="104">
        <v>319.21100000000001</v>
      </c>
      <c r="L831" s="104">
        <v>168.262</v>
      </c>
      <c r="M831" s="105">
        <v>18107.703999999994</v>
      </c>
      <c r="N831" s="105">
        <v>9102.82</v>
      </c>
      <c r="O831" s="105">
        <v>100814.36000000004</v>
      </c>
      <c r="P831" s="105">
        <v>52303.899999999994</v>
      </c>
      <c r="Q831" s="106">
        <v>479.06099999999998</v>
      </c>
      <c r="R831" s="107">
        <f t="shared" si="20"/>
        <v>0.38752337164750938</v>
      </c>
      <c r="S831" s="108">
        <v>97.642524038461474</v>
      </c>
      <c r="T831" s="109">
        <v>87</v>
      </c>
      <c r="U831" s="110">
        <v>2088000</v>
      </c>
      <c r="V831" s="110">
        <v>56376000</v>
      </c>
      <c r="W831" s="110">
        <v>7</v>
      </c>
      <c r="X831" s="110">
        <v>434304000</v>
      </c>
      <c r="Y831" s="111">
        <v>60</v>
      </c>
      <c r="Z831" s="111">
        <v>31.05</v>
      </c>
      <c r="AA831" s="181">
        <v>199120.57700000019</v>
      </c>
      <c r="AB831" s="181">
        <v>103262.03800000003</v>
      </c>
      <c r="AC831" s="181">
        <v>428464.45400000009</v>
      </c>
      <c r="AD831" s="181">
        <v>222641.98699999999</v>
      </c>
      <c r="AE831" s="110">
        <v>3725136</v>
      </c>
    </row>
    <row r="832" spans="1:31" hidden="1" x14ac:dyDescent="0.25">
      <c r="A832" s="99">
        <v>42944</v>
      </c>
      <c r="B832" s="100">
        <f t="shared" si="19"/>
        <v>2017</v>
      </c>
      <c r="C832" s="101">
        <v>117116</v>
      </c>
      <c r="D832" s="101">
        <v>26917377</v>
      </c>
      <c r="E832" s="101">
        <v>150499097</v>
      </c>
      <c r="F832" s="101">
        <v>231096</v>
      </c>
      <c r="G832" s="102">
        <v>28540247</v>
      </c>
      <c r="H832" s="102">
        <v>157181311</v>
      </c>
      <c r="I832" s="102">
        <v>289689318</v>
      </c>
      <c r="J832" s="103">
        <v>97.62</v>
      </c>
      <c r="K832" s="104">
        <v>76.147000000000006</v>
      </c>
      <c r="L832" s="104">
        <v>45.933999999999997</v>
      </c>
      <c r="M832" s="105">
        <v>18183.850999999995</v>
      </c>
      <c r="N832" s="105">
        <v>9148.753999999999</v>
      </c>
      <c r="O832" s="105">
        <v>100890.50700000004</v>
      </c>
      <c r="P832" s="105">
        <v>52349.833999999995</v>
      </c>
      <c r="Q832" s="106">
        <v>117.116</v>
      </c>
      <c r="R832" s="107">
        <f t="shared" si="20"/>
        <v>0.38512282055319352</v>
      </c>
      <c r="S832" s="108">
        <v>97.642416267942508</v>
      </c>
      <c r="T832" s="109">
        <v>87</v>
      </c>
      <c r="U832" s="110">
        <v>2088000</v>
      </c>
      <c r="V832" s="110">
        <v>58464000</v>
      </c>
      <c r="W832" s="110">
        <v>7</v>
      </c>
      <c r="X832" s="110">
        <v>436392000</v>
      </c>
      <c r="Y832" s="111">
        <v>60</v>
      </c>
      <c r="Z832" s="111">
        <v>31.05</v>
      </c>
      <c r="AA832" s="181">
        <v>197938.87200000021</v>
      </c>
      <c r="AB832" s="181">
        <v>102680.70600000001</v>
      </c>
      <c r="AC832" s="181">
        <v>428540.60100000008</v>
      </c>
      <c r="AD832" s="181">
        <v>222687.921</v>
      </c>
      <c r="AE832" s="110">
        <v>3727224</v>
      </c>
    </row>
    <row r="833" spans="1:31" hidden="1" x14ac:dyDescent="0.25">
      <c r="A833" s="99">
        <v>42945</v>
      </c>
      <c r="B833" s="100">
        <f t="shared" si="19"/>
        <v>2017</v>
      </c>
      <c r="C833" s="101">
        <v>34463</v>
      </c>
      <c r="D833" s="101">
        <v>26951840</v>
      </c>
      <c r="E833" s="101">
        <v>150533560</v>
      </c>
      <c r="F833" s="101">
        <v>146453</v>
      </c>
      <c r="G833" s="102">
        <v>28540247</v>
      </c>
      <c r="H833" s="102">
        <v>157181311</v>
      </c>
      <c r="I833" s="102">
        <v>289689318</v>
      </c>
      <c r="J833" s="103">
        <v>99.99</v>
      </c>
      <c r="K833" s="104">
        <v>27.242000000000001</v>
      </c>
      <c r="L833" s="104">
        <v>15.848000000000001</v>
      </c>
      <c r="M833" s="105">
        <v>18211.092999999993</v>
      </c>
      <c r="N833" s="105">
        <v>9164.601999999999</v>
      </c>
      <c r="O833" s="105">
        <v>100917.74900000004</v>
      </c>
      <c r="P833" s="105">
        <v>52365.681999999993</v>
      </c>
      <c r="Q833" s="106">
        <v>34.463000000000001</v>
      </c>
      <c r="R833" s="107">
        <f t="shared" si="20"/>
        <v>0.38281472077887985</v>
      </c>
      <c r="S833" s="108">
        <v>97.653595238095178</v>
      </c>
      <c r="T833" s="109">
        <v>87</v>
      </c>
      <c r="U833" s="110">
        <v>2088000</v>
      </c>
      <c r="V833" s="110">
        <v>60552000</v>
      </c>
      <c r="W833" s="110">
        <v>7</v>
      </c>
      <c r="X833" s="110">
        <v>438480000</v>
      </c>
      <c r="Y833" s="111">
        <v>60</v>
      </c>
      <c r="Z833" s="111">
        <v>31.05</v>
      </c>
      <c r="AA833" s="181">
        <v>196651.67000000019</v>
      </c>
      <c r="AB833" s="181">
        <v>102035.664</v>
      </c>
      <c r="AC833" s="181">
        <v>428567.84300000011</v>
      </c>
      <c r="AD833" s="181">
        <v>222703.769</v>
      </c>
      <c r="AE833" s="110">
        <v>3729312</v>
      </c>
    </row>
    <row r="834" spans="1:31" hidden="1" x14ac:dyDescent="0.25">
      <c r="A834" s="99">
        <v>42946</v>
      </c>
      <c r="B834" s="100">
        <f t="shared" si="19"/>
        <v>2017</v>
      </c>
      <c r="C834" s="101">
        <v>741925.99999999988</v>
      </c>
      <c r="D834" s="101">
        <v>27693766.000000037</v>
      </c>
      <c r="E834" s="101">
        <v>151275485.99999991</v>
      </c>
      <c r="F834" s="101">
        <v>885559</v>
      </c>
      <c r="G834" s="102">
        <v>28540247</v>
      </c>
      <c r="H834" s="102">
        <v>157181311</v>
      </c>
      <c r="I834" s="102">
        <v>289689318</v>
      </c>
      <c r="J834" s="103">
        <v>99.96</v>
      </c>
      <c r="K834" s="104">
        <v>498.048</v>
      </c>
      <c r="L834" s="104">
        <v>254.774</v>
      </c>
      <c r="M834" s="105">
        <v>18709.140999999992</v>
      </c>
      <c r="N834" s="105">
        <v>9419.3759999999984</v>
      </c>
      <c r="O834" s="105">
        <v>101415.79700000004</v>
      </c>
      <c r="P834" s="105">
        <v>52620.455999999991</v>
      </c>
      <c r="Q834" s="106">
        <v>741.92599999999993</v>
      </c>
      <c r="R834" s="107">
        <f t="shared" si="20"/>
        <v>0.38223638665826887</v>
      </c>
      <c r="S834" s="108">
        <v>97.664526066350646</v>
      </c>
      <c r="T834" s="109">
        <v>87</v>
      </c>
      <c r="U834" s="110">
        <v>2088000</v>
      </c>
      <c r="V834" s="110">
        <v>62640000</v>
      </c>
      <c r="W834" s="110">
        <v>7</v>
      </c>
      <c r="X834" s="110">
        <v>440568000</v>
      </c>
      <c r="Y834" s="111">
        <v>60</v>
      </c>
      <c r="Z834" s="111">
        <v>31.05</v>
      </c>
      <c r="AA834" s="181">
        <v>195941.94800000018</v>
      </c>
      <c r="AB834" s="181">
        <v>101680.16800000001</v>
      </c>
      <c r="AC834" s="181">
        <v>429065.89100000012</v>
      </c>
      <c r="AD834" s="181">
        <v>222958.54300000001</v>
      </c>
      <c r="AE834" s="110">
        <v>3731400</v>
      </c>
    </row>
    <row r="835" spans="1:31" hidden="1" x14ac:dyDescent="0.25">
      <c r="A835" s="99">
        <v>42947</v>
      </c>
      <c r="B835" s="100">
        <f t="shared" si="19"/>
        <v>2017</v>
      </c>
      <c r="C835" s="101">
        <v>1826974.0000000456</v>
      </c>
      <c r="D835" s="101">
        <v>29520740.000000082</v>
      </c>
      <c r="E835" s="101">
        <v>153102459.99999997</v>
      </c>
      <c r="F835" s="101">
        <v>1847682</v>
      </c>
      <c r="G835" s="102">
        <v>28540247</v>
      </c>
      <c r="H835" s="102">
        <v>157181311</v>
      </c>
      <c r="I835" s="102">
        <v>289689318</v>
      </c>
      <c r="J835" s="103">
        <v>98.49</v>
      </c>
      <c r="K835" s="104">
        <v>1232.479</v>
      </c>
      <c r="L835" s="104">
        <v>621.49800000000005</v>
      </c>
      <c r="M835" s="105">
        <v>19941.619999999992</v>
      </c>
      <c r="N835" s="105">
        <v>10040.873999999998</v>
      </c>
      <c r="O835" s="105">
        <v>102648.27600000004</v>
      </c>
      <c r="P835" s="105">
        <v>53241.953999999991</v>
      </c>
      <c r="Q835" s="106">
        <v>1826.9740000000456</v>
      </c>
      <c r="R835" s="107">
        <f t="shared" si="20"/>
        <v>0.38306054427124325</v>
      </c>
      <c r="S835" s="108">
        <v>97.668419811320689</v>
      </c>
      <c r="T835" s="109">
        <v>87</v>
      </c>
      <c r="U835" s="110">
        <v>2088000</v>
      </c>
      <c r="V835" s="110">
        <v>64728000</v>
      </c>
      <c r="W835" s="110">
        <v>7</v>
      </c>
      <c r="X835" s="110">
        <v>442656000</v>
      </c>
      <c r="Y835" s="111">
        <v>60</v>
      </c>
      <c r="Z835" s="111">
        <v>31.05</v>
      </c>
      <c r="AA835" s="181">
        <v>196370.69300000017</v>
      </c>
      <c r="AB835" s="181">
        <v>101907.38900000002</v>
      </c>
      <c r="AC835" s="181">
        <v>430298.37000000011</v>
      </c>
      <c r="AD835" s="181">
        <v>223580.041</v>
      </c>
      <c r="AE835" s="110">
        <v>3733488</v>
      </c>
    </row>
    <row r="836" spans="1:31" s="200" customFormat="1" ht="14.4" x14ac:dyDescent="0.3">
      <c r="A836" s="188">
        <v>42948</v>
      </c>
      <c r="B836" s="189">
        <f t="shared" si="19"/>
        <v>2017</v>
      </c>
      <c r="C836" s="190">
        <v>2028624.0000000002</v>
      </c>
      <c r="D836" s="190">
        <v>2028624.0000000002</v>
      </c>
      <c r="E836" s="190">
        <v>155131083.99999991</v>
      </c>
      <c r="F836" s="190">
        <v>1915591</v>
      </c>
      <c r="G836" s="191">
        <v>30262585</v>
      </c>
      <c r="H836" s="191">
        <v>187443896</v>
      </c>
      <c r="I836" s="191">
        <v>289689318</v>
      </c>
      <c r="J836" s="192">
        <v>97.16</v>
      </c>
      <c r="K836" s="193">
        <v>1390.7739999999999</v>
      </c>
      <c r="L836" s="193">
        <v>669.71</v>
      </c>
      <c r="M836" s="194">
        <v>1390.7739999999999</v>
      </c>
      <c r="N836" s="194">
        <v>669.71</v>
      </c>
      <c r="O836" s="194">
        <v>104039.05000000005</v>
      </c>
      <c r="P836" s="194">
        <v>53911.66399999999</v>
      </c>
      <c r="Q836" s="195">
        <v>2028.6240000000003</v>
      </c>
      <c r="R836" s="196">
        <f t="shared" si="20"/>
        <v>0.3843924277016742</v>
      </c>
      <c r="S836" s="197">
        <v>97.666032863849708</v>
      </c>
      <c r="T836" s="195">
        <v>87</v>
      </c>
      <c r="U836" s="194">
        <v>2088000</v>
      </c>
      <c r="V836" s="194">
        <v>2088000</v>
      </c>
      <c r="W836" s="194">
        <v>8</v>
      </c>
      <c r="X836" s="194">
        <v>444744000</v>
      </c>
      <c r="Y836" s="198">
        <v>60</v>
      </c>
      <c r="Z836" s="198">
        <v>31.05</v>
      </c>
      <c r="AA836" s="199">
        <v>196954.75000000017</v>
      </c>
      <c r="AB836" s="199">
        <v>102169.32400000004</v>
      </c>
      <c r="AC836" s="199">
        <v>431689.14400000009</v>
      </c>
      <c r="AD836" s="199">
        <v>224249.75099999999</v>
      </c>
      <c r="AE836" s="194">
        <v>3735576</v>
      </c>
    </row>
    <row r="837" spans="1:31" s="200" customFormat="1" ht="14.4" x14ac:dyDescent="0.3">
      <c r="A837" s="188">
        <v>42949</v>
      </c>
      <c r="B837" s="189">
        <f t="shared" si="19"/>
        <v>2017</v>
      </c>
      <c r="C837" s="190">
        <v>1947875.0000000002</v>
      </c>
      <c r="D837" s="190">
        <v>3976499.0000000005</v>
      </c>
      <c r="E837" s="190">
        <v>157078958.99999991</v>
      </c>
      <c r="F837" s="190">
        <v>1891221</v>
      </c>
      <c r="G837" s="191">
        <v>30262585</v>
      </c>
      <c r="H837" s="191">
        <v>187443896</v>
      </c>
      <c r="I837" s="191">
        <v>289689318</v>
      </c>
      <c r="J837" s="192">
        <v>99.98</v>
      </c>
      <c r="K837" s="193">
        <v>1313.682</v>
      </c>
      <c r="L837" s="193">
        <v>663.02200000000005</v>
      </c>
      <c r="M837" s="194">
        <v>2704.4560000000001</v>
      </c>
      <c r="N837" s="194">
        <v>1332.732</v>
      </c>
      <c r="O837" s="194">
        <v>105352.73200000005</v>
      </c>
      <c r="P837" s="194">
        <v>54574.685999999987</v>
      </c>
      <c r="Q837" s="195">
        <v>1947.8750000000002</v>
      </c>
      <c r="R837" s="196">
        <f t="shared" si="20"/>
        <v>0.3862966422610612</v>
      </c>
      <c r="S837" s="197">
        <v>97.676845794392463</v>
      </c>
      <c r="T837" s="195">
        <v>87</v>
      </c>
      <c r="U837" s="194">
        <v>2088000</v>
      </c>
      <c r="V837" s="194">
        <v>4176000</v>
      </c>
      <c r="W837" s="194">
        <v>8</v>
      </c>
      <c r="X837" s="194">
        <v>446832000</v>
      </c>
      <c r="Y837" s="198">
        <v>60</v>
      </c>
      <c r="Z837" s="198">
        <v>31.05</v>
      </c>
      <c r="AA837" s="199">
        <v>197574.29000000018</v>
      </c>
      <c r="AB837" s="199">
        <v>102498.49800000004</v>
      </c>
      <c r="AC837" s="199">
        <v>433002.82600000006</v>
      </c>
      <c r="AD837" s="199">
        <v>224912.77299999999</v>
      </c>
      <c r="AE837" s="194">
        <v>3737664</v>
      </c>
    </row>
    <row r="838" spans="1:31" s="200" customFormat="1" ht="14.4" x14ac:dyDescent="0.3">
      <c r="A838" s="188">
        <v>42950</v>
      </c>
      <c r="B838" s="189">
        <f t="shared" si="19"/>
        <v>2017</v>
      </c>
      <c r="C838" s="190">
        <v>1283895.0000000002</v>
      </c>
      <c r="D838" s="190">
        <v>5260394.0000000009</v>
      </c>
      <c r="E838" s="190">
        <v>158362853.99999994</v>
      </c>
      <c r="F838" s="190">
        <v>1329831</v>
      </c>
      <c r="G838" s="191">
        <v>30262585</v>
      </c>
      <c r="H838" s="191">
        <v>187443896</v>
      </c>
      <c r="I838" s="191">
        <v>289689318</v>
      </c>
      <c r="J838" s="192">
        <v>99.03</v>
      </c>
      <c r="K838" s="193">
        <v>860.91399999999999</v>
      </c>
      <c r="L838" s="193">
        <v>437.78399999999999</v>
      </c>
      <c r="M838" s="194">
        <v>3565.37</v>
      </c>
      <c r="N838" s="194">
        <v>1770.5160000000001</v>
      </c>
      <c r="O838" s="194">
        <v>106213.64600000005</v>
      </c>
      <c r="P838" s="194">
        <v>55012.469999999987</v>
      </c>
      <c r="Q838" s="195">
        <v>1283.8950000000002</v>
      </c>
      <c r="R838" s="196">
        <f t="shared" si="20"/>
        <v>0.38653545504644932</v>
      </c>
      <c r="S838" s="197">
        <v>97.683139534883651</v>
      </c>
      <c r="T838" s="195">
        <v>87</v>
      </c>
      <c r="U838" s="194">
        <v>2088000</v>
      </c>
      <c r="V838" s="194">
        <v>6264000</v>
      </c>
      <c r="W838" s="194">
        <v>8</v>
      </c>
      <c r="X838" s="194">
        <v>448920000</v>
      </c>
      <c r="Y838" s="198">
        <v>60</v>
      </c>
      <c r="Z838" s="198">
        <v>31.05</v>
      </c>
      <c r="AA838" s="199">
        <v>198097.83600000018</v>
      </c>
      <c r="AB838" s="199">
        <v>102769.16800000003</v>
      </c>
      <c r="AC838" s="199">
        <v>433863.74000000005</v>
      </c>
      <c r="AD838" s="199">
        <v>225350.557</v>
      </c>
      <c r="AE838" s="194">
        <v>3739752</v>
      </c>
    </row>
    <row r="839" spans="1:31" s="200" customFormat="1" ht="14.4" x14ac:dyDescent="0.3">
      <c r="A839" s="188">
        <v>42951</v>
      </c>
      <c r="B839" s="189">
        <f t="shared" si="19"/>
        <v>2017</v>
      </c>
      <c r="C839" s="190">
        <v>531174.00000000012</v>
      </c>
      <c r="D839" s="190">
        <v>5791568.0000000009</v>
      </c>
      <c r="E839" s="190">
        <v>158887957.99999997</v>
      </c>
      <c r="F839" s="190">
        <v>970310</v>
      </c>
      <c r="G839" s="191">
        <v>30262585</v>
      </c>
      <c r="H839" s="191">
        <v>187443896</v>
      </c>
      <c r="I839" s="191">
        <v>289689318</v>
      </c>
      <c r="J839" s="192">
        <v>99.53</v>
      </c>
      <c r="K839" s="193">
        <v>391.01900000000001</v>
      </c>
      <c r="L839" s="193">
        <v>153.524</v>
      </c>
      <c r="M839" s="194">
        <v>3956.3890000000001</v>
      </c>
      <c r="N839" s="194">
        <v>1924.04</v>
      </c>
      <c r="O839" s="194">
        <v>106604.66500000005</v>
      </c>
      <c r="P839" s="194">
        <v>55165.993999999984</v>
      </c>
      <c r="Q839" s="195">
        <v>531.17400000000009</v>
      </c>
      <c r="R839" s="196">
        <f t="shared" si="20"/>
        <v>0.3852390240382092</v>
      </c>
      <c r="S839" s="197">
        <v>97.691689814814737</v>
      </c>
      <c r="T839" s="195">
        <v>87</v>
      </c>
      <c r="U839" s="194">
        <v>2088000</v>
      </c>
      <c r="V839" s="194">
        <v>8352000</v>
      </c>
      <c r="W839" s="194">
        <v>8</v>
      </c>
      <c r="X839" s="194">
        <v>451008000</v>
      </c>
      <c r="Y839" s="198">
        <v>60</v>
      </c>
      <c r="Z839" s="198">
        <v>31.05</v>
      </c>
      <c r="AA839" s="199">
        <v>197741.27600000013</v>
      </c>
      <c r="AB839" s="199">
        <v>102554.31900000005</v>
      </c>
      <c r="AC839" s="199">
        <v>434254.75900000002</v>
      </c>
      <c r="AD839" s="199">
        <v>225504.08100000001</v>
      </c>
      <c r="AE839" s="194">
        <v>3741840</v>
      </c>
    </row>
    <row r="840" spans="1:31" s="200" customFormat="1" ht="14.4" x14ac:dyDescent="0.3">
      <c r="A840" s="188">
        <v>42952</v>
      </c>
      <c r="B840" s="189">
        <f t="shared" si="19"/>
        <v>2017</v>
      </c>
      <c r="C840" s="190">
        <v>638031</v>
      </c>
      <c r="D840" s="190">
        <v>6429599</v>
      </c>
      <c r="E840" s="190">
        <v>159525989</v>
      </c>
      <c r="F840" s="190">
        <v>1125186</v>
      </c>
      <c r="G840" s="191">
        <v>30262585</v>
      </c>
      <c r="H840" s="191">
        <v>187443896</v>
      </c>
      <c r="I840" s="191">
        <v>289689318</v>
      </c>
      <c r="J840" s="192">
        <v>99.95</v>
      </c>
      <c r="K840" s="193">
        <v>468.05700000000002</v>
      </c>
      <c r="L840" s="193">
        <v>178.786</v>
      </c>
      <c r="M840" s="194">
        <v>4424.4459999999999</v>
      </c>
      <c r="N840" s="194">
        <v>2102.826</v>
      </c>
      <c r="O840" s="194">
        <v>107072.72200000005</v>
      </c>
      <c r="P840" s="194">
        <v>55344.779999999984</v>
      </c>
      <c r="Q840" s="195">
        <v>638.03099999999995</v>
      </c>
      <c r="R840" s="196">
        <f t="shared" si="20"/>
        <v>0.38382304755156671</v>
      </c>
      <c r="S840" s="197">
        <v>97.702096774193478</v>
      </c>
      <c r="T840" s="195">
        <v>87</v>
      </c>
      <c r="U840" s="194">
        <v>2088000</v>
      </c>
      <c r="V840" s="194">
        <v>10440000</v>
      </c>
      <c r="W840" s="194">
        <v>8</v>
      </c>
      <c r="X840" s="194">
        <v>453096000</v>
      </c>
      <c r="Y840" s="198">
        <v>60</v>
      </c>
      <c r="Z840" s="198">
        <v>31.05</v>
      </c>
      <c r="AA840" s="199">
        <v>197195.14600000012</v>
      </c>
      <c r="AB840" s="199">
        <v>102208.12500000003</v>
      </c>
      <c r="AC840" s="199">
        <v>434722.81599999999</v>
      </c>
      <c r="AD840" s="199">
        <v>225682.867</v>
      </c>
      <c r="AE840" s="194">
        <v>3743928</v>
      </c>
    </row>
    <row r="841" spans="1:31" s="200" customFormat="1" ht="14.4" x14ac:dyDescent="0.3">
      <c r="A841" s="188">
        <v>42953</v>
      </c>
      <c r="B841" s="189">
        <f t="shared" si="19"/>
        <v>2017</v>
      </c>
      <c r="C841" s="190">
        <v>809279</v>
      </c>
      <c r="D841" s="190">
        <v>7238878</v>
      </c>
      <c r="E841" s="190">
        <v>160335268</v>
      </c>
      <c r="F841" s="190">
        <v>890010</v>
      </c>
      <c r="G841" s="191">
        <v>30262585</v>
      </c>
      <c r="H841" s="191">
        <v>187443896</v>
      </c>
      <c r="I841" s="191">
        <v>289689318</v>
      </c>
      <c r="J841" s="192">
        <v>99.92</v>
      </c>
      <c r="K841" s="193">
        <v>566.69899999999996</v>
      </c>
      <c r="L841" s="193">
        <v>252.648</v>
      </c>
      <c r="M841" s="194">
        <v>4991.1449999999995</v>
      </c>
      <c r="N841" s="194">
        <v>2355.4740000000002</v>
      </c>
      <c r="O841" s="194">
        <v>107639.42100000005</v>
      </c>
      <c r="P841" s="194">
        <v>55597.427999999985</v>
      </c>
      <c r="Q841" s="195">
        <v>809.279</v>
      </c>
      <c r="R841" s="196">
        <f t="shared" si="20"/>
        <v>0.38275198131527843</v>
      </c>
      <c r="S841" s="197">
        <v>97.712270642201759</v>
      </c>
      <c r="T841" s="195">
        <v>87</v>
      </c>
      <c r="U841" s="194">
        <v>2088000</v>
      </c>
      <c r="V841" s="194">
        <v>12528000</v>
      </c>
      <c r="W841" s="194">
        <v>8</v>
      </c>
      <c r="X841" s="194">
        <v>455184000</v>
      </c>
      <c r="Y841" s="198">
        <v>60</v>
      </c>
      <c r="Z841" s="198">
        <v>31.05</v>
      </c>
      <c r="AA841" s="199">
        <v>196583.29400000017</v>
      </c>
      <c r="AB841" s="199">
        <v>101896.93100000004</v>
      </c>
      <c r="AC841" s="199">
        <v>435289.51500000001</v>
      </c>
      <c r="AD841" s="199">
        <v>225935.51499999998</v>
      </c>
      <c r="AE841" s="194">
        <v>3746016</v>
      </c>
    </row>
    <row r="842" spans="1:31" s="200" customFormat="1" ht="14.4" x14ac:dyDescent="0.3">
      <c r="A842" s="188">
        <v>42954</v>
      </c>
      <c r="B842" s="189">
        <f t="shared" si="19"/>
        <v>2017</v>
      </c>
      <c r="C842" s="190">
        <v>813933</v>
      </c>
      <c r="D842" s="190">
        <v>8052811</v>
      </c>
      <c r="E842" s="190">
        <v>161149201</v>
      </c>
      <c r="F842" s="190">
        <v>584475</v>
      </c>
      <c r="G842" s="191">
        <v>30262585</v>
      </c>
      <c r="H842" s="191">
        <v>187443896</v>
      </c>
      <c r="I842" s="191">
        <v>289689318</v>
      </c>
      <c r="J842" s="192">
        <v>98.79</v>
      </c>
      <c r="K842" s="193">
        <v>536.471</v>
      </c>
      <c r="L842" s="193">
        <v>283.548</v>
      </c>
      <c r="M842" s="194">
        <v>5527.616</v>
      </c>
      <c r="N842" s="194">
        <v>2639.0219999999999</v>
      </c>
      <c r="O842" s="194">
        <v>108175.89200000005</v>
      </c>
      <c r="P842" s="194">
        <v>55880.975999999988</v>
      </c>
      <c r="Q842" s="195">
        <v>813.93299999999999</v>
      </c>
      <c r="R842" s="196">
        <f t="shared" si="20"/>
        <v>0.38250676796305044</v>
      </c>
      <c r="S842" s="197">
        <v>97.71719178082185</v>
      </c>
      <c r="T842" s="195">
        <v>87</v>
      </c>
      <c r="U842" s="194">
        <v>2088000</v>
      </c>
      <c r="V842" s="194">
        <v>14616000</v>
      </c>
      <c r="W842" s="194">
        <v>8</v>
      </c>
      <c r="X842" s="194">
        <v>457272000</v>
      </c>
      <c r="Y842" s="198">
        <v>60</v>
      </c>
      <c r="Z842" s="198">
        <v>31.05</v>
      </c>
      <c r="AA842" s="199">
        <v>196018.09900000016</v>
      </c>
      <c r="AB842" s="199">
        <v>101634.48500000003</v>
      </c>
      <c r="AC842" s="199">
        <v>435825.98600000003</v>
      </c>
      <c r="AD842" s="199">
        <v>226219.06299999999</v>
      </c>
      <c r="AE842" s="194">
        <v>3748104</v>
      </c>
    </row>
    <row r="843" spans="1:31" s="200" customFormat="1" ht="14.4" x14ac:dyDescent="0.3">
      <c r="A843" s="188">
        <v>42955</v>
      </c>
      <c r="B843" s="189">
        <f t="shared" si="19"/>
        <v>2017</v>
      </c>
      <c r="C843" s="190">
        <v>1807797</v>
      </c>
      <c r="D843" s="190">
        <v>9860608</v>
      </c>
      <c r="E843" s="190">
        <v>162956998</v>
      </c>
      <c r="F843" s="190">
        <v>1136100</v>
      </c>
      <c r="G843" s="191">
        <v>30262585</v>
      </c>
      <c r="H843" s="191">
        <v>187443896</v>
      </c>
      <c r="I843" s="191">
        <v>289689318</v>
      </c>
      <c r="J843" s="192">
        <v>96.43</v>
      </c>
      <c r="K843" s="193">
        <v>1182.6110000000001</v>
      </c>
      <c r="L843" s="193">
        <v>653.80600000000004</v>
      </c>
      <c r="M843" s="194">
        <v>6710.2269999999999</v>
      </c>
      <c r="N843" s="194">
        <v>3292.828</v>
      </c>
      <c r="O843" s="194">
        <v>109358.50300000006</v>
      </c>
      <c r="P843" s="194">
        <v>56534.781999999985</v>
      </c>
      <c r="Q843" s="195">
        <v>1807.797</v>
      </c>
      <c r="R843" s="196">
        <f t="shared" si="20"/>
        <v>0.38264754894242381</v>
      </c>
      <c r="S843" s="197">
        <v>97.711340909090836</v>
      </c>
      <c r="T843" s="195">
        <v>87</v>
      </c>
      <c r="U843" s="194">
        <v>2088000</v>
      </c>
      <c r="V843" s="194">
        <v>16704000</v>
      </c>
      <c r="W843" s="194">
        <v>8</v>
      </c>
      <c r="X843" s="194">
        <v>459360000</v>
      </c>
      <c r="Y843" s="198">
        <v>60</v>
      </c>
      <c r="Z843" s="198">
        <v>31.05</v>
      </c>
      <c r="AA843" s="199">
        <v>196513.41000000015</v>
      </c>
      <c r="AB843" s="199">
        <v>101960.92600000002</v>
      </c>
      <c r="AC843" s="199">
        <v>437008.59700000001</v>
      </c>
      <c r="AD843" s="199">
        <v>226872.86900000001</v>
      </c>
      <c r="AE843" s="194">
        <v>3750192</v>
      </c>
    </row>
    <row r="844" spans="1:31" s="200" customFormat="1" ht="14.4" x14ac:dyDescent="0.3">
      <c r="A844" s="188">
        <v>42956</v>
      </c>
      <c r="B844" s="189">
        <f t="shared" ref="B844:B907" si="21">YEAR(A844)</f>
        <v>2017</v>
      </c>
      <c r="C844" s="190">
        <v>1992643</v>
      </c>
      <c r="D844" s="190">
        <v>11853251</v>
      </c>
      <c r="E844" s="190">
        <v>164949641</v>
      </c>
      <c r="F844" s="190">
        <v>1946890</v>
      </c>
      <c r="G844" s="191">
        <v>30262585</v>
      </c>
      <c r="H844" s="191">
        <v>187443896</v>
      </c>
      <c r="I844" s="191">
        <v>289689318</v>
      </c>
      <c r="J844" s="192">
        <v>93.46</v>
      </c>
      <c r="K844" s="193">
        <v>1314.1379999999999</v>
      </c>
      <c r="L844" s="193">
        <v>710.62</v>
      </c>
      <c r="M844" s="194">
        <v>8024.3649999999998</v>
      </c>
      <c r="N844" s="194">
        <v>4003.4479999999999</v>
      </c>
      <c r="O844" s="194">
        <v>110672.64100000006</v>
      </c>
      <c r="P844" s="194">
        <v>57245.401999999987</v>
      </c>
      <c r="Q844" s="195">
        <v>1992.643</v>
      </c>
      <c r="R844" s="196">
        <f t="shared" si="20"/>
        <v>0.38292590536923338</v>
      </c>
      <c r="S844" s="197">
        <v>97.692104072398109</v>
      </c>
      <c r="T844" s="195">
        <v>87</v>
      </c>
      <c r="U844" s="194">
        <v>2088000</v>
      </c>
      <c r="V844" s="194">
        <v>18792000</v>
      </c>
      <c r="W844" s="194">
        <v>8</v>
      </c>
      <c r="X844" s="194">
        <v>461448000</v>
      </c>
      <c r="Y844" s="198">
        <v>60</v>
      </c>
      <c r="Z844" s="198">
        <v>31.05</v>
      </c>
      <c r="AA844" s="199">
        <v>196672.27000000014</v>
      </c>
      <c r="AB844" s="199">
        <v>102102.43400000002</v>
      </c>
      <c r="AC844" s="199">
        <v>438322.73499999999</v>
      </c>
      <c r="AD844" s="199">
        <v>227583.489</v>
      </c>
      <c r="AE844" s="194">
        <v>3752280</v>
      </c>
    </row>
    <row r="845" spans="1:31" s="200" customFormat="1" ht="14.4" x14ac:dyDescent="0.3">
      <c r="A845" s="188">
        <v>42957</v>
      </c>
      <c r="B845" s="189">
        <f t="shared" si="21"/>
        <v>2017</v>
      </c>
      <c r="C845" s="190">
        <v>1836290</v>
      </c>
      <c r="D845" s="190">
        <v>13689541</v>
      </c>
      <c r="E845" s="190">
        <v>166785931</v>
      </c>
      <c r="F845" s="190">
        <v>1688310</v>
      </c>
      <c r="G845" s="191">
        <v>30262585</v>
      </c>
      <c r="H845" s="191">
        <v>187443896</v>
      </c>
      <c r="I845" s="191">
        <v>289689318</v>
      </c>
      <c r="J845" s="192">
        <v>95.4</v>
      </c>
      <c r="K845" s="193">
        <v>1241.721</v>
      </c>
      <c r="L845" s="193">
        <v>623.11199999999997</v>
      </c>
      <c r="M845" s="194">
        <v>9266.0859999999993</v>
      </c>
      <c r="N845" s="194">
        <v>4626.5599999999995</v>
      </c>
      <c r="O845" s="194">
        <v>111914.36200000007</v>
      </c>
      <c r="P845" s="194">
        <v>57868.513999999988</v>
      </c>
      <c r="Q845" s="195">
        <v>1836.29</v>
      </c>
      <c r="R845" s="196">
        <f t="shared" si="20"/>
        <v>0.38337502230619863</v>
      </c>
      <c r="S845" s="197">
        <v>97.681779279279212</v>
      </c>
      <c r="T845" s="195">
        <v>87</v>
      </c>
      <c r="U845" s="194">
        <v>2088000</v>
      </c>
      <c r="V845" s="194">
        <v>20880000</v>
      </c>
      <c r="W845" s="194">
        <v>8</v>
      </c>
      <c r="X845" s="194">
        <v>463536000</v>
      </c>
      <c r="Y845" s="198">
        <v>60</v>
      </c>
      <c r="Z845" s="198">
        <v>31.05</v>
      </c>
      <c r="AA845" s="199">
        <v>196718.24100000013</v>
      </c>
      <c r="AB845" s="199">
        <v>102115.52300000002</v>
      </c>
      <c r="AC845" s="199">
        <v>439564.45600000001</v>
      </c>
      <c r="AD845" s="199">
        <v>228206.601</v>
      </c>
      <c r="AE845" s="194">
        <v>3754368</v>
      </c>
    </row>
    <row r="846" spans="1:31" s="200" customFormat="1" ht="14.4" x14ac:dyDescent="0.3">
      <c r="A846" s="188">
        <v>42958</v>
      </c>
      <c r="B846" s="189">
        <f t="shared" si="21"/>
        <v>2017</v>
      </c>
      <c r="C846" s="190">
        <v>1774640</v>
      </c>
      <c r="D846" s="190">
        <v>13464181</v>
      </c>
      <c r="E846" s="190">
        <v>168560571</v>
      </c>
      <c r="F846" s="190">
        <v>1348277</v>
      </c>
      <c r="G846" s="191">
        <v>30262585</v>
      </c>
      <c r="H846" s="191">
        <v>187443896</v>
      </c>
      <c r="I846" s="191">
        <v>289689318</v>
      </c>
      <c r="J846" s="192">
        <v>98.45</v>
      </c>
      <c r="K846" s="193">
        <v>1160.3489999999999</v>
      </c>
      <c r="L846" s="193">
        <v>638.07399999999996</v>
      </c>
      <c r="M846" s="194">
        <v>10426.434999999999</v>
      </c>
      <c r="N846" s="194">
        <v>5264.6339999999991</v>
      </c>
      <c r="O846" s="194">
        <v>113074.71100000007</v>
      </c>
      <c r="P846" s="194">
        <v>58506.587999999989</v>
      </c>
      <c r="Q846" s="195">
        <v>1774.64</v>
      </c>
      <c r="R846" s="196">
        <f t="shared" si="20"/>
        <v>0.38496931323151229</v>
      </c>
      <c r="S846" s="197">
        <v>97.685224215246578</v>
      </c>
      <c r="T846" s="195">
        <v>87</v>
      </c>
      <c r="U846" s="194">
        <v>2088000</v>
      </c>
      <c r="V846" s="194">
        <v>22968000</v>
      </c>
      <c r="W846" s="194">
        <v>8</v>
      </c>
      <c r="X846" s="194">
        <v>465624000</v>
      </c>
      <c r="Y846" s="198">
        <v>60</v>
      </c>
      <c r="Z846" s="198">
        <v>31.05</v>
      </c>
      <c r="AA846" s="199">
        <v>196866.60000000009</v>
      </c>
      <c r="AB846" s="199">
        <v>102249.41499999999</v>
      </c>
      <c r="AC846" s="199">
        <v>440724.80499999999</v>
      </c>
      <c r="AD846" s="199">
        <v>228844.67499999999</v>
      </c>
      <c r="AE846" s="194">
        <v>3756456</v>
      </c>
    </row>
    <row r="847" spans="1:31" s="200" customFormat="1" ht="14.4" x14ac:dyDescent="0.3">
      <c r="A847" s="188">
        <v>42959</v>
      </c>
      <c r="B847" s="189">
        <f t="shared" si="21"/>
        <v>2017</v>
      </c>
      <c r="C847" s="190">
        <v>727791.99999999988</v>
      </c>
      <c r="D847" s="190">
        <v>16191973.000000002</v>
      </c>
      <c r="E847" s="190">
        <v>169288363</v>
      </c>
      <c r="F847" s="190">
        <v>954930</v>
      </c>
      <c r="G847" s="191">
        <v>30262585</v>
      </c>
      <c r="H847" s="191">
        <v>187443896</v>
      </c>
      <c r="I847" s="191">
        <v>289689318</v>
      </c>
      <c r="J847" s="192">
        <v>99.96</v>
      </c>
      <c r="K847" s="193">
        <v>495.36799999999999</v>
      </c>
      <c r="L847" s="193">
        <v>247.03800000000001</v>
      </c>
      <c r="M847" s="194">
        <v>10921.803</v>
      </c>
      <c r="N847" s="194">
        <v>5511.6719999999987</v>
      </c>
      <c r="O847" s="194">
        <v>113570.07900000007</v>
      </c>
      <c r="P847" s="194">
        <v>58753.625999999989</v>
      </c>
      <c r="Q847" s="195">
        <v>727.79199999999992</v>
      </c>
      <c r="R847" s="196">
        <f t="shared" si="20"/>
        <v>0.38419805673647217</v>
      </c>
      <c r="S847" s="197">
        <v>97.695379464285651</v>
      </c>
      <c r="T847" s="195">
        <v>87</v>
      </c>
      <c r="U847" s="194">
        <v>2088000</v>
      </c>
      <c r="V847" s="194">
        <v>25056000</v>
      </c>
      <c r="W847" s="194">
        <v>8</v>
      </c>
      <c r="X847" s="194">
        <v>467712000</v>
      </c>
      <c r="Y847" s="198">
        <v>60</v>
      </c>
      <c r="Z847" s="198">
        <v>31.05</v>
      </c>
      <c r="AA847" s="199">
        <v>196987.48600000006</v>
      </c>
      <c r="AB847" s="199">
        <v>102301.89099999999</v>
      </c>
      <c r="AC847" s="199">
        <v>441220.17300000001</v>
      </c>
      <c r="AD847" s="199">
        <v>229091.71299999999</v>
      </c>
      <c r="AE847" s="194">
        <v>3758544</v>
      </c>
    </row>
    <row r="848" spans="1:31" s="200" customFormat="1" ht="14.4" x14ac:dyDescent="0.3">
      <c r="A848" s="188">
        <v>42960</v>
      </c>
      <c r="B848" s="189">
        <f t="shared" si="21"/>
        <v>2017</v>
      </c>
      <c r="C848" s="190">
        <v>215721</v>
      </c>
      <c r="D848" s="190">
        <v>16407694</v>
      </c>
      <c r="E848" s="190">
        <v>169504084</v>
      </c>
      <c r="F848" s="190">
        <v>159180</v>
      </c>
      <c r="G848" s="191">
        <v>30262585</v>
      </c>
      <c r="H848" s="191">
        <v>187443896</v>
      </c>
      <c r="I848" s="191">
        <v>289689318</v>
      </c>
      <c r="J848" s="192">
        <v>95.63</v>
      </c>
      <c r="K848" s="193">
        <v>148.62100000000001</v>
      </c>
      <c r="L848" s="193">
        <v>73.388000000000005</v>
      </c>
      <c r="M848" s="194">
        <v>11070.423999999999</v>
      </c>
      <c r="N848" s="194">
        <v>5585.0599999999986</v>
      </c>
      <c r="O848" s="194">
        <v>113718.70000000007</v>
      </c>
      <c r="P848" s="194">
        <v>58827.013999999988</v>
      </c>
      <c r="Q848" s="195">
        <v>215.721</v>
      </c>
      <c r="R848" s="196">
        <f t="shared" si="20"/>
        <v>0.3817544507426654</v>
      </c>
      <c r="S848" s="197">
        <v>97.686199999999943</v>
      </c>
      <c r="T848" s="195">
        <v>87</v>
      </c>
      <c r="U848" s="194">
        <v>2088000</v>
      </c>
      <c r="V848" s="194">
        <v>27144000</v>
      </c>
      <c r="W848" s="194">
        <v>8</v>
      </c>
      <c r="X848" s="194">
        <v>469800000</v>
      </c>
      <c r="Y848" s="198">
        <v>60</v>
      </c>
      <c r="Z848" s="198">
        <v>31.05</v>
      </c>
      <c r="AA848" s="199">
        <v>196257.89100000003</v>
      </c>
      <c r="AB848" s="199">
        <v>101920.766</v>
      </c>
      <c r="AC848" s="199">
        <v>441368.79399999999</v>
      </c>
      <c r="AD848" s="199">
        <v>229165.101</v>
      </c>
      <c r="AE848" s="194">
        <v>3760632</v>
      </c>
    </row>
    <row r="849" spans="1:31" s="200" customFormat="1" ht="14.4" x14ac:dyDescent="0.3">
      <c r="A849" s="188">
        <v>42961</v>
      </c>
      <c r="B849" s="189">
        <f t="shared" si="21"/>
        <v>2017</v>
      </c>
      <c r="C849" s="190">
        <v>1298553</v>
      </c>
      <c r="D849" s="190">
        <v>17706247</v>
      </c>
      <c r="E849" s="190">
        <v>170802637</v>
      </c>
      <c r="F849" s="190">
        <v>743880</v>
      </c>
      <c r="G849" s="191">
        <v>30262585</v>
      </c>
      <c r="H849" s="191">
        <v>187443896</v>
      </c>
      <c r="I849" s="191">
        <v>289689318</v>
      </c>
      <c r="J849" s="192">
        <v>98.28</v>
      </c>
      <c r="K849" s="193">
        <v>856.053</v>
      </c>
      <c r="L849" s="193">
        <v>456.36200000000002</v>
      </c>
      <c r="M849" s="194">
        <v>11926.476999999999</v>
      </c>
      <c r="N849" s="194">
        <v>6041.4219999999987</v>
      </c>
      <c r="O849" s="194">
        <v>114574.75300000007</v>
      </c>
      <c r="P849" s="194">
        <v>59283.375999999989</v>
      </c>
      <c r="Q849" s="195">
        <v>1298.5530000000001</v>
      </c>
      <c r="R849" s="196">
        <f t="shared" si="20"/>
        <v>0.38105685193932737</v>
      </c>
      <c r="S849" s="197">
        <v>97.688827433628248</v>
      </c>
      <c r="T849" s="195">
        <v>87</v>
      </c>
      <c r="U849" s="194">
        <v>2088000</v>
      </c>
      <c r="V849" s="194">
        <v>29232000</v>
      </c>
      <c r="W849" s="194">
        <v>8</v>
      </c>
      <c r="X849" s="194">
        <v>471888000</v>
      </c>
      <c r="Y849" s="198">
        <v>60</v>
      </c>
      <c r="Z849" s="198">
        <v>31.05</v>
      </c>
      <c r="AA849" s="199">
        <v>195709.57200000001</v>
      </c>
      <c r="AB849" s="199">
        <v>101670.541</v>
      </c>
      <c r="AC849" s="199">
        <v>442224.84700000001</v>
      </c>
      <c r="AD849" s="199">
        <v>229621.46299999999</v>
      </c>
      <c r="AE849" s="194">
        <v>3762720</v>
      </c>
    </row>
    <row r="850" spans="1:31" s="200" customFormat="1" ht="14.4" x14ac:dyDescent="0.3">
      <c r="A850" s="188">
        <v>42962</v>
      </c>
      <c r="B850" s="189">
        <f t="shared" si="21"/>
        <v>2017</v>
      </c>
      <c r="C850" s="190">
        <v>790093</v>
      </c>
      <c r="D850" s="190">
        <v>18496340</v>
      </c>
      <c r="E850" s="190">
        <v>171592729.99999997</v>
      </c>
      <c r="F850" s="190">
        <v>479090</v>
      </c>
      <c r="G850" s="191">
        <v>30262585</v>
      </c>
      <c r="H850" s="191">
        <v>187443896</v>
      </c>
      <c r="I850" s="191">
        <v>289689318</v>
      </c>
      <c r="J850" s="192">
        <v>98.39</v>
      </c>
      <c r="K850" s="193">
        <v>538.37300000000005</v>
      </c>
      <c r="L850" s="193">
        <v>264.53800000000001</v>
      </c>
      <c r="M850" s="194">
        <v>12464.849999999999</v>
      </c>
      <c r="N850" s="194">
        <v>6305.9599999999991</v>
      </c>
      <c r="O850" s="194">
        <v>115113.12600000008</v>
      </c>
      <c r="P850" s="194">
        <v>59547.91399999999</v>
      </c>
      <c r="Q850" s="195">
        <v>790.09299999999996</v>
      </c>
      <c r="R850" s="196">
        <f t="shared" si="20"/>
        <v>0.37944378706765358</v>
      </c>
      <c r="S850" s="197">
        <v>97.691916299559395</v>
      </c>
      <c r="T850" s="195">
        <v>87</v>
      </c>
      <c r="U850" s="194">
        <v>2088000</v>
      </c>
      <c r="V850" s="194">
        <v>31320000</v>
      </c>
      <c r="W850" s="194">
        <v>8</v>
      </c>
      <c r="X850" s="194">
        <v>473976000</v>
      </c>
      <c r="Y850" s="198">
        <v>60</v>
      </c>
      <c r="Z850" s="198">
        <v>31.05</v>
      </c>
      <c r="AA850" s="199">
        <v>195019.53900000002</v>
      </c>
      <c r="AB850" s="199">
        <v>101305.546</v>
      </c>
      <c r="AC850" s="199">
        <v>442763.22000000003</v>
      </c>
      <c r="AD850" s="199">
        <v>229886.00099999999</v>
      </c>
      <c r="AE850" s="194">
        <v>3764808</v>
      </c>
    </row>
    <row r="851" spans="1:31" s="200" customFormat="1" ht="14.4" x14ac:dyDescent="0.3">
      <c r="A851" s="188">
        <v>42963</v>
      </c>
      <c r="B851" s="189">
        <f t="shared" si="21"/>
        <v>2017</v>
      </c>
      <c r="C851" s="190">
        <v>1276808</v>
      </c>
      <c r="D851" s="190">
        <v>19773148</v>
      </c>
      <c r="E851" s="190">
        <v>172869537.99999994</v>
      </c>
      <c r="F851" s="190">
        <v>1258940</v>
      </c>
      <c r="G851" s="191">
        <v>30262585</v>
      </c>
      <c r="H851" s="191">
        <v>187443896</v>
      </c>
      <c r="I851" s="191">
        <v>289689318</v>
      </c>
      <c r="J851" s="192">
        <v>99.87</v>
      </c>
      <c r="K851" s="193">
        <v>856.81</v>
      </c>
      <c r="L851" s="193">
        <v>434.17599999999999</v>
      </c>
      <c r="M851" s="194">
        <v>13321.659999999998</v>
      </c>
      <c r="N851" s="194">
        <v>6740.1359999999995</v>
      </c>
      <c r="O851" s="194">
        <v>115969.93600000007</v>
      </c>
      <c r="P851" s="194">
        <v>59982.089999999989</v>
      </c>
      <c r="Q851" s="195">
        <v>1276.808</v>
      </c>
      <c r="R851" s="196">
        <f t="shared" si="20"/>
        <v>0.3791529312969088</v>
      </c>
      <c r="S851" s="197">
        <v>97.701469298245541</v>
      </c>
      <c r="T851" s="195">
        <v>87</v>
      </c>
      <c r="U851" s="194">
        <v>2088000</v>
      </c>
      <c r="V851" s="194">
        <v>33408000</v>
      </c>
      <c r="W851" s="194">
        <v>8</v>
      </c>
      <c r="X851" s="194">
        <v>476064000</v>
      </c>
      <c r="Y851" s="198">
        <v>60</v>
      </c>
      <c r="Z851" s="198">
        <v>31.05</v>
      </c>
      <c r="AA851" s="199">
        <v>194505.00400000002</v>
      </c>
      <c r="AB851" s="199">
        <v>101061</v>
      </c>
      <c r="AC851" s="199">
        <v>443620.03</v>
      </c>
      <c r="AD851" s="199">
        <v>230320.177</v>
      </c>
      <c r="AE851" s="194">
        <v>3766896</v>
      </c>
    </row>
    <row r="852" spans="1:31" s="200" customFormat="1" ht="14.4" x14ac:dyDescent="0.3">
      <c r="A852" s="188">
        <v>42964</v>
      </c>
      <c r="B852" s="189">
        <f t="shared" si="21"/>
        <v>2017</v>
      </c>
      <c r="C852" s="190">
        <v>1476820</v>
      </c>
      <c r="D852" s="190">
        <v>21249968</v>
      </c>
      <c r="E852" s="190">
        <v>174346358</v>
      </c>
      <c r="F852" s="190">
        <v>1330470</v>
      </c>
      <c r="G852" s="191">
        <v>30262585</v>
      </c>
      <c r="H852" s="191">
        <v>187443896</v>
      </c>
      <c r="I852" s="191">
        <v>289689318</v>
      </c>
      <c r="J852" s="192">
        <v>98.28</v>
      </c>
      <c r="K852" s="193">
        <v>1002.325</v>
      </c>
      <c r="L852" s="193">
        <v>495.73</v>
      </c>
      <c r="M852" s="194">
        <v>14323.984999999999</v>
      </c>
      <c r="N852" s="194">
        <v>7235.866</v>
      </c>
      <c r="O852" s="194">
        <v>116972.26100000007</v>
      </c>
      <c r="P852" s="194">
        <v>60477.819999999992</v>
      </c>
      <c r="Q852" s="195">
        <v>1476.82</v>
      </c>
      <c r="R852" s="196">
        <f t="shared" si="20"/>
        <v>0.37994774838608109</v>
      </c>
      <c r="S852" s="197">
        <v>97.703995633187688</v>
      </c>
      <c r="T852" s="195">
        <v>87</v>
      </c>
      <c r="U852" s="194">
        <v>2088000</v>
      </c>
      <c r="V852" s="194">
        <v>35496000</v>
      </c>
      <c r="W852" s="194">
        <v>8</v>
      </c>
      <c r="X852" s="194">
        <v>478152000</v>
      </c>
      <c r="Y852" s="198">
        <v>60</v>
      </c>
      <c r="Z852" s="198">
        <v>31.05</v>
      </c>
      <c r="AA852" s="199">
        <v>194483.94199999998</v>
      </c>
      <c r="AB852" s="199">
        <v>101061.057</v>
      </c>
      <c r="AC852" s="199">
        <v>444622.35500000004</v>
      </c>
      <c r="AD852" s="199">
        <v>230815.90700000001</v>
      </c>
      <c r="AE852" s="194">
        <v>3768984</v>
      </c>
    </row>
    <row r="853" spans="1:31" s="200" customFormat="1" ht="14.4" x14ac:dyDescent="0.3">
      <c r="A853" s="188">
        <v>42965</v>
      </c>
      <c r="B853" s="189">
        <f t="shared" si="21"/>
        <v>2017</v>
      </c>
      <c r="C853" s="190">
        <v>1047921</v>
      </c>
      <c r="D853" s="190">
        <v>22297889</v>
      </c>
      <c r="E853" s="190">
        <v>175394279</v>
      </c>
      <c r="F853" s="190">
        <v>1019180</v>
      </c>
      <c r="G853" s="191">
        <v>30262585</v>
      </c>
      <c r="H853" s="191">
        <v>187443896</v>
      </c>
      <c r="I853" s="191">
        <v>289689318</v>
      </c>
      <c r="J853" s="192">
        <v>99.07</v>
      </c>
      <c r="K853" s="193">
        <v>708.01900000000001</v>
      </c>
      <c r="L853" s="193">
        <v>353.07400000000001</v>
      </c>
      <c r="M853" s="194">
        <v>15032.003999999999</v>
      </c>
      <c r="N853" s="194">
        <v>7588.94</v>
      </c>
      <c r="O853" s="194">
        <v>117680.28000000007</v>
      </c>
      <c r="P853" s="194">
        <v>60830.893999999993</v>
      </c>
      <c r="Q853" s="195">
        <v>1047.921</v>
      </c>
      <c r="R853" s="196">
        <f t="shared" si="20"/>
        <v>0.38041088017635033</v>
      </c>
      <c r="S853" s="197">
        <v>97.709934782608613</v>
      </c>
      <c r="T853" s="195">
        <v>87</v>
      </c>
      <c r="U853" s="194">
        <v>2088000</v>
      </c>
      <c r="V853" s="194">
        <v>37584000</v>
      </c>
      <c r="W853" s="194">
        <v>8</v>
      </c>
      <c r="X853" s="194">
        <v>480240000</v>
      </c>
      <c r="Y853" s="198">
        <v>60</v>
      </c>
      <c r="Z853" s="198">
        <v>31.05</v>
      </c>
      <c r="AA853" s="199">
        <v>194606.41400000002</v>
      </c>
      <c r="AB853" s="199">
        <v>101116.02</v>
      </c>
      <c r="AC853" s="199">
        <v>445330.37400000001</v>
      </c>
      <c r="AD853" s="199">
        <v>231168.981</v>
      </c>
      <c r="AE853" s="194">
        <v>3771072</v>
      </c>
    </row>
    <row r="854" spans="1:31" s="200" customFormat="1" ht="14.4" x14ac:dyDescent="0.3">
      <c r="A854" s="188">
        <v>42966</v>
      </c>
      <c r="B854" s="189">
        <f t="shared" si="21"/>
        <v>2017</v>
      </c>
      <c r="C854" s="190">
        <v>893705</v>
      </c>
      <c r="D854" s="190">
        <v>23191594</v>
      </c>
      <c r="E854" s="190">
        <v>176287984</v>
      </c>
      <c r="F854" s="190">
        <v>1171300</v>
      </c>
      <c r="G854" s="191">
        <v>30262585</v>
      </c>
      <c r="H854" s="191">
        <v>187443896</v>
      </c>
      <c r="I854" s="191">
        <v>289689318</v>
      </c>
      <c r="J854" s="192">
        <v>99.89</v>
      </c>
      <c r="K854" s="193">
        <v>601.75300000000004</v>
      </c>
      <c r="L854" s="193">
        <v>305.22000000000003</v>
      </c>
      <c r="M854" s="194">
        <v>15633.757</v>
      </c>
      <c r="N854" s="194">
        <v>7894.16</v>
      </c>
      <c r="O854" s="194">
        <v>118282.03300000007</v>
      </c>
      <c r="P854" s="194">
        <v>61136.113999999994</v>
      </c>
      <c r="Q854" s="195">
        <v>893.70500000000004</v>
      </c>
      <c r="R854" s="196">
        <f t="shared" si="20"/>
        <v>0.38020203511258088</v>
      </c>
      <c r="S854" s="197">
        <v>97.719372294372207</v>
      </c>
      <c r="T854" s="195">
        <v>87</v>
      </c>
      <c r="U854" s="194">
        <v>2088000</v>
      </c>
      <c r="V854" s="194">
        <v>39672000</v>
      </c>
      <c r="W854" s="194">
        <v>8</v>
      </c>
      <c r="X854" s="194">
        <v>482328000</v>
      </c>
      <c r="Y854" s="198">
        <v>60</v>
      </c>
      <c r="Z854" s="198">
        <v>31.05</v>
      </c>
      <c r="AA854" s="199">
        <v>194732.61600000001</v>
      </c>
      <c r="AB854" s="199">
        <v>101189.44500000001</v>
      </c>
      <c r="AC854" s="199">
        <v>445932.12700000004</v>
      </c>
      <c r="AD854" s="199">
        <v>231474.201</v>
      </c>
      <c r="AE854" s="194">
        <v>3773160</v>
      </c>
    </row>
    <row r="855" spans="1:31" s="200" customFormat="1" ht="14.4" x14ac:dyDescent="0.3">
      <c r="A855" s="188">
        <v>42967</v>
      </c>
      <c r="B855" s="189">
        <f t="shared" si="21"/>
        <v>2017</v>
      </c>
      <c r="C855" s="190">
        <v>562427</v>
      </c>
      <c r="D855" s="190">
        <v>23754021</v>
      </c>
      <c r="E855" s="190">
        <v>176850411</v>
      </c>
      <c r="F855" s="190">
        <v>644757</v>
      </c>
      <c r="G855" s="191">
        <v>30262585</v>
      </c>
      <c r="H855" s="191">
        <v>187443896</v>
      </c>
      <c r="I855" s="191">
        <v>289689318</v>
      </c>
      <c r="J855" s="192">
        <v>99.86</v>
      </c>
      <c r="K855" s="193">
        <v>383.87700000000001</v>
      </c>
      <c r="L855" s="193">
        <v>187.846</v>
      </c>
      <c r="M855" s="194">
        <v>16017.634</v>
      </c>
      <c r="N855" s="194">
        <v>8082.0059999999994</v>
      </c>
      <c r="O855" s="194">
        <v>118665.91000000006</v>
      </c>
      <c r="P855" s="194">
        <v>61323.959999999992</v>
      </c>
      <c r="Q855" s="195">
        <v>562.42700000000002</v>
      </c>
      <c r="R855" s="196">
        <f t="shared" si="20"/>
        <v>0.37882354484858044</v>
      </c>
      <c r="S855" s="197">
        <v>97.728599137930956</v>
      </c>
      <c r="T855" s="195">
        <v>87</v>
      </c>
      <c r="U855" s="194">
        <v>2088000</v>
      </c>
      <c r="V855" s="194">
        <v>41760000</v>
      </c>
      <c r="W855" s="194">
        <v>8</v>
      </c>
      <c r="X855" s="194">
        <v>484416000</v>
      </c>
      <c r="Y855" s="198">
        <v>60</v>
      </c>
      <c r="Z855" s="198">
        <v>31.05</v>
      </c>
      <c r="AA855" s="199">
        <v>194412.46200000003</v>
      </c>
      <c r="AB855" s="199">
        <v>101015.41600000003</v>
      </c>
      <c r="AC855" s="199">
        <v>446316.00400000002</v>
      </c>
      <c r="AD855" s="199">
        <v>231662.04699999999</v>
      </c>
      <c r="AE855" s="194">
        <v>3775248</v>
      </c>
    </row>
    <row r="856" spans="1:31" s="200" customFormat="1" ht="14.4" x14ac:dyDescent="0.3">
      <c r="A856" s="188">
        <v>42968</v>
      </c>
      <c r="B856" s="189">
        <f t="shared" si="21"/>
        <v>2017</v>
      </c>
      <c r="C856" s="190">
        <v>201596</v>
      </c>
      <c r="D856" s="190">
        <v>23955617</v>
      </c>
      <c r="E856" s="190">
        <v>177052007</v>
      </c>
      <c r="F856" s="190">
        <v>181858</v>
      </c>
      <c r="G856" s="191">
        <v>30262585</v>
      </c>
      <c r="H856" s="191">
        <v>187443896</v>
      </c>
      <c r="I856" s="191">
        <v>289689318</v>
      </c>
      <c r="J856" s="192">
        <v>99.95</v>
      </c>
      <c r="K856" s="193">
        <v>134.19999999999999</v>
      </c>
      <c r="L856" s="193">
        <v>73.489999999999995</v>
      </c>
      <c r="M856" s="194">
        <v>16151.834000000001</v>
      </c>
      <c r="N856" s="194">
        <v>8155.4959999999992</v>
      </c>
      <c r="O856" s="194">
        <v>118800.11000000006</v>
      </c>
      <c r="P856" s="194">
        <v>61397.44999999999</v>
      </c>
      <c r="Q856" s="195">
        <v>201.596</v>
      </c>
      <c r="R856" s="196">
        <f t="shared" si="20"/>
        <v>0.37722701018212379</v>
      </c>
      <c r="S856" s="197">
        <v>97.738133047210226</v>
      </c>
      <c r="T856" s="195">
        <v>87</v>
      </c>
      <c r="U856" s="194">
        <v>2088000</v>
      </c>
      <c r="V856" s="194">
        <v>43848000</v>
      </c>
      <c r="W856" s="194">
        <v>8</v>
      </c>
      <c r="X856" s="194">
        <v>486504000</v>
      </c>
      <c r="Y856" s="198">
        <v>60</v>
      </c>
      <c r="Z856" s="198">
        <v>31.05</v>
      </c>
      <c r="AA856" s="199">
        <v>193453.48900000003</v>
      </c>
      <c r="AB856" s="199">
        <v>100547.13600000001</v>
      </c>
      <c r="AC856" s="199">
        <v>446450.20400000003</v>
      </c>
      <c r="AD856" s="199">
        <v>231735.53699999998</v>
      </c>
      <c r="AE856" s="194">
        <v>3777336</v>
      </c>
    </row>
    <row r="857" spans="1:31" s="200" customFormat="1" ht="14.4" x14ac:dyDescent="0.3">
      <c r="A857" s="188">
        <v>42969</v>
      </c>
      <c r="B857" s="189">
        <f t="shared" si="21"/>
        <v>2017</v>
      </c>
      <c r="C857" s="190">
        <v>569541</v>
      </c>
      <c r="D857" s="190">
        <v>24525158</v>
      </c>
      <c r="E857" s="190">
        <v>177621548</v>
      </c>
      <c r="F857" s="190">
        <v>538040</v>
      </c>
      <c r="G857" s="191">
        <v>30262585</v>
      </c>
      <c r="H857" s="191">
        <v>187443896</v>
      </c>
      <c r="I857" s="191">
        <v>289689318</v>
      </c>
      <c r="J857" s="192">
        <v>99.99</v>
      </c>
      <c r="K857" s="193">
        <v>382.08199999999999</v>
      </c>
      <c r="L857" s="193">
        <v>196.75200000000001</v>
      </c>
      <c r="M857" s="194">
        <v>16533.916000000001</v>
      </c>
      <c r="N857" s="194">
        <v>8352.2479999999996</v>
      </c>
      <c r="O857" s="194">
        <v>119182.19200000005</v>
      </c>
      <c r="P857" s="194">
        <v>61594.20199999999</v>
      </c>
      <c r="Q857" s="195">
        <v>569.54100000000005</v>
      </c>
      <c r="R857" s="196">
        <f t="shared" si="20"/>
        <v>0.37764824437096545</v>
      </c>
      <c r="S857" s="197">
        <v>97.747756410256343</v>
      </c>
      <c r="T857" s="195">
        <v>87</v>
      </c>
      <c r="U857" s="194">
        <v>2088000</v>
      </c>
      <c r="V857" s="194">
        <v>45936000</v>
      </c>
      <c r="W857" s="194">
        <v>8</v>
      </c>
      <c r="X857" s="194">
        <v>488592000</v>
      </c>
      <c r="Y857" s="198">
        <v>60</v>
      </c>
      <c r="Z857" s="198">
        <v>31.05</v>
      </c>
      <c r="AA857" s="199">
        <v>192868.05000000002</v>
      </c>
      <c r="AB857" s="199">
        <v>100274.32799999999</v>
      </c>
      <c r="AC857" s="199">
        <v>446832.28600000002</v>
      </c>
      <c r="AD857" s="199">
        <v>231932.28899999999</v>
      </c>
      <c r="AE857" s="194">
        <v>3779424</v>
      </c>
    </row>
    <row r="858" spans="1:31" s="200" customFormat="1" ht="14.4" x14ac:dyDescent="0.3">
      <c r="A858" s="188">
        <v>42970</v>
      </c>
      <c r="B858" s="189">
        <f t="shared" si="21"/>
        <v>2017</v>
      </c>
      <c r="C858" s="190">
        <v>290503</v>
      </c>
      <c r="D858" s="190">
        <v>24815661</v>
      </c>
      <c r="E858" s="190">
        <v>177912051</v>
      </c>
      <c r="F858" s="190">
        <v>228250</v>
      </c>
      <c r="G858" s="191">
        <v>30262585</v>
      </c>
      <c r="H858" s="191">
        <v>187443896</v>
      </c>
      <c r="I858" s="191">
        <v>289689318</v>
      </c>
      <c r="J858" s="192">
        <v>99.6</v>
      </c>
      <c r="K858" s="193">
        <v>197.59899999999999</v>
      </c>
      <c r="L858" s="193">
        <v>99.27</v>
      </c>
      <c r="M858" s="194">
        <v>16731.514999999999</v>
      </c>
      <c r="N858" s="194">
        <v>8451.518</v>
      </c>
      <c r="O858" s="194">
        <v>119379.79100000006</v>
      </c>
      <c r="P858" s="194">
        <v>61693.471999999987</v>
      </c>
      <c r="Q858" s="195">
        <v>290.50299999999999</v>
      </c>
      <c r="R858" s="196">
        <f t="shared" si="20"/>
        <v>0.37650362672545029</v>
      </c>
      <c r="S858" s="197">
        <v>97.755638297872267</v>
      </c>
      <c r="T858" s="195">
        <v>87</v>
      </c>
      <c r="U858" s="194">
        <v>2088000</v>
      </c>
      <c r="V858" s="194">
        <v>48024000</v>
      </c>
      <c r="W858" s="194">
        <v>8</v>
      </c>
      <c r="X858" s="194">
        <v>490680000</v>
      </c>
      <c r="Y858" s="198">
        <v>60</v>
      </c>
      <c r="Z858" s="198">
        <v>31.05</v>
      </c>
      <c r="AA858" s="199">
        <v>192893.96399999998</v>
      </c>
      <c r="AB858" s="199">
        <v>100290.849</v>
      </c>
      <c r="AC858" s="199">
        <v>447029.88500000001</v>
      </c>
      <c r="AD858" s="199">
        <v>232031.55899999998</v>
      </c>
      <c r="AE858" s="194">
        <v>3781512</v>
      </c>
    </row>
    <row r="859" spans="1:31" s="200" customFormat="1" ht="14.4" x14ac:dyDescent="0.3">
      <c r="A859" s="188">
        <v>42971</v>
      </c>
      <c r="B859" s="189">
        <f t="shared" si="21"/>
        <v>2017</v>
      </c>
      <c r="C859" s="190">
        <v>945325</v>
      </c>
      <c r="D859" s="190">
        <v>25760986</v>
      </c>
      <c r="E859" s="190">
        <v>178857376</v>
      </c>
      <c r="F859" s="190">
        <v>1091820</v>
      </c>
      <c r="G859" s="191">
        <v>30262585</v>
      </c>
      <c r="H859" s="191">
        <v>187443896</v>
      </c>
      <c r="I859" s="191">
        <v>289689318</v>
      </c>
      <c r="J859" s="192">
        <v>98.84</v>
      </c>
      <c r="K859" s="193">
        <v>635.24400000000003</v>
      </c>
      <c r="L859" s="193">
        <v>320.8</v>
      </c>
      <c r="M859" s="194">
        <v>17366.758999999998</v>
      </c>
      <c r="N859" s="194">
        <v>8772.3179999999993</v>
      </c>
      <c r="O859" s="194">
        <v>120015.03500000006</v>
      </c>
      <c r="P859" s="194">
        <v>62014.27199999999</v>
      </c>
      <c r="Q859" s="195">
        <v>945.32500000000005</v>
      </c>
      <c r="R859" s="196">
        <f t="shared" si="20"/>
        <v>0.37533737469164991</v>
      </c>
      <c r="S859" s="197">
        <v>97.76023305084739</v>
      </c>
      <c r="T859" s="195">
        <v>87</v>
      </c>
      <c r="U859" s="194">
        <v>2088000</v>
      </c>
      <c r="V859" s="194">
        <v>50112000</v>
      </c>
      <c r="W859" s="194">
        <v>8</v>
      </c>
      <c r="X859" s="194">
        <v>492768000</v>
      </c>
      <c r="Y859" s="198">
        <v>60</v>
      </c>
      <c r="Z859" s="198">
        <v>31.05</v>
      </c>
      <c r="AA859" s="199">
        <v>192757.57399999999</v>
      </c>
      <c r="AB859" s="199">
        <v>100206.75600000001</v>
      </c>
      <c r="AC859" s="199">
        <v>447665.12900000002</v>
      </c>
      <c r="AD859" s="199">
        <v>232352.35899999997</v>
      </c>
      <c r="AE859" s="194">
        <v>3783600</v>
      </c>
    </row>
    <row r="860" spans="1:31" s="200" customFormat="1" ht="14.4" x14ac:dyDescent="0.3">
      <c r="A860" s="188">
        <v>42972</v>
      </c>
      <c r="B860" s="189">
        <f t="shared" si="21"/>
        <v>2017</v>
      </c>
      <c r="C860" s="190">
        <v>1441524</v>
      </c>
      <c r="D860" s="190">
        <v>27202510</v>
      </c>
      <c r="E860" s="190">
        <v>180298900</v>
      </c>
      <c r="F860" s="190">
        <v>1794110</v>
      </c>
      <c r="G860" s="191">
        <v>30262585</v>
      </c>
      <c r="H860" s="191">
        <v>187443896</v>
      </c>
      <c r="I860" s="191">
        <v>289689318</v>
      </c>
      <c r="J860" s="192">
        <v>99.71</v>
      </c>
      <c r="K860" s="193">
        <v>954.75199999999995</v>
      </c>
      <c r="L860" s="193">
        <v>505.166</v>
      </c>
      <c r="M860" s="194">
        <v>18321.510999999999</v>
      </c>
      <c r="N860" s="194">
        <v>9277.4839999999986</v>
      </c>
      <c r="O860" s="194">
        <v>120969.78700000005</v>
      </c>
      <c r="P860" s="194">
        <v>62519.437999999987</v>
      </c>
      <c r="Q860" s="195">
        <v>1441.5239999999999</v>
      </c>
      <c r="R860" s="196">
        <f t="shared" si="20"/>
        <v>0.37494965228572963</v>
      </c>
      <c r="S860" s="197">
        <v>97.768459915611743</v>
      </c>
      <c r="T860" s="195">
        <v>87</v>
      </c>
      <c r="U860" s="194">
        <v>2088000</v>
      </c>
      <c r="V860" s="194">
        <v>52200000</v>
      </c>
      <c r="W860" s="194">
        <v>8</v>
      </c>
      <c r="X860" s="194">
        <v>494856000</v>
      </c>
      <c r="Y860" s="198">
        <v>60</v>
      </c>
      <c r="Z860" s="198">
        <v>31.05</v>
      </c>
      <c r="AA860" s="199">
        <v>192483.29199999999</v>
      </c>
      <c r="AB860" s="199">
        <v>100078.787</v>
      </c>
      <c r="AC860" s="199">
        <v>448619.88099999999</v>
      </c>
      <c r="AD860" s="199">
        <v>232857.52499999997</v>
      </c>
      <c r="AE860" s="194">
        <v>3785688</v>
      </c>
    </row>
    <row r="861" spans="1:31" s="200" customFormat="1" ht="14.4" x14ac:dyDescent="0.3">
      <c r="A861" s="188">
        <v>42973</v>
      </c>
      <c r="B861" s="189">
        <f t="shared" si="21"/>
        <v>2017</v>
      </c>
      <c r="C861" s="190">
        <v>1633450</v>
      </c>
      <c r="D861" s="190">
        <v>28835960</v>
      </c>
      <c r="E861" s="190">
        <v>181932350</v>
      </c>
      <c r="F861" s="190">
        <v>1884340</v>
      </c>
      <c r="G861" s="191">
        <v>30262585</v>
      </c>
      <c r="H861" s="191">
        <v>187443896</v>
      </c>
      <c r="I861" s="191">
        <v>289689318</v>
      </c>
      <c r="J861" s="192">
        <v>99.92</v>
      </c>
      <c r="K861" s="193">
        <v>1087.3499999999999</v>
      </c>
      <c r="L861" s="193">
        <v>569.74199999999996</v>
      </c>
      <c r="M861" s="194">
        <v>19408.860999999997</v>
      </c>
      <c r="N861" s="194">
        <v>9847.2259999999987</v>
      </c>
      <c r="O861" s="194">
        <v>122057.13700000006</v>
      </c>
      <c r="P861" s="194">
        <v>63089.179999999986</v>
      </c>
      <c r="Q861" s="195">
        <v>1633.45</v>
      </c>
      <c r="R861" s="196">
        <f t="shared" si="20"/>
        <v>0.37463586049441056</v>
      </c>
      <c r="S861" s="197">
        <v>97.777499999999918</v>
      </c>
      <c r="T861" s="195">
        <v>87</v>
      </c>
      <c r="U861" s="194">
        <v>2088000</v>
      </c>
      <c r="V861" s="194">
        <v>54288000</v>
      </c>
      <c r="W861" s="194">
        <v>8</v>
      </c>
      <c r="X861" s="194">
        <v>496944000</v>
      </c>
      <c r="Y861" s="198">
        <v>60</v>
      </c>
      <c r="Z861" s="198">
        <v>31.05</v>
      </c>
      <c r="AA861" s="199">
        <v>192393.014</v>
      </c>
      <c r="AB861" s="199">
        <v>100063.80399999997</v>
      </c>
      <c r="AC861" s="199">
        <v>449707.23099999997</v>
      </c>
      <c r="AD861" s="199">
        <v>233427.26699999996</v>
      </c>
      <c r="AE861" s="194">
        <v>3787776</v>
      </c>
    </row>
    <row r="862" spans="1:31" s="200" customFormat="1" ht="14.4" x14ac:dyDescent="0.3">
      <c r="A862" s="188">
        <v>42974</v>
      </c>
      <c r="B862" s="189">
        <f t="shared" si="21"/>
        <v>2017</v>
      </c>
      <c r="C862" s="190">
        <v>1863579</v>
      </c>
      <c r="D862" s="190">
        <v>30699539</v>
      </c>
      <c r="E862" s="190">
        <v>183795929</v>
      </c>
      <c r="F862" s="190">
        <v>1953753</v>
      </c>
      <c r="G862" s="191">
        <v>30262585</v>
      </c>
      <c r="H862" s="191">
        <v>187443896</v>
      </c>
      <c r="I862" s="191">
        <v>289689318</v>
      </c>
      <c r="J862" s="192">
        <v>98.58</v>
      </c>
      <c r="K862" s="193">
        <v>1268.2449999999999</v>
      </c>
      <c r="L862" s="193">
        <v>623.30399999999997</v>
      </c>
      <c r="M862" s="194">
        <v>20677.105999999996</v>
      </c>
      <c r="N862" s="194">
        <v>10470.529999999999</v>
      </c>
      <c r="O862" s="194">
        <v>123325.38200000006</v>
      </c>
      <c r="P862" s="194">
        <v>63712.483999999982</v>
      </c>
      <c r="Q862" s="195">
        <v>1863.579</v>
      </c>
      <c r="R862" s="196">
        <f t="shared" si="20"/>
        <v>0.37467094027187353</v>
      </c>
      <c r="S862" s="197">
        <v>97.780857740585702</v>
      </c>
      <c r="T862" s="195">
        <v>87</v>
      </c>
      <c r="U862" s="194">
        <v>2088000</v>
      </c>
      <c r="V862" s="194">
        <v>56376000</v>
      </c>
      <c r="W862" s="194">
        <v>8</v>
      </c>
      <c r="X862" s="194">
        <v>499032000</v>
      </c>
      <c r="Y862" s="198">
        <v>60</v>
      </c>
      <c r="Z862" s="198">
        <v>31.05</v>
      </c>
      <c r="AA862" s="199">
        <v>192401.30199999997</v>
      </c>
      <c r="AB862" s="199">
        <v>100044.87799999998</v>
      </c>
      <c r="AC862" s="199">
        <v>450975.47599999997</v>
      </c>
      <c r="AD862" s="199">
        <v>234050.57099999997</v>
      </c>
      <c r="AE862" s="194">
        <v>3789864</v>
      </c>
    </row>
    <row r="863" spans="1:31" s="200" customFormat="1" ht="14.4" x14ac:dyDescent="0.3">
      <c r="A863" s="188">
        <v>42975</v>
      </c>
      <c r="B863" s="189">
        <f t="shared" si="21"/>
        <v>2017</v>
      </c>
      <c r="C863" s="190">
        <v>1314679</v>
      </c>
      <c r="D863" s="190">
        <v>32011148</v>
      </c>
      <c r="E863" s="190">
        <v>185110608</v>
      </c>
      <c r="F863" s="190">
        <v>1493416</v>
      </c>
      <c r="G863" s="191">
        <v>30262585</v>
      </c>
      <c r="H863" s="191">
        <v>187443896</v>
      </c>
      <c r="I863" s="191">
        <v>289689318</v>
      </c>
      <c r="J863" s="192">
        <v>97.44</v>
      </c>
      <c r="K863" s="193">
        <v>898.86099999999999</v>
      </c>
      <c r="L863" s="193">
        <v>435.12400000000002</v>
      </c>
      <c r="M863" s="194">
        <v>21575.966999999997</v>
      </c>
      <c r="N863" s="194">
        <v>10905.653999999999</v>
      </c>
      <c r="O863" s="194">
        <v>124224.24300000006</v>
      </c>
      <c r="P863" s="194">
        <v>64147.607999999986</v>
      </c>
      <c r="Q863" s="195">
        <v>1314.6790000000001</v>
      </c>
      <c r="R863" s="196">
        <f t="shared" si="20"/>
        <v>0.37496016375373981</v>
      </c>
      <c r="S863" s="197">
        <v>97.779437499999915</v>
      </c>
      <c r="T863" s="195">
        <v>87</v>
      </c>
      <c r="U863" s="194">
        <v>2088000</v>
      </c>
      <c r="V863" s="194">
        <v>58464000</v>
      </c>
      <c r="W863" s="194">
        <v>8</v>
      </c>
      <c r="X863" s="194">
        <v>501120000</v>
      </c>
      <c r="Y863" s="198">
        <v>60</v>
      </c>
      <c r="Z863" s="198">
        <v>31.05</v>
      </c>
      <c r="AA863" s="199">
        <v>192066.99599999996</v>
      </c>
      <c r="AB863" s="199">
        <v>99850.724999999977</v>
      </c>
      <c r="AC863" s="199">
        <v>451874.33699999994</v>
      </c>
      <c r="AD863" s="199">
        <v>234485.69499999998</v>
      </c>
      <c r="AE863" s="194">
        <v>3791952</v>
      </c>
    </row>
    <row r="864" spans="1:31" s="200" customFormat="1" ht="14.4" x14ac:dyDescent="0.3">
      <c r="A864" s="188">
        <v>42976</v>
      </c>
      <c r="B864" s="189">
        <f t="shared" si="21"/>
        <v>2017</v>
      </c>
      <c r="C864" s="190">
        <v>1435061</v>
      </c>
      <c r="D864" s="190">
        <v>33443209</v>
      </c>
      <c r="E864" s="190">
        <v>186545669</v>
      </c>
      <c r="F864" s="190">
        <v>1412888</v>
      </c>
      <c r="G864" s="191">
        <v>30262585</v>
      </c>
      <c r="H864" s="191">
        <v>187443896</v>
      </c>
      <c r="I864" s="191">
        <v>289689318</v>
      </c>
      <c r="J864" s="192">
        <v>99.87</v>
      </c>
      <c r="K864" s="193">
        <v>966.07299999999998</v>
      </c>
      <c r="L864" s="193">
        <v>485.87799999999999</v>
      </c>
      <c r="M864" s="194">
        <v>22542.039999999997</v>
      </c>
      <c r="N864" s="194">
        <v>11391.531999999999</v>
      </c>
      <c r="O864" s="194">
        <v>125190.31600000006</v>
      </c>
      <c r="P864" s="194">
        <v>64633.485999999983</v>
      </c>
      <c r="Q864" s="195">
        <v>1435.0609999999999</v>
      </c>
      <c r="R864" s="196">
        <f t="shared" si="20"/>
        <v>0.37625471185640086</v>
      </c>
      <c r="S864" s="197">
        <v>97.788112033194935</v>
      </c>
      <c r="T864" s="195">
        <v>87</v>
      </c>
      <c r="U864" s="194">
        <v>2088000</v>
      </c>
      <c r="V864" s="194">
        <v>60552000</v>
      </c>
      <c r="W864" s="194">
        <v>8</v>
      </c>
      <c r="X864" s="194">
        <v>503208000</v>
      </c>
      <c r="Y864" s="198">
        <v>60</v>
      </c>
      <c r="Z864" s="198">
        <v>31.05</v>
      </c>
      <c r="AA864" s="199">
        <v>192302.16499999995</v>
      </c>
      <c r="AB864" s="199">
        <v>99960.52499999998</v>
      </c>
      <c r="AC864" s="199">
        <v>452840.40999999992</v>
      </c>
      <c r="AD864" s="199">
        <v>234971.57299999997</v>
      </c>
      <c r="AE864" s="194">
        <v>3794040</v>
      </c>
    </row>
    <row r="865" spans="1:31" s="200" customFormat="1" ht="14.4" x14ac:dyDescent="0.3">
      <c r="A865" s="188">
        <v>42977</v>
      </c>
      <c r="B865" s="189">
        <f t="shared" si="21"/>
        <v>2017</v>
      </c>
      <c r="C865" s="190">
        <v>1950934.0000000002</v>
      </c>
      <c r="D865" s="190">
        <v>35394143</v>
      </c>
      <c r="E865" s="190">
        <v>188496603</v>
      </c>
      <c r="F865" s="190">
        <v>2013490</v>
      </c>
      <c r="G865" s="191">
        <v>30262585</v>
      </c>
      <c r="H865" s="191">
        <v>187443896</v>
      </c>
      <c r="I865" s="191">
        <v>289689318</v>
      </c>
      <c r="J865" s="192">
        <v>100</v>
      </c>
      <c r="K865" s="193">
        <v>1309.5630000000001</v>
      </c>
      <c r="L865" s="193">
        <v>674.12599999999998</v>
      </c>
      <c r="M865" s="194">
        <v>23851.602999999996</v>
      </c>
      <c r="N865" s="194">
        <v>12065.657999999999</v>
      </c>
      <c r="O865" s="194">
        <v>126499.87900000006</v>
      </c>
      <c r="P865" s="194">
        <v>65307.611999999979</v>
      </c>
      <c r="Q865" s="195">
        <v>1950.9340000000002</v>
      </c>
      <c r="R865" s="196">
        <f t="shared" si="20"/>
        <v>0.37842294520547975</v>
      </c>
      <c r="S865" s="197">
        <v>97.797252066115618</v>
      </c>
      <c r="T865" s="195">
        <v>87</v>
      </c>
      <c r="U865" s="194">
        <v>2088000</v>
      </c>
      <c r="V865" s="194">
        <v>62640000</v>
      </c>
      <c r="W865" s="194">
        <v>8</v>
      </c>
      <c r="X865" s="194">
        <v>505296000</v>
      </c>
      <c r="Y865" s="198">
        <v>60</v>
      </c>
      <c r="Z865" s="198">
        <v>31.05</v>
      </c>
      <c r="AA865" s="199">
        <v>193306.49499999997</v>
      </c>
      <c r="AB865" s="199">
        <v>100483.69999999998</v>
      </c>
      <c r="AC865" s="199">
        <v>454149.97299999994</v>
      </c>
      <c r="AD865" s="199">
        <v>235645.69899999996</v>
      </c>
      <c r="AE865" s="194">
        <v>3796128</v>
      </c>
    </row>
    <row r="866" spans="1:31" s="200" customFormat="1" ht="14.4" x14ac:dyDescent="0.3">
      <c r="A866" s="188">
        <v>42978</v>
      </c>
      <c r="B866" s="189">
        <f t="shared" si="21"/>
        <v>2017</v>
      </c>
      <c r="C866" s="190">
        <v>913516.99999999255</v>
      </c>
      <c r="D866" s="190">
        <v>36307660</v>
      </c>
      <c r="E866" s="190">
        <v>189410120</v>
      </c>
      <c r="F866" s="190">
        <v>1500690</v>
      </c>
      <c r="G866" s="191">
        <v>30262585</v>
      </c>
      <c r="H866" s="191">
        <v>187443896</v>
      </c>
      <c r="I866" s="191">
        <v>289689318</v>
      </c>
      <c r="J866" s="192">
        <v>99.88</v>
      </c>
      <c r="K866" s="193">
        <v>613.21400000000006</v>
      </c>
      <c r="L866" s="193">
        <v>305.94200000000001</v>
      </c>
      <c r="M866" s="194">
        <v>24464.816999999995</v>
      </c>
      <c r="N866" s="194">
        <v>12371.599999999999</v>
      </c>
      <c r="O866" s="194">
        <v>127113.09300000007</v>
      </c>
      <c r="P866" s="194">
        <v>65613.553999999975</v>
      </c>
      <c r="Q866" s="195">
        <v>913.51699999999255</v>
      </c>
      <c r="R866" s="196">
        <f t="shared" si="20"/>
        <v>0.3784931401878972</v>
      </c>
      <c r="S866" s="197">
        <v>97.805823045267402</v>
      </c>
      <c r="T866" s="195">
        <v>87</v>
      </c>
      <c r="U866" s="194">
        <v>2088000</v>
      </c>
      <c r="V866" s="194">
        <v>64728000</v>
      </c>
      <c r="W866" s="194">
        <v>8</v>
      </c>
      <c r="X866" s="194">
        <v>507384000</v>
      </c>
      <c r="Y866" s="198">
        <v>60</v>
      </c>
      <c r="Z866" s="198">
        <v>31.05</v>
      </c>
      <c r="AA866" s="199">
        <v>193704.91899999997</v>
      </c>
      <c r="AB866" s="199">
        <v>100698.44899999999</v>
      </c>
      <c r="AC866" s="199">
        <v>454763.18699999992</v>
      </c>
      <c r="AD866" s="199">
        <v>235951.64099999997</v>
      </c>
      <c r="AE866" s="194">
        <v>3798216</v>
      </c>
    </row>
    <row r="867" spans="1:31" s="213" customFormat="1" ht="14.4" x14ac:dyDescent="0.3">
      <c r="A867" s="201">
        <v>42979</v>
      </c>
      <c r="B867" s="202">
        <f t="shared" si="21"/>
        <v>2017</v>
      </c>
      <c r="C867" s="203">
        <v>503839.9999999674</v>
      </c>
      <c r="D867" s="203">
        <v>503839.9999999674</v>
      </c>
      <c r="E867" s="203">
        <v>189913959.99999997</v>
      </c>
      <c r="F867" s="203">
        <v>391962</v>
      </c>
      <c r="G867" s="204">
        <v>22735020</v>
      </c>
      <c r="H867" s="204">
        <v>210178916</v>
      </c>
      <c r="I867" s="204">
        <v>289689318</v>
      </c>
      <c r="J867" s="205">
        <v>99.49</v>
      </c>
      <c r="K867" s="206">
        <v>348.36200000000002</v>
      </c>
      <c r="L867" s="206">
        <v>167.8</v>
      </c>
      <c r="M867" s="207">
        <v>348.36200000000002</v>
      </c>
      <c r="N867" s="207">
        <v>167.8</v>
      </c>
      <c r="O867" s="207">
        <v>127461.45500000006</v>
      </c>
      <c r="P867" s="207">
        <v>65781.353999999978</v>
      </c>
      <c r="Q867" s="208">
        <v>503.8399999999674</v>
      </c>
      <c r="R867" s="209">
        <f t="shared" si="20"/>
        <v>0.37707165800661335</v>
      </c>
      <c r="S867" s="210">
        <v>97.812725409835991</v>
      </c>
      <c r="T867" s="208">
        <v>87</v>
      </c>
      <c r="U867" s="207">
        <v>2088000</v>
      </c>
      <c r="V867" s="207">
        <v>2088000</v>
      </c>
      <c r="W867" s="207">
        <v>9</v>
      </c>
      <c r="X867" s="207">
        <v>509472000</v>
      </c>
      <c r="Y867" s="211">
        <v>60</v>
      </c>
      <c r="Z867" s="211">
        <v>31.05</v>
      </c>
      <c r="AA867" s="212">
        <v>193476.101</v>
      </c>
      <c r="AB867" s="212">
        <v>100571.86799999999</v>
      </c>
      <c r="AC867" s="212">
        <v>455111.54899999994</v>
      </c>
      <c r="AD867" s="212">
        <v>236119.44099999996</v>
      </c>
      <c r="AE867" s="207">
        <v>3800304</v>
      </c>
    </row>
    <row r="868" spans="1:31" s="213" customFormat="1" ht="14.4" x14ac:dyDescent="0.3">
      <c r="A868" s="201">
        <v>42980</v>
      </c>
      <c r="B868" s="202">
        <f t="shared" si="21"/>
        <v>2017</v>
      </c>
      <c r="C868" s="203">
        <v>242400.00000002328</v>
      </c>
      <c r="D868" s="203">
        <v>746239.99999999069</v>
      </c>
      <c r="E868" s="203">
        <v>190156360</v>
      </c>
      <c r="F868" s="203">
        <v>234818</v>
      </c>
      <c r="G868" s="204">
        <v>22735020</v>
      </c>
      <c r="H868" s="204">
        <v>210178916</v>
      </c>
      <c r="I868" s="204">
        <v>289689318</v>
      </c>
      <c r="J868" s="205">
        <v>99.2</v>
      </c>
      <c r="K868" s="206">
        <v>171.756</v>
      </c>
      <c r="L868" s="206">
        <v>79.817999999999998</v>
      </c>
      <c r="M868" s="207">
        <v>520.11800000000005</v>
      </c>
      <c r="N868" s="207">
        <v>247.61799999999999</v>
      </c>
      <c r="O868" s="207">
        <v>127633.21100000005</v>
      </c>
      <c r="P868" s="207">
        <v>65861.171999999977</v>
      </c>
      <c r="Q868" s="208">
        <v>242.40000000002328</v>
      </c>
      <c r="R868" s="209">
        <f t="shared" si="20"/>
        <v>0.37532924211410312</v>
      </c>
      <c r="S868" s="210">
        <v>97.818387755101966</v>
      </c>
      <c r="T868" s="208">
        <v>87</v>
      </c>
      <c r="U868" s="207">
        <v>2088000</v>
      </c>
      <c r="V868" s="207">
        <v>4176000</v>
      </c>
      <c r="W868" s="207">
        <v>9</v>
      </c>
      <c r="X868" s="207">
        <v>511560000</v>
      </c>
      <c r="Y868" s="211">
        <v>60</v>
      </c>
      <c r="Z868" s="211">
        <v>31.05</v>
      </c>
      <c r="AA868" s="212">
        <v>192591.72499999992</v>
      </c>
      <c r="AB868" s="212">
        <v>100098.57399999999</v>
      </c>
      <c r="AC868" s="212">
        <v>455283.30499999993</v>
      </c>
      <c r="AD868" s="212">
        <v>236199.25899999996</v>
      </c>
      <c r="AE868" s="207">
        <v>3802392</v>
      </c>
    </row>
    <row r="869" spans="1:31" s="213" customFormat="1" ht="14.4" x14ac:dyDescent="0.3">
      <c r="A869" s="201">
        <v>42981</v>
      </c>
      <c r="B869" s="202">
        <f t="shared" si="21"/>
        <v>2017</v>
      </c>
      <c r="C869" s="203">
        <v>14329.99999995809</v>
      </c>
      <c r="D869" s="203">
        <v>760569.99999994878</v>
      </c>
      <c r="E869" s="203">
        <v>190170689.99999994</v>
      </c>
      <c r="F869" s="203">
        <v>41982</v>
      </c>
      <c r="G869" s="204">
        <v>22735020</v>
      </c>
      <c r="H869" s="204">
        <v>210178916</v>
      </c>
      <c r="I869" s="204">
        <v>289689318</v>
      </c>
      <c r="J869" s="205">
        <v>98.93</v>
      </c>
      <c r="K869" s="206">
        <v>12.597</v>
      </c>
      <c r="L869" s="206">
        <v>8.5060000000000002</v>
      </c>
      <c r="M869" s="207">
        <v>532.71500000000003</v>
      </c>
      <c r="N869" s="207">
        <v>256.12400000000002</v>
      </c>
      <c r="O869" s="207">
        <v>127645.80800000005</v>
      </c>
      <c r="P869" s="207">
        <v>65869.677999999971</v>
      </c>
      <c r="Q869" s="208">
        <v>14.32999999995809</v>
      </c>
      <c r="R869" s="209">
        <f t="shared" si="20"/>
        <v>0.37338191098514689</v>
      </c>
      <c r="S869" s="210">
        <v>97.822906504064974</v>
      </c>
      <c r="T869" s="208">
        <v>87</v>
      </c>
      <c r="U869" s="207">
        <v>2088000</v>
      </c>
      <c r="V869" s="207">
        <v>6264000</v>
      </c>
      <c r="W869" s="207">
        <v>9</v>
      </c>
      <c r="X869" s="207">
        <v>513648000</v>
      </c>
      <c r="Y869" s="211">
        <v>60</v>
      </c>
      <c r="Z869" s="211">
        <v>31.05</v>
      </c>
      <c r="AA869" s="212">
        <v>191557.42599999995</v>
      </c>
      <c r="AB869" s="212">
        <v>99561.457999999999</v>
      </c>
      <c r="AC869" s="212">
        <v>455295.90199999994</v>
      </c>
      <c r="AD869" s="212">
        <v>236207.76499999996</v>
      </c>
      <c r="AE869" s="207">
        <v>3804480</v>
      </c>
    </row>
    <row r="870" spans="1:31" s="213" customFormat="1" ht="14.4" x14ac:dyDescent="0.3">
      <c r="A870" s="201">
        <v>42982</v>
      </c>
      <c r="B870" s="202">
        <f t="shared" si="21"/>
        <v>2017</v>
      </c>
      <c r="C870" s="203">
        <v>585510.00000000931</v>
      </c>
      <c r="D870" s="203">
        <v>1346079.9999999581</v>
      </c>
      <c r="E870" s="203">
        <v>190756199.99999994</v>
      </c>
      <c r="F870" s="203">
        <v>419107</v>
      </c>
      <c r="G870" s="204">
        <v>22735020</v>
      </c>
      <c r="H870" s="204">
        <v>210178916</v>
      </c>
      <c r="I870" s="204">
        <v>289689318</v>
      </c>
      <c r="J870" s="205">
        <v>100</v>
      </c>
      <c r="K870" s="206">
        <v>366.589</v>
      </c>
      <c r="L870" s="206">
        <v>229.678</v>
      </c>
      <c r="M870" s="207">
        <v>899.30400000000009</v>
      </c>
      <c r="N870" s="207">
        <v>485.80200000000002</v>
      </c>
      <c r="O870" s="207">
        <v>128012.39700000006</v>
      </c>
      <c r="P870" s="207">
        <v>66099.355999999971</v>
      </c>
      <c r="Q870" s="208">
        <v>585.51000000000931</v>
      </c>
      <c r="R870" s="209">
        <f t="shared" si="20"/>
        <v>0.37210614076523407</v>
      </c>
      <c r="S870" s="210">
        <v>97.83172064777321</v>
      </c>
      <c r="T870" s="208">
        <v>87</v>
      </c>
      <c r="U870" s="207">
        <v>2088000</v>
      </c>
      <c r="V870" s="207">
        <v>8352000</v>
      </c>
      <c r="W870" s="207">
        <v>9</v>
      </c>
      <c r="X870" s="207">
        <v>515736000</v>
      </c>
      <c r="Y870" s="211">
        <v>60</v>
      </c>
      <c r="Z870" s="211">
        <v>31.05</v>
      </c>
      <c r="AA870" s="212">
        <v>190929.66899999991</v>
      </c>
      <c r="AB870" s="212">
        <v>99266.015999999989</v>
      </c>
      <c r="AC870" s="212">
        <v>455662.49099999992</v>
      </c>
      <c r="AD870" s="212">
        <v>236437.44299999997</v>
      </c>
      <c r="AE870" s="207">
        <v>3806568</v>
      </c>
    </row>
    <row r="871" spans="1:31" s="213" customFormat="1" ht="14.4" x14ac:dyDescent="0.3">
      <c r="A871" s="201">
        <v>42983</v>
      </c>
      <c r="B871" s="202">
        <f t="shared" si="21"/>
        <v>2017</v>
      </c>
      <c r="C871" s="203">
        <v>1474260</v>
      </c>
      <c r="D871" s="203">
        <v>2820340</v>
      </c>
      <c r="E871" s="203">
        <v>192230460</v>
      </c>
      <c r="F871" s="203">
        <v>1363484</v>
      </c>
      <c r="G871" s="204">
        <v>22735020</v>
      </c>
      <c r="H871" s="204">
        <v>210178916</v>
      </c>
      <c r="I871" s="204">
        <v>289689318</v>
      </c>
      <c r="J871" s="205">
        <v>99.87</v>
      </c>
      <c r="K871" s="206">
        <v>967.12</v>
      </c>
      <c r="L871" s="206">
        <v>525.91</v>
      </c>
      <c r="M871" s="207">
        <v>1866.424</v>
      </c>
      <c r="N871" s="207">
        <v>1011.712</v>
      </c>
      <c r="O871" s="207">
        <v>128979.51700000005</v>
      </c>
      <c r="P871" s="207">
        <v>66625.265999999974</v>
      </c>
      <c r="Q871" s="208">
        <v>1474.26</v>
      </c>
      <c r="R871" s="209">
        <f t="shared" si="20"/>
        <v>0.37359027712171333</v>
      </c>
      <c r="S871" s="210">
        <v>97.839939516128965</v>
      </c>
      <c r="T871" s="208">
        <v>87</v>
      </c>
      <c r="U871" s="207">
        <v>2088000</v>
      </c>
      <c r="V871" s="207">
        <v>10440000</v>
      </c>
      <c r="W871" s="207">
        <v>9</v>
      </c>
      <c r="X871" s="207">
        <v>517824000</v>
      </c>
      <c r="Y871" s="211">
        <v>60</v>
      </c>
      <c r="Z871" s="211">
        <v>31.05</v>
      </c>
      <c r="AA871" s="212">
        <v>190856.10799999992</v>
      </c>
      <c r="AB871" s="212">
        <v>99253.585000000021</v>
      </c>
      <c r="AC871" s="212">
        <v>456629.61099999992</v>
      </c>
      <c r="AD871" s="212">
        <v>236963.35299999997</v>
      </c>
      <c r="AE871" s="207">
        <v>3808656</v>
      </c>
    </row>
    <row r="872" spans="1:31" s="213" customFormat="1" ht="14.4" x14ac:dyDescent="0.3">
      <c r="A872" s="201">
        <v>42984</v>
      </c>
      <c r="B872" s="202">
        <f t="shared" si="21"/>
        <v>2017</v>
      </c>
      <c r="C872" s="203">
        <v>426910</v>
      </c>
      <c r="D872" s="203">
        <v>3247250</v>
      </c>
      <c r="E872" s="203">
        <v>192657370</v>
      </c>
      <c r="F872" s="203">
        <v>455930</v>
      </c>
      <c r="G872" s="204">
        <v>22735020</v>
      </c>
      <c r="H872" s="204">
        <v>210178916</v>
      </c>
      <c r="I872" s="204">
        <v>289689318</v>
      </c>
      <c r="J872" s="205">
        <v>99.28</v>
      </c>
      <c r="K872" s="206">
        <v>287.08699999999999</v>
      </c>
      <c r="L872" s="206">
        <v>149.64400000000001</v>
      </c>
      <c r="M872" s="207">
        <v>2153.511</v>
      </c>
      <c r="N872" s="207">
        <v>1161.356</v>
      </c>
      <c r="O872" s="207">
        <v>129266.60400000005</v>
      </c>
      <c r="P872" s="207">
        <v>66774.909999999974</v>
      </c>
      <c r="Q872" s="208">
        <v>426.91</v>
      </c>
      <c r="R872" s="209">
        <f t="shared" si="20"/>
        <v>0.37354153151734654</v>
      </c>
      <c r="S872" s="210">
        <v>97.845722891566183</v>
      </c>
      <c r="T872" s="208">
        <v>87</v>
      </c>
      <c r="U872" s="207">
        <v>2088000</v>
      </c>
      <c r="V872" s="207">
        <v>12528000</v>
      </c>
      <c r="W872" s="207">
        <v>9</v>
      </c>
      <c r="X872" s="207">
        <v>519912000</v>
      </c>
      <c r="Y872" s="211">
        <v>60</v>
      </c>
      <c r="Z872" s="211">
        <v>31.05</v>
      </c>
      <c r="AA872" s="212">
        <v>190916.19499999995</v>
      </c>
      <c r="AB872" s="212">
        <v>99278.533000000025</v>
      </c>
      <c r="AC872" s="212">
        <v>456916.69799999992</v>
      </c>
      <c r="AD872" s="212">
        <v>237112.99699999997</v>
      </c>
      <c r="AE872" s="207">
        <v>3810744</v>
      </c>
    </row>
    <row r="873" spans="1:31" s="213" customFormat="1" ht="14.4" x14ac:dyDescent="0.3">
      <c r="A873" s="201">
        <v>42985</v>
      </c>
      <c r="B873" s="202">
        <f t="shared" si="21"/>
        <v>2017</v>
      </c>
      <c r="C873" s="203">
        <v>38730</v>
      </c>
      <c r="D873" s="203">
        <v>3285980</v>
      </c>
      <c r="E873" s="203">
        <v>192696100</v>
      </c>
      <c r="F873" s="203">
        <v>68210</v>
      </c>
      <c r="G873" s="204">
        <v>22735020</v>
      </c>
      <c r="H873" s="204">
        <v>210178916</v>
      </c>
      <c r="I873" s="204">
        <v>289689318</v>
      </c>
      <c r="J873" s="205">
        <v>97.4</v>
      </c>
      <c r="K873" s="206">
        <v>28.664000000000001</v>
      </c>
      <c r="L873" s="206">
        <v>15.066000000000001</v>
      </c>
      <c r="M873" s="207">
        <v>2182.1750000000002</v>
      </c>
      <c r="N873" s="207">
        <v>1176.422</v>
      </c>
      <c r="O873" s="207">
        <v>129295.26800000005</v>
      </c>
      <c r="P873" s="207">
        <v>66789.975999999981</v>
      </c>
      <c r="Q873" s="208">
        <v>38.729999999999997</v>
      </c>
      <c r="R873" s="209">
        <f t="shared" si="20"/>
        <v>0.37202881698420215</v>
      </c>
      <c r="S873" s="210">
        <v>97.843939999999932</v>
      </c>
      <c r="T873" s="208">
        <v>87</v>
      </c>
      <c r="U873" s="207">
        <v>2088000</v>
      </c>
      <c r="V873" s="207">
        <v>14616000</v>
      </c>
      <c r="W873" s="207">
        <v>9</v>
      </c>
      <c r="X873" s="207">
        <v>522000000</v>
      </c>
      <c r="Y873" s="211">
        <v>60</v>
      </c>
      <c r="Z873" s="211">
        <v>31.05</v>
      </c>
      <c r="AA873" s="212">
        <v>190628.47699999993</v>
      </c>
      <c r="AB873" s="212">
        <v>99134.941000000035</v>
      </c>
      <c r="AC873" s="212">
        <v>456945.36199999991</v>
      </c>
      <c r="AD873" s="212">
        <v>237128.06299999997</v>
      </c>
      <c r="AE873" s="207">
        <v>3812832</v>
      </c>
    </row>
    <row r="874" spans="1:31" s="213" customFormat="1" ht="14.4" x14ac:dyDescent="0.3">
      <c r="A874" s="201">
        <v>42986</v>
      </c>
      <c r="B874" s="202">
        <f t="shared" si="21"/>
        <v>2017</v>
      </c>
      <c r="C874" s="203">
        <v>38550</v>
      </c>
      <c r="D874" s="203">
        <v>3324530</v>
      </c>
      <c r="E874" s="203">
        <v>192734650</v>
      </c>
      <c r="F874" s="203">
        <v>89594</v>
      </c>
      <c r="G874" s="204">
        <v>22735020</v>
      </c>
      <c r="H874" s="204">
        <v>210178916</v>
      </c>
      <c r="I874" s="204">
        <v>289689318</v>
      </c>
      <c r="J874" s="205">
        <v>96.92</v>
      </c>
      <c r="K874" s="206">
        <v>23.405000000000001</v>
      </c>
      <c r="L874" s="206">
        <v>18.552</v>
      </c>
      <c r="M874" s="207">
        <v>2205.5800000000004</v>
      </c>
      <c r="N874" s="207">
        <v>1194.9739999999999</v>
      </c>
      <c r="O874" s="207">
        <v>129318.67300000005</v>
      </c>
      <c r="P874" s="207">
        <v>66808.527999999977</v>
      </c>
      <c r="Q874" s="208">
        <v>38.549999999999997</v>
      </c>
      <c r="R874" s="209">
        <f t="shared" si="20"/>
        <v>0.37149983204744674</v>
      </c>
      <c r="S874" s="210">
        <v>97.840258964143345</v>
      </c>
      <c r="T874" s="208">
        <v>87</v>
      </c>
      <c r="U874" s="207">
        <v>2088000</v>
      </c>
      <c r="V874" s="207">
        <v>16704000</v>
      </c>
      <c r="W874" s="207">
        <v>9</v>
      </c>
      <c r="X874" s="207">
        <v>524088000</v>
      </c>
      <c r="Y874" s="211">
        <v>60</v>
      </c>
      <c r="Z874" s="211">
        <v>31.05</v>
      </c>
      <c r="AA874" s="212">
        <v>189856.38399999993</v>
      </c>
      <c r="AB874" s="212">
        <v>98745.119000000021</v>
      </c>
      <c r="AC874" s="212">
        <v>456968.76699999993</v>
      </c>
      <c r="AD874" s="212">
        <v>237146.61499999996</v>
      </c>
      <c r="AE874" s="207">
        <v>3814920</v>
      </c>
    </row>
    <row r="875" spans="1:31" s="213" customFormat="1" ht="14.4" x14ac:dyDescent="0.3">
      <c r="A875" s="201">
        <v>42987</v>
      </c>
      <c r="B875" s="202">
        <f t="shared" si="21"/>
        <v>2017</v>
      </c>
      <c r="C875" s="203">
        <v>10</v>
      </c>
      <c r="D875" s="203">
        <v>3324540</v>
      </c>
      <c r="E875" s="203">
        <v>192734660</v>
      </c>
      <c r="F875" s="203">
        <v>40245</v>
      </c>
      <c r="G875" s="204">
        <v>22735020</v>
      </c>
      <c r="H875" s="204">
        <v>210178916</v>
      </c>
      <c r="I875" s="204">
        <v>289689318</v>
      </c>
      <c r="J875" s="205">
        <v>97.92</v>
      </c>
      <c r="K875" s="206">
        <v>0.23</v>
      </c>
      <c r="L875" s="206">
        <v>0.17799999999999999</v>
      </c>
      <c r="M875" s="207">
        <v>2205.8100000000004</v>
      </c>
      <c r="N875" s="207">
        <v>1195.152</v>
      </c>
      <c r="O875" s="207">
        <v>129318.90300000005</v>
      </c>
      <c r="P875" s="207">
        <v>66808.705999999976</v>
      </c>
      <c r="Q875" s="208">
        <v>0.01</v>
      </c>
      <c r="R875" s="209">
        <f t="shared" si="20"/>
        <v>0.37046904949351828</v>
      </c>
      <c r="S875" s="210">
        <v>97.840575396825315</v>
      </c>
      <c r="T875" s="208">
        <v>87</v>
      </c>
      <c r="U875" s="207">
        <v>2088000</v>
      </c>
      <c r="V875" s="207">
        <v>18792000</v>
      </c>
      <c r="W875" s="207">
        <v>9</v>
      </c>
      <c r="X875" s="207">
        <v>526176000</v>
      </c>
      <c r="Y875" s="211">
        <v>60</v>
      </c>
      <c r="Z875" s="211">
        <v>31.05</v>
      </c>
      <c r="AA875" s="212">
        <v>189560.21699999995</v>
      </c>
      <c r="AB875" s="212">
        <v>98593.538000000015</v>
      </c>
      <c r="AC875" s="212">
        <v>456968.99699999992</v>
      </c>
      <c r="AD875" s="212">
        <v>237146.79299999998</v>
      </c>
      <c r="AE875" s="207">
        <v>3817008</v>
      </c>
    </row>
    <row r="876" spans="1:31" s="213" customFormat="1" ht="14.4" x14ac:dyDescent="0.3">
      <c r="A876" s="201">
        <v>42988</v>
      </c>
      <c r="B876" s="202">
        <f t="shared" si="21"/>
        <v>2017</v>
      </c>
      <c r="C876" s="203">
        <v>109360</v>
      </c>
      <c r="D876" s="203">
        <v>3433900</v>
      </c>
      <c r="E876" s="203">
        <v>192844020</v>
      </c>
      <c r="F876" s="203">
        <v>169570</v>
      </c>
      <c r="G876" s="204">
        <v>22735020</v>
      </c>
      <c r="H876" s="204">
        <v>210178916</v>
      </c>
      <c r="I876" s="204">
        <v>289689318</v>
      </c>
      <c r="J876" s="205">
        <v>98.21</v>
      </c>
      <c r="K876" s="206">
        <v>77.022000000000006</v>
      </c>
      <c r="L876" s="206">
        <v>39.183999999999997</v>
      </c>
      <c r="M876" s="207">
        <v>2282.8320000000003</v>
      </c>
      <c r="N876" s="207">
        <v>1234.336</v>
      </c>
      <c r="O876" s="207">
        <v>129395.92500000005</v>
      </c>
      <c r="P876" s="207">
        <v>66847.88999999997</v>
      </c>
      <c r="Q876" s="208">
        <v>109.36</v>
      </c>
      <c r="R876" s="209">
        <f t="shared" si="20"/>
        <v>0.36904014066026358</v>
      </c>
      <c r="S876" s="210">
        <v>97.842035573122445</v>
      </c>
      <c r="T876" s="208">
        <v>87</v>
      </c>
      <c r="U876" s="207">
        <v>2088000</v>
      </c>
      <c r="V876" s="207">
        <v>20880000</v>
      </c>
      <c r="W876" s="207">
        <v>9</v>
      </c>
      <c r="X876" s="207">
        <v>528264000</v>
      </c>
      <c r="Y876" s="211">
        <v>60</v>
      </c>
      <c r="Z876" s="211">
        <v>31.05</v>
      </c>
      <c r="AA876" s="212">
        <v>189115.26899999994</v>
      </c>
      <c r="AB876" s="212">
        <v>98356.625000000015</v>
      </c>
      <c r="AC876" s="212">
        <v>457046.01899999991</v>
      </c>
      <c r="AD876" s="212">
        <v>237185.97699999998</v>
      </c>
      <c r="AE876" s="207">
        <v>3819096</v>
      </c>
    </row>
    <row r="877" spans="1:31" s="213" customFormat="1" ht="14.4" x14ac:dyDescent="0.3">
      <c r="A877" s="201">
        <v>42989</v>
      </c>
      <c r="B877" s="202">
        <f t="shared" si="21"/>
        <v>2017</v>
      </c>
      <c r="C877" s="203">
        <v>156460</v>
      </c>
      <c r="D877" s="203">
        <v>3590360</v>
      </c>
      <c r="E877" s="203">
        <v>193000480</v>
      </c>
      <c r="F877" s="203">
        <v>67870</v>
      </c>
      <c r="G877" s="204">
        <v>22735020</v>
      </c>
      <c r="H877" s="204">
        <v>210178916</v>
      </c>
      <c r="I877" s="204">
        <v>289689318</v>
      </c>
      <c r="J877" s="205">
        <v>98.94</v>
      </c>
      <c r="K877" s="206">
        <v>110.113</v>
      </c>
      <c r="L877" s="206">
        <v>56.194000000000003</v>
      </c>
      <c r="M877" s="207">
        <v>2392.9450000000002</v>
      </c>
      <c r="N877" s="207">
        <v>1290.53</v>
      </c>
      <c r="O877" s="207">
        <v>129506.03800000004</v>
      </c>
      <c r="P877" s="207">
        <v>66904.083999999973</v>
      </c>
      <c r="Q877" s="208">
        <v>156.46</v>
      </c>
      <c r="R877" s="209">
        <f t="shared" si="20"/>
        <v>0.36718490788852165</v>
      </c>
      <c r="S877" s="210">
        <v>97.84635826771644</v>
      </c>
      <c r="T877" s="208">
        <v>87</v>
      </c>
      <c r="U877" s="207">
        <v>2088000</v>
      </c>
      <c r="V877" s="207">
        <v>22968000</v>
      </c>
      <c r="W877" s="207">
        <v>9</v>
      </c>
      <c r="X877" s="207">
        <v>530352000</v>
      </c>
      <c r="Y877" s="211">
        <v>60</v>
      </c>
      <c r="Z877" s="211">
        <v>31.05</v>
      </c>
      <c r="AA877" s="212">
        <v>188425.59499999997</v>
      </c>
      <c r="AB877" s="212">
        <v>97997.028000000035</v>
      </c>
      <c r="AC877" s="212">
        <v>457156.13199999993</v>
      </c>
      <c r="AD877" s="212">
        <v>237242.17099999997</v>
      </c>
      <c r="AE877" s="207">
        <v>3821184</v>
      </c>
    </row>
    <row r="878" spans="1:31" s="213" customFormat="1" ht="14.4" x14ac:dyDescent="0.3">
      <c r="A878" s="201">
        <v>42990</v>
      </c>
      <c r="B878" s="202">
        <f t="shared" si="21"/>
        <v>2017</v>
      </c>
      <c r="C878" s="203">
        <v>1174830</v>
      </c>
      <c r="D878" s="203">
        <v>4765190</v>
      </c>
      <c r="E878" s="203">
        <v>194175310</v>
      </c>
      <c r="F878" s="203">
        <v>1028460</v>
      </c>
      <c r="G878" s="204">
        <v>22735020</v>
      </c>
      <c r="H878" s="204">
        <v>210178916</v>
      </c>
      <c r="I878" s="204">
        <v>289689318</v>
      </c>
      <c r="J878" s="205">
        <v>91.27</v>
      </c>
      <c r="K878" s="206">
        <v>757.84400000000005</v>
      </c>
      <c r="L878" s="206">
        <v>433.33199999999999</v>
      </c>
      <c r="M878" s="207">
        <v>3150.7890000000002</v>
      </c>
      <c r="N878" s="207">
        <v>1723.8620000000001</v>
      </c>
      <c r="O878" s="207">
        <v>130263.88200000004</v>
      </c>
      <c r="P878" s="207">
        <v>67337.415999999968</v>
      </c>
      <c r="Q878" s="208">
        <v>1174.83</v>
      </c>
      <c r="R878" s="209">
        <f t="shared" ref="R878:R941" si="22">SUM(Q514:Q878)/(SUM(T514:T878)*24)</f>
        <v>0.36656783971028195</v>
      </c>
      <c r="S878" s="210">
        <v>97.820568627450896</v>
      </c>
      <c r="T878" s="208">
        <v>87</v>
      </c>
      <c r="U878" s="207">
        <v>2088000</v>
      </c>
      <c r="V878" s="207">
        <v>25056000</v>
      </c>
      <c r="W878" s="207">
        <v>9</v>
      </c>
      <c r="X878" s="207">
        <v>532440000</v>
      </c>
      <c r="Y878" s="211">
        <v>60</v>
      </c>
      <c r="Z878" s="211">
        <v>31.05</v>
      </c>
      <c r="AA878" s="212">
        <v>188135.666</v>
      </c>
      <c r="AB878" s="212">
        <v>97887.001000000018</v>
      </c>
      <c r="AC878" s="212">
        <v>457913.97599999991</v>
      </c>
      <c r="AD878" s="212">
        <v>237675.50299999997</v>
      </c>
      <c r="AE878" s="207">
        <v>3823272</v>
      </c>
    </row>
    <row r="879" spans="1:31" s="213" customFormat="1" ht="14.4" x14ac:dyDescent="0.3">
      <c r="A879" s="201">
        <v>42991</v>
      </c>
      <c r="B879" s="202">
        <f t="shared" si="21"/>
        <v>2017</v>
      </c>
      <c r="C879" s="203">
        <v>117600</v>
      </c>
      <c r="D879" s="203">
        <v>4882790</v>
      </c>
      <c r="E879" s="203">
        <v>194292910</v>
      </c>
      <c r="F879" s="203">
        <v>63610</v>
      </c>
      <c r="G879" s="204">
        <v>22735020</v>
      </c>
      <c r="H879" s="204">
        <v>210178916</v>
      </c>
      <c r="I879" s="204">
        <v>289689318</v>
      </c>
      <c r="J879" s="205">
        <v>95.88</v>
      </c>
      <c r="K879" s="206">
        <v>78.783000000000001</v>
      </c>
      <c r="L879" s="206">
        <v>45.713999999999999</v>
      </c>
      <c r="M879" s="207">
        <v>3229.5720000000001</v>
      </c>
      <c r="N879" s="207">
        <v>1769.576</v>
      </c>
      <c r="O879" s="207">
        <v>130342.66500000004</v>
      </c>
      <c r="P879" s="207">
        <v>67383.129999999976</v>
      </c>
      <c r="Q879" s="208">
        <v>117.6</v>
      </c>
      <c r="R879" s="209">
        <f t="shared" si="22"/>
        <v>0.36473853461397154</v>
      </c>
      <c r="S879" s="210">
        <v>97.812988281249915</v>
      </c>
      <c r="T879" s="208">
        <v>87</v>
      </c>
      <c r="U879" s="207">
        <v>2088000</v>
      </c>
      <c r="V879" s="207">
        <v>27144000</v>
      </c>
      <c r="W879" s="207">
        <v>9</v>
      </c>
      <c r="X879" s="207">
        <v>534528000</v>
      </c>
      <c r="Y879" s="211">
        <v>60</v>
      </c>
      <c r="Z879" s="211">
        <v>31.05</v>
      </c>
      <c r="AA879" s="212">
        <v>187099.78599999999</v>
      </c>
      <c r="AB879" s="212">
        <v>97378.674000000028</v>
      </c>
      <c r="AC879" s="212">
        <v>457992.7589999999</v>
      </c>
      <c r="AD879" s="212">
        <v>237721.21699999998</v>
      </c>
      <c r="AE879" s="207">
        <v>3825360</v>
      </c>
    </row>
    <row r="880" spans="1:31" s="213" customFormat="1" ht="14.4" x14ac:dyDescent="0.3">
      <c r="A880" s="201">
        <v>42992</v>
      </c>
      <c r="B880" s="202">
        <f t="shared" si="21"/>
        <v>2017</v>
      </c>
      <c r="C880" s="203">
        <v>1613850</v>
      </c>
      <c r="D880" s="203">
        <v>6496640</v>
      </c>
      <c r="E880" s="203">
        <v>195906760</v>
      </c>
      <c r="F880" s="203">
        <v>1246690</v>
      </c>
      <c r="G880" s="204">
        <v>22735020</v>
      </c>
      <c r="H880" s="204">
        <v>210178916</v>
      </c>
      <c r="I880" s="204">
        <v>289689318</v>
      </c>
      <c r="J880" s="205">
        <v>98.06</v>
      </c>
      <c r="K880" s="206">
        <v>1100.4490000000001</v>
      </c>
      <c r="L880" s="206">
        <v>535.16800000000001</v>
      </c>
      <c r="M880" s="207">
        <v>4330.0210000000006</v>
      </c>
      <c r="N880" s="207">
        <v>2304.7440000000001</v>
      </c>
      <c r="O880" s="207">
        <v>131443.11400000003</v>
      </c>
      <c r="P880" s="207">
        <v>67918.297999999981</v>
      </c>
      <c r="Q880" s="208">
        <v>1613.85</v>
      </c>
      <c r="R880" s="209">
        <f t="shared" si="22"/>
        <v>0.36625295491523641</v>
      </c>
      <c r="S880" s="210">
        <v>97.813949416342339</v>
      </c>
      <c r="T880" s="208">
        <v>87</v>
      </c>
      <c r="U880" s="207">
        <v>2088000</v>
      </c>
      <c r="V880" s="207">
        <v>29232000</v>
      </c>
      <c r="W880" s="207">
        <v>9</v>
      </c>
      <c r="X880" s="207">
        <v>536616000</v>
      </c>
      <c r="Y880" s="211">
        <v>60</v>
      </c>
      <c r="Z880" s="211">
        <v>31.05</v>
      </c>
      <c r="AA880" s="212">
        <v>187180.99000000002</v>
      </c>
      <c r="AB880" s="212">
        <v>97402.850000000035</v>
      </c>
      <c r="AC880" s="212">
        <v>459093.20799999993</v>
      </c>
      <c r="AD880" s="212">
        <v>238256.38499999998</v>
      </c>
      <c r="AE880" s="207">
        <v>3827448</v>
      </c>
    </row>
    <row r="881" spans="1:31" s="213" customFormat="1" ht="14.4" x14ac:dyDescent="0.3">
      <c r="A881" s="201">
        <v>42993</v>
      </c>
      <c r="B881" s="202">
        <f t="shared" si="21"/>
        <v>2017</v>
      </c>
      <c r="C881" s="203">
        <v>854300</v>
      </c>
      <c r="D881" s="203">
        <v>7350940</v>
      </c>
      <c r="E881" s="203">
        <v>196761060</v>
      </c>
      <c r="F881" s="203">
        <v>786772</v>
      </c>
      <c r="G881" s="204">
        <v>22735020</v>
      </c>
      <c r="H881" s="204">
        <v>210178916</v>
      </c>
      <c r="I881" s="204">
        <v>289689318</v>
      </c>
      <c r="J881" s="205">
        <v>98.33</v>
      </c>
      <c r="K881" s="206">
        <v>577.88499999999999</v>
      </c>
      <c r="L881" s="206">
        <v>289.39400000000001</v>
      </c>
      <c r="M881" s="207">
        <v>4907.9060000000009</v>
      </c>
      <c r="N881" s="207">
        <v>2594.1379999999999</v>
      </c>
      <c r="O881" s="207">
        <v>132020.99900000004</v>
      </c>
      <c r="P881" s="207">
        <v>68207.691999999981</v>
      </c>
      <c r="Q881" s="208">
        <v>854.3</v>
      </c>
      <c r="R881" s="209">
        <f t="shared" si="22"/>
        <v>0.36684039521335221</v>
      </c>
      <c r="S881" s="210">
        <v>97.815949612403031</v>
      </c>
      <c r="T881" s="208">
        <v>87</v>
      </c>
      <c r="U881" s="207">
        <v>2088000</v>
      </c>
      <c r="V881" s="207">
        <v>31320000</v>
      </c>
      <c r="W881" s="207">
        <v>9</v>
      </c>
      <c r="X881" s="207">
        <v>538704000</v>
      </c>
      <c r="Y881" s="211">
        <v>60</v>
      </c>
      <c r="Z881" s="211">
        <v>31.05</v>
      </c>
      <c r="AA881" s="212">
        <v>187438.67900000003</v>
      </c>
      <c r="AB881" s="212">
        <v>97543.998000000036</v>
      </c>
      <c r="AC881" s="212">
        <v>459671.09299999994</v>
      </c>
      <c r="AD881" s="212">
        <v>238545.77899999998</v>
      </c>
      <c r="AE881" s="207">
        <v>3829536</v>
      </c>
    </row>
    <row r="882" spans="1:31" s="213" customFormat="1" ht="14.4" x14ac:dyDescent="0.3">
      <c r="A882" s="201">
        <v>42994</v>
      </c>
      <c r="B882" s="202">
        <f t="shared" si="21"/>
        <v>2017</v>
      </c>
      <c r="C882" s="203">
        <v>469200</v>
      </c>
      <c r="D882" s="203">
        <v>7820140</v>
      </c>
      <c r="E882" s="203">
        <v>197230260</v>
      </c>
      <c r="F882" s="203">
        <v>471588</v>
      </c>
      <c r="G882" s="204">
        <v>22735020</v>
      </c>
      <c r="H882" s="204">
        <v>210178916</v>
      </c>
      <c r="I882" s="204">
        <v>289689318</v>
      </c>
      <c r="J882" s="205">
        <v>100</v>
      </c>
      <c r="K882" s="206">
        <v>310.06</v>
      </c>
      <c r="L882" s="206">
        <v>167.09</v>
      </c>
      <c r="M882" s="207">
        <v>5217.9660000000013</v>
      </c>
      <c r="N882" s="207">
        <v>2761.2280000000001</v>
      </c>
      <c r="O882" s="207">
        <v>132331.05900000004</v>
      </c>
      <c r="P882" s="207">
        <v>68374.781999999977</v>
      </c>
      <c r="Q882" s="208">
        <v>469.2</v>
      </c>
      <c r="R882" s="209">
        <f t="shared" si="22"/>
        <v>0.36690774681152577</v>
      </c>
      <c r="S882" s="210">
        <v>97.82438223938216</v>
      </c>
      <c r="T882" s="208">
        <v>87</v>
      </c>
      <c r="U882" s="207">
        <v>2088000</v>
      </c>
      <c r="V882" s="207">
        <v>33408000</v>
      </c>
      <c r="W882" s="207">
        <v>9</v>
      </c>
      <c r="X882" s="207">
        <v>540792000</v>
      </c>
      <c r="Y882" s="211">
        <v>60</v>
      </c>
      <c r="Z882" s="211">
        <v>31.05</v>
      </c>
      <c r="AA882" s="212">
        <v>187459.29000000004</v>
      </c>
      <c r="AB882" s="212">
        <v>97586.66800000002</v>
      </c>
      <c r="AC882" s="212">
        <v>459981.15299999993</v>
      </c>
      <c r="AD882" s="212">
        <v>238712.86899999998</v>
      </c>
      <c r="AE882" s="207">
        <v>3831624</v>
      </c>
    </row>
    <row r="883" spans="1:31" s="213" customFormat="1" ht="14.4" x14ac:dyDescent="0.3">
      <c r="A883" s="201">
        <v>42995</v>
      </c>
      <c r="B883" s="202">
        <f t="shared" si="21"/>
        <v>2017</v>
      </c>
      <c r="C883" s="203">
        <v>52620</v>
      </c>
      <c r="D883" s="203">
        <v>7872760</v>
      </c>
      <c r="E883" s="203">
        <v>197282880</v>
      </c>
      <c r="F883" s="203">
        <v>149335</v>
      </c>
      <c r="G883" s="204">
        <v>22735020</v>
      </c>
      <c r="H883" s="204">
        <v>210178916</v>
      </c>
      <c r="I883" s="204">
        <v>289689318</v>
      </c>
      <c r="J883" s="205">
        <v>97.59</v>
      </c>
      <c r="K883" s="206">
        <v>42.86</v>
      </c>
      <c r="L883" s="206">
        <v>18.436</v>
      </c>
      <c r="M883" s="207">
        <v>5260.8260000000009</v>
      </c>
      <c r="N883" s="207">
        <v>2779.6640000000002</v>
      </c>
      <c r="O883" s="207">
        <v>132373.91900000002</v>
      </c>
      <c r="P883" s="207">
        <v>68393.217999999979</v>
      </c>
      <c r="Q883" s="208">
        <v>52.62</v>
      </c>
      <c r="R883" s="209">
        <f t="shared" si="22"/>
        <v>0.36697126699207472</v>
      </c>
      <c r="S883" s="210">
        <v>97.823480769230699</v>
      </c>
      <c r="T883" s="208">
        <v>87</v>
      </c>
      <c r="U883" s="207">
        <v>2088000</v>
      </c>
      <c r="V883" s="207">
        <v>35496000</v>
      </c>
      <c r="W883" s="207">
        <v>9</v>
      </c>
      <c r="X883" s="207">
        <v>542880000</v>
      </c>
      <c r="Y883" s="211">
        <v>60</v>
      </c>
      <c r="Z883" s="211">
        <v>31.05</v>
      </c>
      <c r="AA883" s="212">
        <v>187213.95699999997</v>
      </c>
      <c r="AB883" s="212">
        <v>97467.300000000017</v>
      </c>
      <c r="AC883" s="212">
        <v>460024.01299999992</v>
      </c>
      <c r="AD883" s="212">
        <v>238731.30499999996</v>
      </c>
      <c r="AE883" s="207">
        <v>3833712</v>
      </c>
    </row>
    <row r="884" spans="1:31" s="213" customFormat="1" ht="14.4" x14ac:dyDescent="0.3">
      <c r="A884" s="201">
        <v>42996</v>
      </c>
      <c r="B884" s="202">
        <f t="shared" si="21"/>
        <v>2017</v>
      </c>
      <c r="C884" s="203">
        <v>51700</v>
      </c>
      <c r="D884" s="203">
        <v>7924460</v>
      </c>
      <c r="E884" s="203">
        <v>197334580</v>
      </c>
      <c r="F884" s="203">
        <v>276736</v>
      </c>
      <c r="G884" s="204">
        <v>22735020</v>
      </c>
      <c r="H884" s="204">
        <v>210178916</v>
      </c>
      <c r="I884" s="204">
        <v>289689318</v>
      </c>
      <c r="J884" s="205">
        <v>95.6</v>
      </c>
      <c r="K884" s="206">
        <v>33.006999999999998</v>
      </c>
      <c r="L884" s="206">
        <v>23.396000000000001</v>
      </c>
      <c r="M884" s="207">
        <v>5293.8330000000005</v>
      </c>
      <c r="N884" s="207">
        <v>2803.0600000000004</v>
      </c>
      <c r="O884" s="207">
        <v>132406.92600000004</v>
      </c>
      <c r="P884" s="207">
        <v>68416.613999999972</v>
      </c>
      <c r="Q884" s="208">
        <v>51.7</v>
      </c>
      <c r="R884" s="209">
        <f t="shared" si="22"/>
        <v>0.36677695376056269</v>
      </c>
      <c r="S884" s="210">
        <v>97.814961685823675</v>
      </c>
      <c r="T884" s="208">
        <v>87</v>
      </c>
      <c r="U884" s="207">
        <v>2088000</v>
      </c>
      <c r="V884" s="207">
        <v>37584000</v>
      </c>
      <c r="W884" s="207">
        <v>9</v>
      </c>
      <c r="X884" s="207">
        <v>544968000</v>
      </c>
      <c r="Y884" s="211">
        <v>60</v>
      </c>
      <c r="Z884" s="211">
        <v>31.05</v>
      </c>
      <c r="AA884" s="212">
        <v>187241.85399999999</v>
      </c>
      <c r="AB884" s="212">
        <v>97487.79300000002</v>
      </c>
      <c r="AC884" s="212">
        <v>460057.0199999999</v>
      </c>
      <c r="AD884" s="212">
        <v>238754.70099999997</v>
      </c>
      <c r="AE884" s="207">
        <v>3835800</v>
      </c>
    </row>
    <row r="885" spans="1:31" s="213" customFormat="1" ht="14.4" x14ac:dyDescent="0.3">
      <c r="A885" s="201">
        <v>42997</v>
      </c>
      <c r="B885" s="202">
        <f t="shared" si="21"/>
        <v>2017</v>
      </c>
      <c r="C885" s="203">
        <v>37030</v>
      </c>
      <c r="D885" s="203">
        <v>7961490</v>
      </c>
      <c r="E885" s="203">
        <v>197371610</v>
      </c>
      <c r="F885" s="203">
        <v>115950</v>
      </c>
      <c r="G885" s="204">
        <v>22735020</v>
      </c>
      <c r="H885" s="204">
        <v>210178916</v>
      </c>
      <c r="I885" s="204">
        <v>289689318</v>
      </c>
      <c r="J885" s="205">
        <v>95.15</v>
      </c>
      <c r="K885" s="206">
        <v>29.698</v>
      </c>
      <c r="L885" s="206">
        <v>14.555999999999999</v>
      </c>
      <c r="M885" s="207">
        <v>5323.5310000000009</v>
      </c>
      <c r="N885" s="207">
        <v>2817.6160000000004</v>
      </c>
      <c r="O885" s="207">
        <v>132436.62400000004</v>
      </c>
      <c r="P885" s="207">
        <v>68431.169999999969</v>
      </c>
      <c r="Q885" s="208">
        <v>37.03</v>
      </c>
      <c r="R885" s="209">
        <f t="shared" si="22"/>
        <v>0.36573722248464818</v>
      </c>
      <c r="S885" s="210">
        <v>97.804790076335806</v>
      </c>
      <c r="T885" s="208">
        <v>87</v>
      </c>
      <c r="U885" s="207">
        <v>2088000</v>
      </c>
      <c r="V885" s="207">
        <v>39672000</v>
      </c>
      <c r="W885" s="207">
        <v>9</v>
      </c>
      <c r="X885" s="207">
        <v>547056000</v>
      </c>
      <c r="Y885" s="211">
        <v>60</v>
      </c>
      <c r="Z885" s="211">
        <v>31.05</v>
      </c>
      <c r="AA885" s="212">
        <v>187146.579</v>
      </c>
      <c r="AB885" s="212">
        <v>97420.272000000012</v>
      </c>
      <c r="AC885" s="212">
        <v>460086.71799999988</v>
      </c>
      <c r="AD885" s="212">
        <v>238769.25699999998</v>
      </c>
      <c r="AE885" s="207">
        <v>3837888</v>
      </c>
    </row>
    <row r="886" spans="1:31" s="213" customFormat="1" ht="14.4" x14ac:dyDescent="0.3">
      <c r="A886" s="201">
        <v>42998</v>
      </c>
      <c r="B886" s="202">
        <f t="shared" si="21"/>
        <v>2017</v>
      </c>
      <c r="C886" s="203">
        <v>869310</v>
      </c>
      <c r="D886" s="203">
        <v>8830800</v>
      </c>
      <c r="E886" s="203">
        <v>198240920</v>
      </c>
      <c r="F886" s="203">
        <v>696620</v>
      </c>
      <c r="G886" s="204">
        <v>22735020</v>
      </c>
      <c r="H886" s="204">
        <v>210178916</v>
      </c>
      <c r="I886" s="204">
        <v>289689318</v>
      </c>
      <c r="J886" s="205">
        <v>92.79</v>
      </c>
      <c r="K886" s="206">
        <v>586.572</v>
      </c>
      <c r="L886" s="206">
        <v>294.83600000000001</v>
      </c>
      <c r="M886" s="207">
        <v>5910.103000000001</v>
      </c>
      <c r="N886" s="207">
        <v>3112.4520000000002</v>
      </c>
      <c r="O886" s="207">
        <v>133023.19600000003</v>
      </c>
      <c r="P886" s="207">
        <v>68726.005999999965</v>
      </c>
      <c r="Q886" s="208">
        <v>869.31</v>
      </c>
      <c r="R886" s="209">
        <f t="shared" si="22"/>
        <v>0.36611401222904533</v>
      </c>
      <c r="S886" s="210">
        <v>97.785722433460009</v>
      </c>
      <c r="T886" s="208">
        <v>87</v>
      </c>
      <c r="U886" s="207">
        <v>2088000</v>
      </c>
      <c r="V886" s="207">
        <v>41760000</v>
      </c>
      <c r="W886" s="207">
        <v>9</v>
      </c>
      <c r="X886" s="207">
        <v>549144000</v>
      </c>
      <c r="Y886" s="211">
        <v>60</v>
      </c>
      <c r="Z886" s="211">
        <v>31.05</v>
      </c>
      <c r="AA886" s="212">
        <v>187183.30399999995</v>
      </c>
      <c r="AB886" s="212">
        <v>97424.035000000003</v>
      </c>
      <c r="AC886" s="212">
        <v>460673.28999999986</v>
      </c>
      <c r="AD886" s="212">
        <v>239064.09299999999</v>
      </c>
      <c r="AE886" s="207">
        <v>3839976</v>
      </c>
    </row>
    <row r="887" spans="1:31" s="213" customFormat="1" ht="14.4" x14ac:dyDescent="0.3">
      <c r="A887" s="201">
        <v>42999</v>
      </c>
      <c r="B887" s="202">
        <f t="shared" si="21"/>
        <v>2017</v>
      </c>
      <c r="C887" s="203">
        <v>632540</v>
      </c>
      <c r="D887" s="203">
        <v>9463340</v>
      </c>
      <c r="E887" s="203">
        <v>198873460</v>
      </c>
      <c r="F887" s="203">
        <v>967303</v>
      </c>
      <c r="G887" s="204">
        <v>22735020</v>
      </c>
      <c r="H887" s="204">
        <v>210178916</v>
      </c>
      <c r="I887" s="204">
        <v>289689318</v>
      </c>
      <c r="J887" s="205">
        <v>98.65</v>
      </c>
      <c r="K887" s="206">
        <v>427.43200000000002</v>
      </c>
      <c r="L887" s="206">
        <v>216.55600000000001</v>
      </c>
      <c r="M887" s="207">
        <v>6337.5350000000008</v>
      </c>
      <c r="N887" s="207">
        <v>3329.0080000000003</v>
      </c>
      <c r="O887" s="207">
        <v>133450.62800000003</v>
      </c>
      <c r="P887" s="207">
        <v>68942.561999999962</v>
      </c>
      <c r="Q887" s="208">
        <v>632.54</v>
      </c>
      <c r="R887" s="209">
        <f t="shared" si="22"/>
        <v>0.36629142392274183</v>
      </c>
      <c r="S887" s="210">
        <v>97.788996212121148</v>
      </c>
      <c r="T887" s="208">
        <v>87</v>
      </c>
      <c r="U887" s="207">
        <v>2088000</v>
      </c>
      <c r="V887" s="207">
        <v>43848000</v>
      </c>
      <c r="W887" s="207">
        <v>9</v>
      </c>
      <c r="X887" s="207">
        <v>551232000</v>
      </c>
      <c r="Y887" s="211">
        <v>60</v>
      </c>
      <c r="Z887" s="211">
        <v>31.05</v>
      </c>
      <c r="AA887" s="212">
        <v>187218.77799999996</v>
      </c>
      <c r="AB887" s="212">
        <v>97437.941000000021</v>
      </c>
      <c r="AC887" s="212">
        <v>461100.72199999983</v>
      </c>
      <c r="AD887" s="212">
        <v>239280.649</v>
      </c>
      <c r="AE887" s="207">
        <v>3842064</v>
      </c>
    </row>
    <row r="888" spans="1:31" s="213" customFormat="1" ht="14.4" x14ac:dyDescent="0.3">
      <c r="A888" s="201">
        <v>43000</v>
      </c>
      <c r="B888" s="202">
        <f t="shared" si="21"/>
        <v>2017</v>
      </c>
      <c r="C888" s="203">
        <v>203900</v>
      </c>
      <c r="D888" s="203">
        <v>9667240</v>
      </c>
      <c r="E888" s="203">
        <v>199077360</v>
      </c>
      <c r="F888" s="203">
        <v>126440</v>
      </c>
      <c r="G888" s="204">
        <v>22735020</v>
      </c>
      <c r="H888" s="204">
        <v>210178916</v>
      </c>
      <c r="I888" s="204">
        <v>289689318</v>
      </c>
      <c r="J888" s="205">
        <v>95.27</v>
      </c>
      <c r="K888" s="206">
        <v>139.232</v>
      </c>
      <c r="L888" s="206">
        <v>70.585999999999999</v>
      </c>
      <c r="M888" s="207">
        <v>6476.7670000000007</v>
      </c>
      <c r="N888" s="207">
        <v>3399.5940000000001</v>
      </c>
      <c r="O888" s="207">
        <v>133589.86000000002</v>
      </c>
      <c r="P888" s="207">
        <v>69013.147999999957</v>
      </c>
      <c r="Q888" s="208">
        <v>203.9</v>
      </c>
      <c r="R888" s="209">
        <f t="shared" si="22"/>
        <v>0.36583642471001948</v>
      </c>
      <c r="S888" s="210">
        <v>97.77949056603768</v>
      </c>
      <c r="T888" s="208">
        <v>87</v>
      </c>
      <c r="U888" s="207">
        <v>2088000</v>
      </c>
      <c r="V888" s="207">
        <v>45936000</v>
      </c>
      <c r="W888" s="207">
        <v>9</v>
      </c>
      <c r="X888" s="207">
        <v>553320000</v>
      </c>
      <c r="Y888" s="211">
        <v>60</v>
      </c>
      <c r="Z888" s="211">
        <v>31.05</v>
      </c>
      <c r="AA888" s="212">
        <v>187030.43399999995</v>
      </c>
      <c r="AB888" s="212">
        <v>97330.301000000007</v>
      </c>
      <c r="AC888" s="212">
        <v>461239.95399999985</v>
      </c>
      <c r="AD888" s="212">
        <v>239351.23500000002</v>
      </c>
      <c r="AE888" s="207">
        <v>3844152</v>
      </c>
    </row>
    <row r="889" spans="1:31" s="213" customFormat="1" ht="14.4" x14ac:dyDescent="0.3">
      <c r="A889" s="201">
        <v>43001</v>
      </c>
      <c r="B889" s="202">
        <f t="shared" si="21"/>
        <v>2017</v>
      </c>
      <c r="C889" s="203">
        <v>168430</v>
      </c>
      <c r="D889" s="203">
        <v>9835670</v>
      </c>
      <c r="E889" s="203">
        <v>199245790</v>
      </c>
      <c r="F889" s="203">
        <v>67800</v>
      </c>
      <c r="G889" s="204">
        <v>22735020</v>
      </c>
      <c r="H889" s="204">
        <v>210178916</v>
      </c>
      <c r="I889" s="204">
        <v>289689318</v>
      </c>
      <c r="J889" s="205">
        <v>99.42</v>
      </c>
      <c r="K889" s="206">
        <v>119.65</v>
      </c>
      <c r="L889" s="206">
        <v>56.54</v>
      </c>
      <c r="M889" s="207">
        <v>6596.4170000000004</v>
      </c>
      <c r="N889" s="207">
        <v>3456.134</v>
      </c>
      <c r="O889" s="207">
        <v>133709.51</v>
      </c>
      <c r="P889" s="207">
        <v>69069.687999999951</v>
      </c>
      <c r="Q889" s="208">
        <v>168.43</v>
      </c>
      <c r="R889" s="209">
        <f t="shared" si="22"/>
        <v>0.36514023644570415</v>
      </c>
      <c r="S889" s="210">
        <v>97.785657894736772</v>
      </c>
      <c r="T889" s="208">
        <v>87</v>
      </c>
      <c r="U889" s="207">
        <v>2088000</v>
      </c>
      <c r="V889" s="207">
        <v>48024000</v>
      </c>
      <c r="W889" s="207">
        <v>9</v>
      </c>
      <c r="X889" s="207">
        <v>555408000</v>
      </c>
      <c r="Y889" s="211">
        <v>60</v>
      </c>
      <c r="Z889" s="211">
        <v>31.05</v>
      </c>
      <c r="AA889" s="212">
        <v>186778.15099999995</v>
      </c>
      <c r="AB889" s="212">
        <v>97200.578000000009</v>
      </c>
      <c r="AC889" s="212">
        <v>461359.60399999988</v>
      </c>
      <c r="AD889" s="212">
        <v>239407.77500000002</v>
      </c>
      <c r="AE889" s="207">
        <v>3846240</v>
      </c>
    </row>
    <row r="890" spans="1:31" s="213" customFormat="1" ht="14.4" x14ac:dyDescent="0.3">
      <c r="A890" s="201">
        <v>43002</v>
      </c>
      <c r="B890" s="202">
        <f t="shared" si="21"/>
        <v>2017</v>
      </c>
      <c r="C890" s="203">
        <v>437170.00000004191</v>
      </c>
      <c r="D890" s="203">
        <v>10272839.999999966</v>
      </c>
      <c r="E890" s="203">
        <v>199682959.99999997</v>
      </c>
      <c r="F890" s="203">
        <v>594444</v>
      </c>
      <c r="G890" s="204">
        <v>22735020</v>
      </c>
      <c r="H890" s="204">
        <v>210178916</v>
      </c>
      <c r="I890" s="204">
        <v>289689318</v>
      </c>
      <c r="J890" s="205">
        <v>98.79</v>
      </c>
      <c r="K890" s="206">
        <v>308.2</v>
      </c>
      <c r="L890" s="206">
        <v>138.44</v>
      </c>
      <c r="M890" s="207">
        <v>6904.6170000000002</v>
      </c>
      <c r="N890" s="207">
        <v>3594.5740000000001</v>
      </c>
      <c r="O890" s="207">
        <v>134017.71000000002</v>
      </c>
      <c r="P890" s="207">
        <v>69208.127999999953</v>
      </c>
      <c r="Q890" s="208">
        <v>437.17000000004191</v>
      </c>
      <c r="R890" s="209">
        <f t="shared" si="22"/>
        <v>0.36494748596021637</v>
      </c>
      <c r="S890" s="210">
        <v>97.789419475655365</v>
      </c>
      <c r="T890" s="208">
        <v>87</v>
      </c>
      <c r="U890" s="207">
        <v>2088000</v>
      </c>
      <c r="V890" s="207">
        <v>50112000</v>
      </c>
      <c r="W890" s="207">
        <v>9</v>
      </c>
      <c r="X890" s="207">
        <v>557496000</v>
      </c>
      <c r="Y890" s="211">
        <v>60</v>
      </c>
      <c r="Z890" s="211">
        <v>31.05</v>
      </c>
      <c r="AA890" s="212">
        <v>186613.18399999998</v>
      </c>
      <c r="AB890" s="212">
        <v>97103.618000000002</v>
      </c>
      <c r="AC890" s="212">
        <v>461667.80399999989</v>
      </c>
      <c r="AD890" s="212">
        <v>239546.21500000003</v>
      </c>
      <c r="AE890" s="207">
        <v>3848328</v>
      </c>
    </row>
    <row r="891" spans="1:31" s="213" customFormat="1" ht="14.4" x14ac:dyDescent="0.3">
      <c r="A891" s="201">
        <v>43003</v>
      </c>
      <c r="B891" s="202">
        <f t="shared" si="21"/>
        <v>2017</v>
      </c>
      <c r="C891" s="203">
        <v>1402099.9999999767</v>
      </c>
      <c r="D891" s="203">
        <v>11674939.999999944</v>
      </c>
      <c r="E891" s="203">
        <v>201085059.99999994</v>
      </c>
      <c r="F891" s="203">
        <v>1340429</v>
      </c>
      <c r="G891" s="204">
        <v>22735020</v>
      </c>
      <c r="H891" s="204">
        <v>210178916</v>
      </c>
      <c r="I891" s="204">
        <v>289689318</v>
      </c>
      <c r="J891" s="205">
        <v>97.83</v>
      </c>
      <c r="K891" s="206">
        <v>957.02200000000005</v>
      </c>
      <c r="L891" s="206">
        <v>461.60599999999999</v>
      </c>
      <c r="M891" s="207">
        <v>7861.6390000000001</v>
      </c>
      <c r="N891" s="207">
        <v>4056.1800000000003</v>
      </c>
      <c r="O891" s="207">
        <v>134974.73200000002</v>
      </c>
      <c r="P891" s="207">
        <v>69669.733999999953</v>
      </c>
      <c r="Q891" s="208">
        <v>1402.0999999999767</v>
      </c>
      <c r="R891" s="209">
        <f t="shared" si="22"/>
        <v>0.3656400343777883</v>
      </c>
      <c r="S891" s="210">
        <v>97.789570895522331</v>
      </c>
      <c r="T891" s="208">
        <v>87</v>
      </c>
      <c r="U891" s="207">
        <v>2088000</v>
      </c>
      <c r="V891" s="207">
        <v>52200000</v>
      </c>
      <c r="W891" s="207">
        <v>9</v>
      </c>
      <c r="X891" s="207">
        <v>559584000</v>
      </c>
      <c r="Y891" s="211">
        <v>60</v>
      </c>
      <c r="Z891" s="211">
        <v>31.05</v>
      </c>
      <c r="AA891" s="212">
        <v>187184.17199999996</v>
      </c>
      <c r="AB891" s="212">
        <v>97356.995999999999</v>
      </c>
      <c r="AC891" s="212">
        <v>462624.82599999988</v>
      </c>
      <c r="AD891" s="212">
        <v>240007.82100000003</v>
      </c>
      <c r="AE891" s="207">
        <v>3850416</v>
      </c>
    </row>
    <row r="892" spans="1:31" s="213" customFormat="1" ht="14.4" x14ac:dyDescent="0.3">
      <c r="A892" s="201">
        <v>43004</v>
      </c>
      <c r="B892" s="202">
        <f t="shared" si="21"/>
        <v>2017</v>
      </c>
      <c r="C892" s="203">
        <v>366260.00000007916</v>
      </c>
      <c r="D892" s="203">
        <v>12041200.000000022</v>
      </c>
      <c r="E892" s="203">
        <v>201455360</v>
      </c>
      <c r="F892" s="203">
        <v>366717</v>
      </c>
      <c r="G892" s="204">
        <v>22735020</v>
      </c>
      <c r="H892" s="204">
        <v>210178916</v>
      </c>
      <c r="I892" s="204">
        <v>289689318</v>
      </c>
      <c r="J892" s="205">
        <v>97.85</v>
      </c>
      <c r="K892" s="206">
        <v>243.721</v>
      </c>
      <c r="L892" s="206">
        <v>136.58199999999999</v>
      </c>
      <c r="M892" s="207">
        <v>8105.3600000000006</v>
      </c>
      <c r="N892" s="207">
        <v>4192.7620000000006</v>
      </c>
      <c r="O892" s="207">
        <v>135218.45300000001</v>
      </c>
      <c r="P892" s="207">
        <v>69806.315999999948</v>
      </c>
      <c r="Q892" s="208">
        <v>366.26000000007917</v>
      </c>
      <c r="R892" s="209">
        <f t="shared" si="22"/>
        <v>0.36475097359995817</v>
      </c>
      <c r="S892" s="210">
        <v>97.789795539033392</v>
      </c>
      <c r="T892" s="208">
        <v>87</v>
      </c>
      <c r="U892" s="207">
        <v>2088000</v>
      </c>
      <c r="V892" s="207">
        <v>54288000</v>
      </c>
      <c r="W892" s="207">
        <v>9</v>
      </c>
      <c r="X892" s="207">
        <v>561672000</v>
      </c>
      <c r="Y892" s="211">
        <v>60</v>
      </c>
      <c r="Z892" s="211">
        <v>31.05</v>
      </c>
      <c r="AA892" s="212">
        <v>186832.26499999996</v>
      </c>
      <c r="AB892" s="212">
        <v>97210.076000000001</v>
      </c>
      <c r="AC892" s="212">
        <v>462868.5469999999</v>
      </c>
      <c r="AD892" s="212">
        <v>240144.40300000002</v>
      </c>
      <c r="AE892" s="207">
        <v>3852504</v>
      </c>
    </row>
    <row r="893" spans="1:31" s="213" customFormat="1" ht="14.4" x14ac:dyDescent="0.3">
      <c r="A893" s="201">
        <v>43005</v>
      </c>
      <c r="B893" s="202">
        <f t="shared" si="21"/>
        <v>2017</v>
      </c>
      <c r="C893" s="203">
        <v>250310.00000000931</v>
      </c>
      <c r="D893" s="203">
        <v>12291510.000000032</v>
      </c>
      <c r="E893" s="203">
        <v>201706360</v>
      </c>
      <c r="F893" s="203">
        <v>516720</v>
      </c>
      <c r="G893" s="204">
        <v>22735020</v>
      </c>
      <c r="H893" s="204">
        <v>210178916</v>
      </c>
      <c r="I893" s="204">
        <v>289689318</v>
      </c>
      <c r="J893" s="205">
        <v>96.1</v>
      </c>
      <c r="K893" s="206">
        <v>169.90899999999999</v>
      </c>
      <c r="L893" s="206">
        <v>87.78</v>
      </c>
      <c r="M893" s="207">
        <v>8275.2690000000002</v>
      </c>
      <c r="N893" s="207">
        <v>4280.5420000000004</v>
      </c>
      <c r="O893" s="207">
        <v>135388.36200000002</v>
      </c>
      <c r="P893" s="207">
        <v>69894.095999999947</v>
      </c>
      <c r="Q893" s="208">
        <v>250.31000000000932</v>
      </c>
      <c r="R893" s="209">
        <f t="shared" si="22"/>
        <v>0.36319013016322899</v>
      </c>
      <c r="S893" s="210">
        <v>97.783537037036965</v>
      </c>
      <c r="T893" s="208">
        <v>87</v>
      </c>
      <c r="U893" s="207">
        <v>2088000</v>
      </c>
      <c r="V893" s="207">
        <v>56376000</v>
      </c>
      <c r="W893" s="207">
        <v>9</v>
      </c>
      <c r="X893" s="207">
        <v>563760000</v>
      </c>
      <c r="Y893" s="211">
        <v>60</v>
      </c>
      <c r="Z893" s="211">
        <v>31.05</v>
      </c>
      <c r="AA893" s="212">
        <v>186270.57699999999</v>
      </c>
      <c r="AB893" s="212">
        <v>96956.233999999982</v>
      </c>
      <c r="AC893" s="212">
        <v>463038.45599999989</v>
      </c>
      <c r="AD893" s="212">
        <v>240232.18300000002</v>
      </c>
      <c r="AE893" s="207">
        <v>3854592</v>
      </c>
    </row>
    <row r="894" spans="1:31" s="213" customFormat="1" ht="14.4" x14ac:dyDescent="0.3">
      <c r="A894" s="201">
        <v>43006</v>
      </c>
      <c r="B894" s="202">
        <f t="shared" si="21"/>
        <v>2017</v>
      </c>
      <c r="C894" s="203">
        <v>1843200</v>
      </c>
      <c r="D894" s="203">
        <v>14134710</v>
      </c>
      <c r="E894" s="203">
        <v>203549560</v>
      </c>
      <c r="F894" s="203">
        <v>1832043</v>
      </c>
      <c r="G894" s="204">
        <v>22735020</v>
      </c>
      <c r="H894" s="204">
        <v>210178916</v>
      </c>
      <c r="I894" s="204">
        <v>289689318</v>
      </c>
      <c r="J894" s="205">
        <v>99.45</v>
      </c>
      <c r="K894" s="206">
        <v>1223.865</v>
      </c>
      <c r="L894" s="206">
        <v>648.63199999999995</v>
      </c>
      <c r="M894" s="207">
        <v>9499.134</v>
      </c>
      <c r="N894" s="207">
        <v>4929.174</v>
      </c>
      <c r="O894" s="207">
        <v>136612.22700000001</v>
      </c>
      <c r="P894" s="207">
        <v>70542.727999999945</v>
      </c>
      <c r="Q894" s="208">
        <v>1843.2</v>
      </c>
      <c r="R894" s="209">
        <f t="shared" si="22"/>
        <v>0.36435133181126345</v>
      </c>
      <c r="S894" s="210">
        <v>97.789686346863405</v>
      </c>
      <c r="T894" s="208">
        <v>87</v>
      </c>
      <c r="U894" s="207">
        <v>2088000</v>
      </c>
      <c r="V894" s="207">
        <v>58464000</v>
      </c>
      <c r="W894" s="207">
        <v>9</v>
      </c>
      <c r="X894" s="207">
        <v>565848000</v>
      </c>
      <c r="Y894" s="211">
        <v>60</v>
      </c>
      <c r="Z894" s="211">
        <v>31.05</v>
      </c>
      <c r="AA894" s="212">
        <v>186527.74399999998</v>
      </c>
      <c r="AB894" s="212">
        <v>97112.175999999992</v>
      </c>
      <c r="AC894" s="212">
        <v>464262.32099999988</v>
      </c>
      <c r="AD894" s="212">
        <v>240880.81500000003</v>
      </c>
      <c r="AE894" s="207">
        <v>3856680</v>
      </c>
    </row>
    <row r="895" spans="1:31" s="213" customFormat="1" ht="14.4" x14ac:dyDescent="0.3">
      <c r="A895" s="201">
        <v>43007</v>
      </c>
      <c r="B895" s="202">
        <f t="shared" si="21"/>
        <v>2017</v>
      </c>
      <c r="C895" s="203">
        <v>2054400</v>
      </c>
      <c r="D895" s="203">
        <v>16189110</v>
      </c>
      <c r="E895" s="203">
        <v>205603960</v>
      </c>
      <c r="F895" s="203">
        <v>1880611</v>
      </c>
      <c r="G895" s="204">
        <v>22735020</v>
      </c>
      <c r="H895" s="204">
        <v>210178916</v>
      </c>
      <c r="I895" s="204">
        <v>289689318</v>
      </c>
      <c r="J895" s="205">
        <v>99.65</v>
      </c>
      <c r="K895" s="206">
        <v>1380.1990000000001</v>
      </c>
      <c r="L895" s="206">
        <v>704.85400000000004</v>
      </c>
      <c r="M895" s="207">
        <v>10879.333000000001</v>
      </c>
      <c r="N895" s="207">
        <v>5634.0280000000002</v>
      </c>
      <c r="O895" s="207">
        <v>137992.42600000001</v>
      </c>
      <c r="P895" s="207">
        <v>71247.581999999951</v>
      </c>
      <c r="Q895" s="208">
        <v>2054.4</v>
      </c>
      <c r="R895" s="209">
        <f t="shared" si="22"/>
        <v>0.36687275625885701</v>
      </c>
      <c r="S895" s="210">
        <v>97.796525735294054</v>
      </c>
      <c r="T895" s="208">
        <v>87</v>
      </c>
      <c r="U895" s="207">
        <v>2088000</v>
      </c>
      <c r="V895" s="207">
        <v>60552000</v>
      </c>
      <c r="W895" s="207">
        <v>9</v>
      </c>
      <c r="X895" s="207">
        <v>567936000</v>
      </c>
      <c r="Y895" s="211">
        <v>60</v>
      </c>
      <c r="Z895" s="211">
        <v>31.05</v>
      </c>
      <c r="AA895" s="212">
        <v>187274.37600000002</v>
      </c>
      <c r="AB895" s="212">
        <v>97479.407999999996</v>
      </c>
      <c r="AC895" s="212">
        <v>465642.5199999999</v>
      </c>
      <c r="AD895" s="212">
        <v>241585.66900000002</v>
      </c>
      <c r="AE895" s="207">
        <v>3858768</v>
      </c>
    </row>
    <row r="896" spans="1:31" s="213" customFormat="1" ht="14.4" x14ac:dyDescent="0.3">
      <c r="A896" s="201">
        <v>43008</v>
      </c>
      <c r="B896" s="202">
        <f t="shared" si="21"/>
        <v>2017</v>
      </c>
      <c r="C896" s="203">
        <v>1344740</v>
      </c>
      <c r="D896" s="203">
        <v>17533850</v>
      </c>
      <c r="E896" s="203">
        <v>206943970</v>
      </c>
      <c r="F896" s="203">
        <v>1265841</v>
      </c>
      <c r="G896" s="204">
        <v>22735020</v>
      </c>
      <c r="H896" s="204">
        <v>210178916</v>
      </c>
      <c r="I896" s="204">
        <v>289689318</v>
      </c>
      <c r="J896" s="205">
        <v>99.48</v>
      </c>
      <c r="K896" s="206">
        <v>901.35299999999995</v>
      </c>
      <c r="L896" s="206">
        <v>454.58800000000002</v>
      </c>
      <c r="M896" s="207">
        <v>11780.686</v>
      </c>
      <c r="N896" s="207">
        <v>6088.616</v>
      </c>
      <c r="O896" s="207">
        <v>138893.77900000001</v>
      </c>
      <c r="P896" s="207">
        <v>71702.169999999955</v>
      </c>
      <c r="Q896" s="208">
        <v>1344.74</v>
      </c>
      <c r="R896" s="209">
        <f t="shared" si="22"/>
        <v>0.36825308612816887</v>
      </c>
      <c r="S896" s="210">
        <v>97.802692307692254</v>
      </c>
      <c r="T896" s="208">
        <v>87</v>
      </c>
      <c r="U896" s="207">
        <v>2088000</v>
      </c>
      <c r="V896" s="207">
        <v>62640000</v>
      </c>
      <c r="W896" s="207">
        <v>9</v>
      </c>
      <c r="X896" s="207">
        <v>570024000</v>
      </c>
      <c r="Y896" s="211">
        <v>60</v>
      </c>
      <c r="Z896" s="211">
        <v>31.05</v>
      </c>
      <c r="AA896" s="212">
        <v>188082.37400000001</v>
      </c>
      <c r="AB896" s="212">
        <v>97885.175999999992</v>
      </c>
      <c r="AC896" s="212">
        <v>466543.87299999991</v>
      </c>
      <c r="AD896" s="212">
        <v>242040.25700000001</v>
      </c>
      <c r="AE896" s="207">
        <v>3860856</v>
      </c>
    </row>
    <row r="897" spans="1:31" s="226" customFormat="1" ht="14.4" x14ac:dyDescent="0.3">
      <c r="A897" s="214">
        <v>43009</v>
      </c>
      <c r="B897" s="215">
        <f t="shared" si="21"/>
        <v>2017</v>
      </c>
      <c r="C897" s="216">
        <v>1686090</v>
      </c>
      <c r="D897" s="216">
        <v>1686090</v>
      </c>
      <c r="E897" s="216">
        <v>208630060</v>
      </c>
      <c r="F897" s="216">
        <v>1405306</v>
      </c>
      <c r="G897" s="217">
        <v>24272325</v>
      </c>
      <c r="H897" s="217">
        <v>234451241</v>
      </c>
      <c r="I897" s="217">
        <v>289689318</v>
      </c>
      <c r="J897" s="218">
        <v>98.71</v>
      </c>
      <c r="K897" s="219">
        <v>1128.511</v>
      </c>
      <c r="L897" s="219">
        <v>586.23199999999997</v>
      </c>
      <c r="M897" s="220">
        <v>1128.511</v>
      </c>
      <c r="N897" s="220">
        <v>586.23199999999997</v>
      </c>
      <c r="O897" s="220">
        <v>140022.29</v>
      </c>
      <c r="P897" s="220">
        <v>72288.401999999958</v>
      </c>
      <c r="Q897" s="221">
        <v>1686.09</v>
      </c>
      <c r="R897" s="222">
        <f t="shared" si="22"/>
        <v>0.37031573899123515</v>
      </c>
      <c r="S897" s="223">
        <v>97.806003649634974</v>
      </c>
      <c r="T897" s="221">
        <v>87</v>
      </c>
      <c r="U897" s="220">
        <v>2088000</v>
      </c>
      <c r="V897" s="220">
        <v>2088000</v>
      </c>
      <c r="W897" s="220">
        <v>10</v>
      </c>
      <c r="X897" s="220">
        <v>572112000</v>
      </c>
      <c r="Y897" s="224">
        <v>60</v>
      </c>
      <c r="Z897" s="224">
        <v>31.05</v>
      </c>
      <c r="AA897" s="225">
        <v>189001.11000000002</v>
      </c>
      <c r="AB897" s="225">
        <v>98383.516000000003</v>
      </c>
      <c r="AC897" s="225">
        <v>467672.3839999999</v>
      </c>
      <c r="AD897" s="225">
        <v>242626.489</v>
      </c>
      <c r="AE897" s="220">
        <v>3862944</v>
      </c>
    </row>
    <row r="898" spans="1:31" s="226" customFormat="1" ht="14.4" x14ac:dyDescent="0.3">
      <c r="A898" s="214">
        <v>43010</v>
      </c>
      <c r="B898" s="215">
        <f t="shared" si="21"/>
        <v>2017</v>
      </c>
      <c r="C898" s="216">
        <v>1310800</v>
      </c>
      <c r="D898" s="216">
        <v>2996890</v>
      </c>
      <c r="E898" s="216">
        <v>209940860</v>
      </c>
      <c r="F898" s="216">
        <v>1239530</v>
      </c>
      <c r="G898" s="217">
        <v>24272325</v>
      </c>
      <c r="H898" s="217">
        <v>234451241</v>
      </c>
      <c r="I898" s="217">
        <v>289689318</v>
      </c>
      <c r="J898" s="218">
        <v>98.87</v>
      </c>
      <c r="K898" s="219">
        <v>870.27</v>
      </c>
      <c r="L898" s="219">
        <v>458.32400000000001</v>
      </c>
      <c r="M898" s="220">
        <v>1998.7809999999999</v>
      </c>
      <c r="N898" s="220">
        <v>1044.556</v>
      </c>
      <c r="O898" s="220">
        <v>140892.56</v>
      </c>
      <c r="P898" s="220">
        <v>72746.725999999951</v>
      </c>
      <c r="Q898" s="221">
        <v>1310.8</v>
      </c>
      <c r="R898" s="222">
        <f t="shared" si="22"/>
        <v>0.3719228271138405</v>
      </c>
      <c r="S898" s="223">
        <v>97.809872727272662</v>
      </c>
      <c r="T898" s="221">
        <v>87</v>
      </c>
      <c r="U898" s="220">
        <v>2088000</v>
      </c>
      <c r="V898" s="220">
        <v>4176000</v>
      </c>
      <c r="W898" s="220">
        <v>10</v>
      </c>
      <c r="X898" s="220">
        <v>574200000</v>
      </c>
      <c r="Y898" s="224">
        <v>60</v>
      </c>
      <c r="Z898" s="224">
        <v>31.05</v>
      </c>
      <c r="AA898" s="225">
        <v>189796.69500000001</v>
      </c>
      <c r="AB898" s="225">
        <v>98794.61</v>
      </c>
      <c r="AC898" s="225">
        <v>468542.65399999992</v>
      </c>
      <c r="AD898" s="225">
        <v>243084.81299999999</v>
      </c>
      <c r="AE898" s="220">
        <v>3865032</v>
      </c>
    </row>
    <row r="899" spans="1:31" s="226" customFormat="1" ht="14.4" x14ac:dyDescent="0.3">
      <c r="A899" s="214">
        <v>43011</v>
      </c>
      <c r="B899" s="215">
        <f t="shared" si="21"/>
        <v>2017</v>
      </c>
      <c r="C899" s="216">
        <v>840900</v>
      </c>
      <c r="D899" s="216">
        <v>3837790</v>
      </c>
      <c r="E899" s="216">
        <v>210781760</v>
      </c>
      <c r="F899" s="216">
        <v>1034474</v>
      </c>
      <c r="G899" s="217">
        <v>24272325</v>
      </c>
      <c r="H899" s="217">
        <v>234451241</v>
      </c>
      <c r="I899" s="217">
        <v>289689318</v>
      </c>
      <c r="J899" s="218">
        <v>99.06</v>
      </c>
      <c r="K899" s="219">
        <v>545.86900000000003</v>
      </c>
      <c r="L899" s="219">
        <v>305.71800000000002</v>
      </c>
      <c r="M899" s="220">
        <v>2544.65</v>
      </c>
      <c r="N899" s="220">
        <v>1350.2740000000001</v>
      </c>
      <c r="O899" s="220">
        <v>141438.429</v>
      </c>
      <c r="P899" s="220">
        <v>73052.443999999945</v>
      </c>
      <c r="Q899" s="221">
        <v>840.9</v>
      </c>
      <c r="R899" s="222">
        <f t="shared" si="22"/>
        <v>0.37300213221015077</v>
      </c>
      <c r="S899" s="223">
        <v>97.814402173912981</v>
      </c>
      <c r="T899" s="221">
        <v>87</v>
      </c>
      <c r="U899" s="220">
        <v>2088000</v>
      </c>
      <c r="V899" s="220">
        <v>6264000</v>
      </c>
      <c r="W899" s="220">
        <v>10</v>
      </c>
      <c r="X899" s="220">
        <v>576288000</v>
      </c>
      <c r="Y899" s="224">
        <v>60</v>
      </c>
      <c r="Z899" s="224">
        <v>31.05</v>
      </c>
      <c r="AA899" s="225">
        <v>190286.92400000003</v>
      </c>
      <c r="AB899" s="225">
        <v>99062.191999999995</v>
      </c>
      <c r="AC899" s="225">
        <v>469088.52299999993</v>
      </c>
      <c r="AD899" s="225">
        <v>243390.53099999999</v>
      </c>
      <c r="AE899" s="220">
        <v>3867120</v>
      </c>
    </row>
    <row r="900" spans="1:31" s="226" customFormat="1" ht="14.4" x14ac:dyDescent="0.3">
      <c r="A900" s="214">
        <v>43012</v>
      </c>
      <c r="B900" s="215">
        <f t="shared" si="21"/>
        <v>2017</v>
      </c>
      <c r="C900" s="216">
        <v>411600</v>
      </c>
      <c r="D900" s="216">
        <v>4249390</v>
      </c>
      <c r="E900" s="216">
        <v>211193360</v>
      </c>
      <c r="F900" s="216">
        <v>481770</v>
      </c>
      <c r="G900" s="217">
        <v>24272325</v>
      </c>
      <c r="H900" s="217">
        <v>234451241</v>
      </c>
      <c r="I900" s="217">
        <v>289689318</v>
      </c>
      <c r="J900" s="218">
        <v>95.77</v>
      </c>
      <c r="K900" s="219">
        <v>291.30900000000003</v>
      </c>
      <c r="L900" s="219">
        <v>128.15799999999999</v>
      </c>
      <c r="M900" s="220">
        <v>2835.9590000000003</v>
      </c>
      <c r="N900" s="220">
        <v>1478.432</v>
      </c>
      <c r="O900" s="220">
        <v>141729.73800000001</v>
      </c>
      <c r="P900" s="220">
        <v>73180.601999999941</v>
      </c>
      <c r="Q900" s="221">
        <v>411.6</v>
      </c>
      <c r="R900" s="222">
        <f t="shared" si="22"/>
        <v>0.37314007374166808</v>
      </c>
      <c r="S900" s="223">
        <v>97.807021660649767</v>
      </c>
      <c r="T900" s="221">
        <v>87</v>
      </c>
      <c r="U900" s="220">
        <v>2088000</v>
      </c>
      <c r="V900" s="220">
        <v>8352000</v>
      </c>
      <c r="W900" s="220">
        <v>10</v>
      </c>
      <c r="X900" s="220">
        <v>578376000</v>
      </c>
      <c r="Y900" s="224">
        <v>60</v>
      </c>
      <c r="Z900" s="224">
        <v>31.05</v>
      </c>
      <c r="AA900" s="225">
        <v>190565.87600000002</v>
      </c>
      <c r="AB900" s="225">
        <v>99181.207999999984</v>
      </c>
      <c r="AC900" s="225">
        <v>469379.83199999994</v>
      </c>
      <c r="AD900" s="225">
        <v>243518.68899999998</v>
      </c>
      <c r="AE900" s="220">
        <v>3869208</v>
      </c>
    </row>
    <row r="901" spans="1:31" s="226" customFormat="1" ht="14.4" x14ac:dyDescent="0.3">
      <c r="A901" s="214">
        <v>43013</v>
      </c>
      <c r="B901" s="215">
        <f t="shared" si="21"/>
        <v>2017</v>
      </c>
      <c r="C901" s="216">
        <v>60200</v>
      </c>
      <c r="D901" s="216">
        <v>4309590</v>
      </c>
      <c r="E901" s="216">
        <v>211253560</v>
      </c>
      <c r="F901" s="216">
        <v>27050</v>
      </c>
      <c r="G901" s="217">
        <v>24272325</v>
      </c>
      <c r="H901" s="217">
        <v>234451241</v>
      </c>
      <c r="I901" s="217">
        <v>289689318</v>
      </c>
      <c r="J901" s="218">
        <v>93.93</v>
      </c>
      <c r="K901" s="219">
        <v>43.798000000000002</v>
      </c>
      <c r="L901" s="219">
        <v>21.654</v>
      </c>
      <c r="M901" s="220">
        <v>2879.7570000000005</v>
      </c>
      <c r="N901" s="220">
        <v>1500.086</v>
      </c>
      <c r="O901" s="220">
        <v>141773.53600000002</v>
      </c>
      <c r="P901" s="220">
        <v>73202.255999999936</v>
      </c>
      <c r="Q901" s="221">
        <v>60.2</v>
      </c>
      <c r="R901" s="222">
        <f t="shared" si="22"/>
        <v>0.3722067640266627</v>
      </c>
      <c r="S901" s="223">
        <v>97.793075539568292</v>
      </c>
      <c r="T901" s="221">
        <v>87</v>
      </c>
      <c r="U901" s="220">
        <v>2088000</v>
      </c>
      <c r="V901" s="220">
        <v>10440000</v>
      </c>
      <c r="W901" s="220">
        <v>10</v>
      </c>
      <c r="X901" s="220">
        <v>580464000</v>
      </c>
      <c r="Y901" s="224">
        <v>60</v>
      </c>
      <c r="Z901" s="224">
        <v>31.05</v>
      </c>
      <c r="AA901" s="225">
        <v>190403.03200000004</v>
      </c>
      <c r="AB901" s="225">
        <v>99095.313999999969</v>
      </c>
      <c r="AC901" s="225">
        <v>469423.62999999995</v>
      </c>
      <c r="AD901" s="225">
        <v>243540.34299999999</v>
      </c>
      <c r="AE901" s="220">
        <v>3871296</v>
      </c>
    </row>
    <row r="902" spans="1:31" s="226" customFormat="1" ht="14.4" x14ac:dyDescent="0.3">
      <c r="A902" s="214">
        <v>43014</v>
      </c>
      <c r="B902" s="215">
        <f t="shared" si="21"/>
        <v>2017</v>
      </c>
      <c r="C902" s="216">
        <v>340900</v>
      </c>
      <c r="D902" s="216">
        <v>4650490</v>
      </c>
      <c r="E902" s="216">
        <v>211594460</v>
      </c>
      <c r="F902" s="216">
        <v>240050</v>
      </c>
      <c r="G902" s="217">
        <v>24272325</v>
      </c>
      <c r="H902" s="217">
        <v>234451241</v>
      </c>
      <c r="I902" s="217">
        <v>289689318</v>
      </c>
      <c r="J902" s="218">
        <v>95.74</v>
      </c>
      <c r="K902" s="219">
        <v>225.55099999999999</v>
      </c>
      <c r="L902" s="219">
        <v>123.858</v>
      </c>
      <c r="M902" s="220">
        <v>3105.3080000000004</v>
      </c>
      <c r="N902" s="220">
        <v>1623.944</v>
      </c>
      <c r="O902" s="220">
        <v>141999.08700000003</v>
      </c>
      <c r="P902" s="220">
        <v>73326.113999999929</v>
      </c>
      <c r="Q902" s="221">
        <v>340.9</v>
      </c>
      <c r="R902" s="222">
        <f t="shared" si="22"/>
        <v>0.37145043037841829</v>
      </c>
      <c r="S902" s="223">
        <v>97.785716845878085</v>
      </c>
      <c r="T902" s="221">
        <v>87</v>
      </c>
      <c r="U902" s="220">
        <v>2088000</v>
      </c>
      <c r="V902" s="220">
        <v>12528000</v>
      </c>
      <c r="W902" s="220">
        <v>10</v>
      </c>
      <c r="X902" s="220">
        <v>582552000</v>
      </c>
      <c r="Y902" s="224">
        <v>60</v>
      </c>
      <c r="Z902" s="224">
        <v>31.05</v>
      </c>
      <c r="AA902" s="225">
        <v>190119.02000000002</v>
      </c>
      <c r="AB902" s="225">
        <v>98948.33799999996</v>
      </c>
      <c r="AC902" s="225">
        <v>469649.18099999992</v>
      </c>
      <c r="AD902" s="225">
        <v>243664.201</v>
      </c>
      <c r="AE902" s="220">
        <v>3873384</v>
      </c>
    </row>
    <row r="903" spans="1:31" s="226" customFormat="1" ht="14.4" x14ac:dyDescent="0.3">
      <c r="A903" s="214">
        <v>43015</v>
      </c>
      <c r="B903" s="215">
        <f t="shared" si="21"/>
        <v>2017</v>
      </c>
      <c r="C903" s="216">
        <v>1120680</v>
      </c>
      <c r="D903" s="216">
        <v>5771170</v>
      </c>
      <c r="E903" s="216">
        <v>212715140</v>
      </c>
      <c r="F903" s="216">
        <v>1072050</v>
      </c>
      <c r="G903" s="217">
        <v>24272325</v>
      </c>
      <c r="H903" s="217">
        <v>234451241</v>
      </c>
      <c r="I903" s="217">
        <v>289689318</v>
      </c>
      <c r="J903" s="218">
        <v>81.48</v>
      </c>
      <c r="K903" s="219">
        <v>692.96500000000003</v>
      </c>
      <c r="L903" s="219">
        <v>447.91</v>
      </c>
      <c r="M903" s="220">
        <v>3798.2730000000006</v>
      </c>
      <c r="N903" s="220">
        <v>2071.8539999999998</v>
      </c>
      <c r="O903" s="220">
        <v>142692.05200000003</v>
      </c>
      <c r="P903" s="220">
        <v>73774.023999999932</v>
      </c>
      <c r="Q903" s="221">
        <v>1120.68</v>
      </c>
      <c r="R903" s="222">
        <f t="shared" si="22"/>
        <v>0.37284451005091079</v>
      </c>
      <c r="S903" s="223">
        <v>97.727482142857085</v>
      </c>
      <c r="T903" s="221">
        <v>87</v>
      </c>
      <c r="U903" s="220">
        <v>2088000</v>
      </c>
      <c r="V903" s="220">
        <v>14616000</v>
      </c>
      <c r="W903" s="220">
        <v>10</v>
      </c>
      <c r="X903" s="220">
        <v>584640000</v>
      </c>
      <c r="Y903" s="224">
        <v>60</v>
      </c>
      <c r="Z903" s="224">
        <v>31.05</v>
      </c>
      <c r="AA903" s="225">
        <v>190215.614</v>
      </c>
      <c r="AB903" s="225">
        <v>99059.917999999976</v>
      </c>
      <c r="AC903" s="225">
        <v>470342.14599999995</v>
      </c>
      <c r="AD903" s="225">
        <v>244112.111</v>
      </c>
      <c r="AE903" s="220">
        <v>3875472</v>
      </c>
    </row>
    <row r="904" spans="1:31" s="226" customFormat="1" ht="14.4" x14ac:dyDescent="0.3">
      <c r="A904" s="214">
        <v>43016</v>
      </c>
      <c r="B904" s="215">
        <f t="shared" si="21"/>
        <v>2017</v>
      </c>
      <c r="C904" s="216">
        <v>416360</v>
      </c>
      <c r="D904" s="216">
        <v>6187530</v>
      </c>
      <c r="E904" s="216">
        <v>213131500</v>
      </c>
      <c r="F904" s="216">
        <v>543632</v>
      </c>
      <c r="G904" s="217">
        <v>24272325</v>
      </c>
      <c r="H904" s="217">
        <v>234451241</v>
      </c>
      <c r="I904" s="217">
        <v>289689318</v>
      </c>
      <c r="J904" s="218">
        <v>99.6</v>
      </c>
      <c r="K904" s="219">
        <v>281.51</v>
      </c>
      <c r="L904" s="219">
        <v>140.1</v>
      </c>
      <c r="M904" s="220">
        <v>4079.7830000000004</v>
      </c>
      <c r="N904" s="220">
        <v>2211.9539999999997</v>
      </c>
      <c r="O904" s="220">
        <v>142973.56200000003</v>
      </c>
      <c r="P904" s="220">
        <v>73914.123999999938</v>
      </c>
      <c r="Q904" s="221">
        <v>416.36</v>
      </c>
      <c r="R904" s="222">
        <f t="shared" si="22"/>
        <v>0.37192780402036441</v>
      </c>
      <c r="S904" s="223">
        <v>97.734145907473248</v>
      </c>
      <c r="T904" s="221">
        <v>87</v>
      </c>
      <c r="U904" s="220">
        <v>2088000</v>
      </c>
      <c r="V904" s="220">
        <v>16704000</v>
      </c>
      <c r="W904" s="220">
        <v>10</v>
      </c>
      <c r="X904" s="220">
        <v>586728000</v>
      </c>
      <c r="Y904" s="224">
        <v>60</v>
      </c>
      <c r="Z904" s="224">
        <v>31.05</v>
      </c>
      <c r="AA904" s="225">
        <v>190457.88900000002</v>
      </c>
      <c r="AB904" s="225">
        <v>99180.743999999962</v>
      </c>
      <c r="AC904" s="225">
        <v>470623.65599999996</v>
      </c>
      <c r="AD904" s="225">
        <v>244252.21100000001</v>
      </c>
      <c r="AE904" s="220">
        <v>3877560</v>
      </c>
    </row>
    <row r="905" spans="1:31" s="226" customFormat="1" ht="14.4" x14ac:dyDescent="0.3">
      <c r="A905" s="214">
        <v>43017</v>
      </c>
      <c r="B905" s="215">
        <f t="shared" si="21"/>
        <v>2017</v>
      </c>
      <c r="C905" s="216">
        <v>35090</v>
      </c>
      <c r="D905" s="216">
        <v>6222620</v>
      </c>
      <c r="E905" s="216">
        <v>213166590</v>
      </c>
      <c r="F905" s="216">
        <v>22610</v>
      </c>
      <c r="G905" s="217">
        <v>24272325</v>
      </c>
      <c r="H905" s="217">
        <v>234451241</v>
      </c>
      <c r="I905" s="217">
        <v>289689318</v>
      </c>
      <c r="J905" s="218">
        <v>96.72</v>
      </c>
      <c r="K905" s="219">
        <v>29.954999999999998</v>
      </c>
      <c r="L905" s="219">
        <v>12.286</v>
      </c>
      <c r="M905" s="220">
        <v>4109.7380000000003</v>
      </c>
      <c r="N905" s="220">
        <v>2224.2399999999998</v>
      </c>
      <c r="O905" s="220">
        <v>143003.51700000002</v>
      </c>
      <c r="P905" s="220">
        <v>73926.409999999931</v>
      </c>
      <c r="Q905" s="221">
        <v>35.090000000000003</v>
      </c>
      <c r="R905" s="222">
        <f t="shared" si="22"/>
        <v>0.37142305017582555</v>
      </c>
      <c r="S905" s="223">
        <v>97.730549645390013</v>
      </c>
      <c r="T905" s="221">
        <v>87</v>
      </c>
      <c r="U905" s="220">
        <v>2088000</v>
      </c>
      <c r="V905" s="220">
        <v>18792000</v>
      </c>
      <c r="W905" s="220">
        <v>10</v>
      </c>
      <c r="X905" s="220">
        <v>588816000</v>
      </c>
      <c r="Y905" s="224">
        <v>60</v>
      </c>
      <c r="Z905" s="224">
        <v>31.05</v>
      </c>
      <c r="AA905" s="225">
        <v>189659.27300000002</v>
      </c>
      <c r="AB905" s="225">
        <v>98760.857999999949</v>
      </c>
      <c r="AC905" s="225">
        <v>470653.61099999998</v>
      </c>
      <c r="AD905" s="225">
        <v>244264.497</v>
      </c>
      <c r="AE905" s="220">
        <v>3879648</v>
      </c>
    </row>
    <row r="906" spans="1:31" s="226" customFormat="1" ht="14.4" x14ac:dyDescent="0.3">
      <c r="A906" s="214">
        <v>43018</v>
      </c>
      <c r="B906" s="215">
        <f t="shared" si="21"/>
        <v>2017</v>
      </c>
      <c r="C906" s="216">
        <v>69459.999999962747</v>
      </c>
      <c r="D906" s="216">
        <v>6292079.9999999581</v>
      </c>
      <c r="E906" s="216">
        <v>213236049.99999994</v>
      </c>
      <c r="F906" s="216">
        <v>50740</v>
      </c>
      <c r="G906" s="217">
        <v>24272325</v>
      </c>
      <c r="H906" s="217">
        <v>234451241</v>
      </c>
      <c r="I906" s="217">
        <v>289689318</v>
      </c>
      <c r="J906" s="218">
        <v>98</v>
      </c>
      <c r="K906" s="219">
        <v>54.673999999999999</v>
      </c>
      <c r="L906" s="219">
        <v>22.015999999999998</v>
      </c>
      <c r="M906" s="220">
        <v>4164.4120000000003</v>
      </c>
      <c r="N906" s="220">
        <v>2246.2559999999999</v>
      </c>
      <c r="O906" s="220">
        <v>143058.19100000002</v>
      </c>
      <c r="P906" s="220">
        <v>73948.425999999934</v>
      </c>
      <c r="Q906" s="221">
        <v>69.459999999962747</v>
      </c>
      <c r="R906" s="222">
        <f t="shared" si="22"/>
        <v>0.37130981735159835</v>
      </c>
      <c r="S906" s="223">
        <v>97.731501766784405</v>
      </c>
      <c r="T906" s="221">
        <v>87</v>
      </c>
      <c r="U906" s="220">
        <v>2088000</v>
      </c>
      <c r="V906" s="220">
        <v>20880000</v>
      </c>
      <c r="W906" s="220">
        <v>10</v>
      </c>
      <c r="X906" s="220">
        <v>590904000</v>
      </c>
      <c r="Y906" s="224">
        <v>60</v>
      </c>
      <c r="Z906" s="224">
        <v>31.05</v>
      </c>
      <c r="AA906" s="225">
        <v>189443.09700000004</v>
      </c>
      <c r="AB906" s="225">
        <v>98625.925999999949</v>
      </c>
      <c r="AC906" s="225">
        <v>470708.28499999997</v>
      </c>
      <c r="AD906" s="225">
        <v>244286.51300000001</v>
      </c>
      <c r="AE906" s="220">
        <v>3881736</v>
      </c>
    </row>
    <row r="907" spans="1:31" s="226" customFormat="1" ht="14.4" x14ac:dyDescent="0.3">
      <c r="A907" s="214">
        <v>43019</v>
      </c>
      <c r="B907" s="215">
        <f t="shared" si="21"/>
        <v>2017</v>
      </c>
      <c r="C907" s="216">
        <v>228650.00000002328</v>
      </c>
      <c r="D907" s="216">
        <v>6520729.9999999814</v>
      </c>
      <c r="E907" s="216">
        <v>213464699.99999994</v>
      </c>
      <c r="F907" s="216">
        <v>322660</v>
      </c>
      <c r="G907" s="217">
        <v>24272325</v>
      </c>
      <c r="H907" s="217">
        <v>234451241</v>
      </c>
      <c r="I907" s="217">
        <v>289689318</v>
      </c>
      <c r="J907" s="218">
        <v>96.58</v>
      </c>
      <c r="K907" s="219">
        <v>168.74799999999999</v>
      </c>
      <c r="L907" s="219">
        <v>67.581999999999994</v>
      </c>
      <c r="M907" s="220">
        <v>4333.16</v>
      </c>
      <c r="N907" s="220">
        <v>2313.8379999999997</v>
      </c>
      <c r="O907" s="220">
        <v>143226.93900000001</v>
      </c>
      <c r="P907" s="220">
        <v>74016.007999999929</v>
      </c>
      <c r="Q907" s="221">
        <v>228.65000000002328</v>
      </c>
      <c r="R907" s="222">
        <f t="shared" si="22"/>
        <v>0.37090011809163942</v>
      </c>
      <c r="S907" s="223">
        <v>97.727447183098548</v>
      </c>
      <c r="T907" s="221">
        <v>87</v>
      </c>
      <c r="U907" s="220">
        <v>2088000</v>
      </c>
      <c r="V907" s="220">
        <v>22968000</v>
      </c>
      <c r="W907" s="220">
        <v>10</v>
      </c>
      <c r="X907" s="220">
        <v>592992000</v>
      </c>
      <c r="Y907" s="224">
        <v>60</v>
      </c>
      <c r="Z907" s="224">
        <v>31.05</v>
      </c>
      <c r="AA907" s="225">
        <v>189508.68800000002</v>
      </c>
      <c r="AB907" s="225">
        <v>98633.863999999943</v>
      </c>
      <c r="AC907" s="225">
        <v>470877.033</v>
      </c>
      <c r="AD907" s="225">
        <v>244354.095</v>
      </c>
      <c r="AE907" s="220">
        <v>3883824</v>
      </c>
    </row>
    <row r="908" spans="1:31" s="226" customFormat="1" ht="14.4" x14ac:dyDescent="0.3">
      <c r="A908" s="214">
        <v>43020</v>
      </c>
      <c r="B908" s="215">
        <f t="shared" ref="B908:B971" si="23">YEAR(A908)</f>
        <v>2017</v>
      </c>
      <c r="C908" s="216">
        <v>358660</v>
      </c>
      <c r="D908" s="216">
        <v>6879390</v>
      </c>
      <c r="E908" s="216">
        <v>213823360</v>
      </c>
      <c r="F908" s="216">
        <v>254770</v>
      </c>
      <c r="G908" s="217">
        <v>24272325</v>
      </c>
      <c r="H908" s="217">
        <v>234451241</v>
      </c>
      <c r="I908" s="217">
        <v>289689318</v>
      </c>
      <c r="J908" s="218">
        <v>97.22</v>
      </c>
      <c r="K908" s="219">
        <v>113.992</v>
      </c>
      <c r="L908" s="219">
        <v>253.136</v>
      </c>
      <c r="M908" s="220">
        <v>4447.152</v>
      </c>
      <c r="N908" s="220">
        <v>2566.9739999999997</v>
      </c>
      <c r="O908" s="220">
        <v>143340.93100000001</v>
      </c>
      <c r="P908" s="220">
        <v>74269.143999999927</v>
      </c>
      <c r="Q908" s="221">
        <v>358.66</v>
      </c>
      <c r="R908" s="222">
        <f t="shared" si="22"/>
        <v>0.36943534876397438</v>
      </c>
      <c r="S908" s="223">
        <v>97.725666666666626</v>
      </c>
      <c r="T908" s="221">
        <v>87</v>
      </c>
      <c r="U908" s="220">
        <v>2088000</v>
      </c>
      <c r="V908" s="220">
        <v>25056000</v>
      </c>
      <c r="W908" s="220">
        <v>10</v>
      </c>
      <c r="X908" s="220">
        <v>595080000</v>
      </c>
      <c r="Y908" s="224">
        <v>60</v>
      </c>
      <c r="Z908" s="224">
        <v>31.05</v>
      </c>
      <c r="AA908" s="225">
        <v>189253.163</v>
      </c>
      <c r="AB908" s="225">
        <v>98705.103999999934</v>
      </c>
      <c r="AC908" s="225">
        <v>470991.02500000002</v>
      </c>
      <c r="AD908" s="225">
        <v>244607.231</v>
      </c>
      <c r="AE908" s="220">
        <v>3885912</v>
      </c>
    </row>
    <row r="909" spans="1:31" s="226" customFormat="1" ht="14.4" x14ac:dyDescent="0.3">
      <c r="A909" s="214">
        <v>43021</v>
      </c>
      <c r="B909" s="215">
        <f t="shared" si="23"/>
        <v>2017</v>
      </c>
      <c r="C909" s="216">
        <v>120220</v>
      </c>
      <c r="D909" s="216">
        <v>6999610</v>
      </c>
      <c r="E909" s="216">
        <v>213943580</v>
      </c>
      <c r="F909" s="216">
        <v>66566</v>
      </c>
      <c r="G909" s="217">
        <v>24272325</v>
      </c>
      <c r="H909" s="217">
        <v>234451241</v>
      </c>
      <c r="I909" s="217">
        <v>289689318</v>
      </c>
      <c r="J909" s="218">
        <v>95.82</v>
      </c>
      <c r="K909" s="219">
        <v>94.218000000000004</v>
      </c>
      <c r="L909" s="219">
        <v>30.416</v>
      </c>
      <c r="M909" s="220">
        <v>4541.37</v>
      </c>
      <c r="N909" s="220">
        <v>2597.39</v>
      </c>
      <c r="O909" s="220">
        <v>143435.149</v>
      </c>
      <c r="P909" s="220">
        <v>74299.559999999925</v>
      </c>
      <c r="Q909" s="221">
        <v>120.22</v>
      </c>
      <c r="R909" s="222">
        <f t="shared" si="22"/>
        <v>0.36926542801658552</v>
      </c>
      <c r="S909" s="223">
        <v>97.719003496503447</v>
      </c>
      <c r="T909" s="221">
        <v>87</v>
      </c>
      <c r="U909" s="220">
        <v>2088000</v>
      </c>
      <c r="V909" s="220">
        <v>27144000</v>
      </c>
      <c r="W909" s="220">
        <v>10</v>
      </c>
      <c r="X909" s="220">
        <v>597168000</v>
      </c>
      <c r="Y909" s="224">
        <v>60</v>
      </c>
      <c r="Z909" s="224">
        <v>31.05</v>
      </c>
      <c r="AA909" s="225">
        <v>188339.16500000001</v>
      </c>
      <c r="AB909" s="225">
        <v>98247.967999999935</v>
      </c>
      <c r="AC909" s="225">
        <v>471085.24300000002</v>
      </c>
      <c r="AD909" s="225">
        <v>244637.647</v>
      </c>
      <c r="AE909" s="220">
        <v>3888000</v>
      </c>
    </row>
    <row r="910" spans="1:31" s="226" customFormat="1" ht="14.4" x14ac:dyDescent="0.3">
      <c r="A910" s="214">
        <v>43022</v>
      </c>
      <c r="B910" s="215">
        <f t="shared" si="23"/>
        <v>2017</v>
      </c>
      <c r="C910" s="216">
        <v>737989.99999999069</v>
      </c>
      <c r="D910" s="216">
        <v>7737599.9999999767</v>
      </c>
      <c r="E910" s="216">
        <v>214681569.99999994</v>
      </c>
      <c r="F910" s="216">
        <v>492233</v>
      </c>
      <c r="G910" s="217">
        <v>24272325</v>
      </c>
      <c r="H910" s="217">
        <v>234451241</v>
      </c>
      <c r="I910" s="217">
        <v>289689318</v>
      </c>
      <c r="J910" s="218">
        <v>97.69</v>
      </c>
      <c r="K910" s="219">
        <v>497.06</v>
      </c>
      <c r="L910" s="219">
        <v>253.02600000000001</v>
      </c>
      <c r="M910" s="220">
        <v>5038.43</v>
      </c>
      <c r="N910" s="220">
        <v>2850.4159999999997</v>
      </c>
      <c r="O910" s="220">
        <v>143932.209</v>
      </c>
      <c r="P910" s="220">
        <v>74552.585999999923</v>
      </c>
      <c r="Q910" s="221">
        <v>737.98999999999069</v>
      </c>
      <c r="R910" s="222">
        <f t="shared" si="22"/>
        <v>0.369206579016428</v>
      </c>
      <c r="S910" s="223">
        <v>97.718902439024347</v>
      </c>
      <c r="T910" s="221">
        <v>87</v>
      </c>
      <c r="U910" s="220">
        <v>2088000</v>
      </c>
      <c r="V910" s="220">
        <v>29232000</v>
      </c>
      <c r="W910" s="220">
        <v>10</v>
      </c>
      <c r="X910" s="220">
        <v>599256000</v>
      </c>
      <c r="Y910" s="224">
        <v>60</v>
      </c>
      <c r="Z910" s="224">
        <v>31.05</v>
      </c>
      <c r="AA910" s="225">
        <v>188667.16399999999</v>
      </c>
      <c r="AB910" s="225">
        <v>98412.481999999931</v>
      </c>
      <c r="AC910" s="225">
        <v>471582.30300000001</v>
      </c>
      <c r="AD910" s="225">
        <v>244890.67300000001</v>
      </c>
      <c r="AE910" s="220">
        <v>3890088</v>
      </c>
    </row>
    <row r="911" spans="1:31" s="226" customFormat="1" ht="14.4" x14ac:dyDescent="0.3">
      <c r="A911" s="214">
        <v>43023</v>
      </c>
      <c r="B911" s="215">
        <f t="shared" si="23"/>
        <v>2017</v>
      </c>
      <c r="C911" s="216">
        <v>367690.00000006054</v>
      </c>
      <c r="D911" s="216">
        <v>8105290.0000000373</v>
      </c>
      <c r="E911" s="216">
        <v>215049260</v>
      </c>
      <c r="F911" s="216">
        <v>207653</v>
      </c>
      <c r="G911" s="217">
        <v>24272325</v>
      </c>
      <c r="H911" s="217">
        <v>234451241</v>
      </c>
      <c r="I911" s="217">
        <v>289689318</v>
      </c>
      <c r="J911" s="218">
        <v>99.62</v>
      </c>
      <c r="K911" s="219">
        <v>262.62099999999998</v>
      </c>
      <c r="L911" s="219">
        <v>113.45399999999999</v>
      </c>
      <c r="M911" s="220">
        <v>5301.0510000000004</v>
      </c>
      <c r="N911" s="220">
        <v>2963.87</v>
      </c>
      <c r="O911" s="220">
        <v>144194.83000000002</v>
      </c>
      <c r="P911" s="220">
        <v>74666.039999999921</v>
      </c>
      <c r="Q911" s="221">
        <v>367.69000000006054</v>
      </c>
      <c r="R911" s="222">
        <f t="shared" si="22"/>
        <v>0.36872567049808452</v>
      </c>
      <c r="S911" s="223">
        <v>97.725503472222172</v>
      </c>
      <c r="T911" s="221">
        <v>87</v>
      </c>
      <c r="U911" s="220">
        <v>2088000</v>
      </c>
      <c r="V911" s="220">
        <v>31320000</v>
      </c>
      <c r="W911" s="220">
        <v>10</v>
      </c>
      <c r="X911" s="220">
        <v>601344000</v>
      </c>
      <c r="Y911" s="224">
        <v>60</v>
      </c>
      <c r="Z911" s="224">
        <v>31.05</v>
      </c>
      <c r="AA911" s="225">
        <v>188417.38699999999</v>
      </c>
      <c r="AB911" s="225">
        <v>98243.629999999946</v>
      </c>
      <c r="AC911" s="225">
        <v>471844.924</v>
      </c>
      <c r="AD911" s="225">
        <v>245004.12700000001</v>
      </c>
      <c r="AE911" s="220">
        <v>3892176</v>
      </c>
    </row>
    <row r="912" spans="1:31" s="226" customFormat="1" ht="14.4" x14ac:dyDescent="0.3">
      <c r="A912" s="214">
        <v>43024</v>
      </c>
      <c r="B912" s="215">
        <f t="shared" si="23"/>
        <v>2017</v>
      </c>
      <c r="C912" s="216">
        <v>509800</v>
      </c>
      <c r="D912" s="216">
        <v>8615090</v>
      </c>
      <c r="E912" s="216">
        <v>215559060</v>
      </c>
      <c r="F912" s="216">
        <v>465248</v>
      </c>
      <c r="G912" s="217">
        <v>24272325</v>
      </c>
      <c r="H912" s="217">
        <v>234451241</v>
      </c>
      <c r="I912" s="217">
        <v>289689318</v>
      </c>
      <c r="J912" s="218">
        <v>96.42</v>
      </c>
      <c r="K912" s="219">
        <v>359.24400000000003</v>
      </c>
      <c r="L912" s="219">
        <v>159.16800000000001</v>
      </c>
      <c r="M912" s="220">
        <v>5660.2950000000001</v>
      </c>
      <c r="N912" s="220">
        <v>3123.038</v>
      </c>
      <c r="O912" s="220">
        <v>144554.07400000002</v>
      </c>
      <c r="P912" s="220">
        <v>74825.207999999926</v>
      </c>
      <c r="Q912" s="221">
        <v>509.8</v>
      </c>
      <c r="R912" s="222">
        <f t="shared" si="22"/>
        <v>0.36894853566367525</v>
      </c>
      <c r="S912" s="223">
        <v>97.720986159169499</v>
      </c>
      <c r="T912" s="221">
        <v>87</v>
      </c>
      <c r="U912" s="220">
        <v>2088000</v>
      </c>
      <c r="V912" s="220">
        <v>33408000</v>
      </c>
      <c r="W912" s="220">
        <v>10</v>
      </c>
      <c r="X912" s="220">
        <v>603432000</v>
      </c>
      <c r="Y912" s="224">
        <v>60</v>
      </c>
      <c r="Z912" s="224">
        <v>31.05</v>
      </c>
      <c r="AA912" s="225">
        <v>188294.503</v>
      </c>
      <c r="AB912" s="225">
        <v>98140.373999999938</v>
      </c>
      <c r="AC912" s="225">
        <v>472204.16800000001</v>
      </c>
      <c r="AD912" s="225">
        <v>245163.29500000001</v>
      </c>
      <c r="AE912" s="220">
        <v>3894264</v>
      </c>
    </row>
    <row r="913" spans="1:31" s="226" customFormat="1" ht="14.4" x14ac:dyDescent="0.3">
      <c r="A913" s="214">
        <v>43025</v>
      </c>
      <c r="B913" s="215">
        <f t="shared" si="23"/>
        <v>2017</v>
      </c>
      <c r="C913" s="216">
        <v>708530</v>
      </c>
      <c r="D913" s="216">
        <v>9323620</v>
      </c>
      <c r="E913" s="216">
        <v>216267590</v>
      </c>
      <c r="F913" s="216">
        <v>786303</v>
      </c>
      <c r="G913" s="217">
        <v>24272325</v>
      </c>
      <c r="H913" s="217">
        <v>234451241</v>
      </c>
      <c r="I913" s="217">
        <v>289689318</v>
      </c>
      <c r="J913" s="218">
        <v>100</v>
      </c>
      <c r="K913" s="219">
        <v>485.06200000000001</v>
      </c>
      <c r="L913" s="219">
        <v>234.12</v>
      </c>
      <c r="M913" s="220">
        <v>6145.357</v>
      </c>
      <c r="N913" s="220">
        <v>3357.1579999999999</v>
      </c>
      <c r="O913" s="220">
        <v>145039.13600000003</v>
      </c>
      <c r="P913" s="220">
        <v>75059.327999999921</v>
      </c>
      <c r="Q913" s="221">
        <v>708.53</v>
      </c>
      <c r="R913" s="222">
        <f t="shared" si="22"/>
        <v>0.36779366503962652</v>
      </c>
      <c r="S913" s="223">
        <v>97.728844827586144</v>
      </c>
      <c r="T913" s="221">
        <v>87</v>
      </c>
      <c r="U913" s="220">
        <v>2088000</v>
      </c>
      <c r="V913" s="220">
        <v>35496000</v>
      </c>
      <c r="W913" s="220">
        <v>10</v>
      </c>
      <c r="X913" s="220">
        <v>605520000</v>
      </c>
      <c r="Y913" s="224">
        <v>60</v>
      </c>
      <c r="Z913" s="224">
        <v>31.05</v>
      </c>
      <c r="AA913" s="225">
        <v>188558.47100000002</v>
      </c>
      <c r="AB913" s="225">
        <v>98250.979999999938</v>
      </c>
      <c r="AC913" s="225">
        <v>472689.23</v>
      </c>
      <c r="AD913" s="225">
        <v>245397.41500000001</v>
      </c>
      <c r="AE913" s="220">
        <v>3896352</v>
      </c>
    </row>
    <row r="914" spans="1:31" s="226" customFormat="1" ht="14.4" x14ac:dyDescent="0.3">
      <c r="A914" s="214">
        <v>43026</v>
      </c>
      <c r="B914" s="215">
        <f t="shared" si="23"/>
        <v>2017</v>
      </c>
      <c r="C914" s="216">
        <v>393089</v>
      </c>
      <c r="D914" s="216">
        <v>9716709</v>
      </c>
      <c r="E914" s="216">
        <v>216660679</v>
      </c>
      <c r="F914" s="216">
        <v>837382</v>
      </c>
      <c r="G914" s="217">
        <v>24272325</v>
      </c>
      <c r="H914" s="217">
        <v>234451241</v>
      </c>
      <c r="I914" s="217">
        <v>289689318</v>
      </c>
      <c r="J914" s="218">
        <v>96.44</v>
      </c>
      <c r="K914" s="219">
        <v>279.15600000000001</v>
      </c>
      <c r="L914" s="219">
        <v>123.352</v>
      </c>
      <c r="M914" s="220">
        <v>6424.5129999999999</v>
      </c>
      <c r="N914" s="220">
        <v>3480.5099999999998</v>
      </c>
      <c r="O914" s="220">
        <v>145318.29200000002</v>
      </c>
      <c r="P914" s="220">
        <v>75182.67999999992</v>
      </c>
      <c r="Q914" s="221">
        <v>393.089</v>
      </c>
      <c r="R914" s="222">
        <f t="shared" si="22"/>
        <v>0.36598528709389611</v>
      </c>
      <c r="S914" s="223">
        <v>97.724415807560078</v>
      </c>
      <c r="T914" s="221">
        <v>87</v>
      </c>
      <c r="U914" s="220">
        <v>2088000</v>
      </c>
      <c r="V914" s="220">
        <v>37584000</v>
      </c>
      <c r="W914" s="220">
        <v>10</v>
      </c>
      <c r="X914" s="220">
        <v>607608000</v>
      </c>
      <c r="Y914" s="224">
        <v>60</v>
      </c>
      <c r="Z914" s="224">
        <v>31.05</v>
      </c>
      <c r="AA914" s="225">
        <v>187758.40899999999</v>
      </c>
      <c r="AB914" s="225">
        <v>97839.309999999925</v>
      </c>
      <c r="AC914" s="225">
        <v>472968.386</v>
      </c>
      <c r="AD914" s="225">
        <v>245520.76700000002</v>
      </c>
      <c r="AE914" s="220">
        <v>3898440</v>
      </c>
    </row>
    <row r="915" spans="1:31" s="226" customFormat="1" ht="14.4" x14ac:dyDescent="0.3">
      <c r="A915" s="214">
        <v>43027</v>
      </c>
      <c r="B915" s="215">
        <f t="shared" si="23"/>
        <v>2017</v>
      </c>
      <c r="C915" s="216">
        <v>32531</v>
      </c>
      <c r="D915" s="216">
        <v>9749240</v>
      </c>
      <c r="E915" s="216">
        <v>216693210</v>
      </c>
      <c r="F915" s="216">
        <v>29816</v>
      </c>
      <c r="G915" s="217">
        <v>24272325</v>
      </c>
      <c r="H915" s="217">
        <v>234451241</v>
      </c>
      <c r="I915" s="217">
        <v>289689318</v>
      </c>
      <c r="J915" s="218">
        <v>96.22</v>
      </c>
      <c r="K915" s="219">
        <v>28.37</v>
      </c>
      <c r="L915" s="219">
        <v>8.4339999999999993</v>
      </c>
      <c r="M915" s="220">
        <v>6452.8829999999998</v>
      </c>
      <c r="N915" s="220">
        <v>3488.944</v>
      </c>
      <c r="O915" s="220">
        <v>145346.66200000001</v>
      </c>
      <c r="P915" s="220">
        <v>75191.113999999914</v>
      </c>
      <c r="Q915" s="221">
        <v>32.530999999999999</v>
      </c>
      <c r="R915" s="222">
        <f t="shared" si="22"/>
        <v>0.36531542014380963</v>
      </c>
      <c r="S915" s="223">
        <v>97.719263698630073</v>
      </c>
      <c r="T915" s="221">
        <v>87</v>
      </c>
      <c r="U915" s="220">
        <v>2088000</v>
      </c>
      <c r="V915" s="220">
        <v>39672000</v>
      </c>
      <c r="W915" s="220">
        <v>10</v>
      </c>
      <c r="X915" s="220">
        <v>609696000</v>
      </c>
      <c r="Y915" s="224">
        <v>60</v>
      </c>
      <c r="Z915" s="224">
        <v>31.05</v>
      </c>
      <c r="AA915" s="225">
        <v>186610.36700000003</v>
      </c>
      <c r="AB915" s="225">
        <v>97227.475999999922</v>
      </c>
      <c r="AC915" s="225">
        <v>472996.75599999999</v>
      </c>
      <c r="AD915" s="225">
        <v>245529.20100000003</v>
      </c>
      <c r="AE915" s="220">
        <v>3900528</v>
      </c>
    </row>
    <row r="916" spans="1:31" s="226" customFormat="1" ht="14.4" x14ac:dyDescent="0.3">
      <c r="A916" s="214">
        <v>43028</v>
      </c>
      <c r="B916" s="215">
        <f t="shared" si="23"/>
        <v>2017</v>
      </c>
      <c r="C916" s="216">
        <v>3460</v>
      </c>
      <c r="D916" s="216">
        <v>9752700</v>
      </c>
      <c r="E916" s="216">
        <v>216696670</v>
      </c>
      <c r="F916" s="216">
        <v>7761</v>
      </c>
      <c r="G916" s="217">
        <v>24272325</v>
      </c>
      <c r="H916" s="217">
        <v>234451241</v>
      </c>
      <c r="I916" s="217">
        <v>289689318</v>
      </c>
      <c r="J916" s="218">
        <v>98.22</v>
      </c>
      <c r="K916" s="219">
        <v>2.8170000000000002</v>
      </c>
      <c r="L916" s="219">
        <v>5.19</v>
      </c>
      <c r="M916" s="220">
        <v>6455.7</v>
      </c>
      <c r="N916" s="220">
        <v>3494.134</v>
      </c>
      <c r="O916" s="220">
        <v>145349.47900000002</v>
      </c>
      <c r="P916" s="220">
        <v>75196.303999999916</v>
      </c>
      <c r="Q916" s="221">
        <v>3.46</v>
      </c>
      <c r="R916" s="222">
        <f t="shared" si="22"/>
        <v>0.36476105862593838</v>
      </c>
      <c r="S916" s="223">
        <v>97.720972696245681</v>
      </c>
      <c r="T916" s="221">
        <v>87</v>
      </c>
      <c r="U916" s="220">
        <v>2088000</v>
      </c>
      <c r="V916" s="220">
        <v>41760000</v>
      </c>
      <c r="W916" s="220">
        <v>10</v>
      </c>
      <c r="X916" s="220">
        <v>611784000</v>
      </c>
      <c r="Y916" s="224">
        <v>60</v>
      </c>
      <c r="Z916" s="224">
        <v>31.05</v>
      </c>
      <c r="AA916" s="225">
        <v>186237.06500000003</v>
      </c>
      <c r="AB916" s="225">
        <v>97055.161999999909</v>
      </c>
      <c r="AC916" s="225">
        <v>472999.57299999997</v>
      </c>
      <c r="AD916" s="225">
        <v>245534.39100000003</v>
      </c>
      <c r="AE916" s="220">
        <v>3902616</v>
      </c>
    </row>
    <row r="917" spans="1:31" s="226" customFormat="1" ht="14.4" x14ac:dyDescent="0.3">
      <c r="A917" s="214">
        <v>43029</v>
      </c>
      <c r="B917" s="215">
        <f t="shared" si="23"/>
        <v>2017</v>
      </c>
      <c r="C917" s="216">
        <v>7390</v>
      </c>
      <c r="D917" s="216">
        <v>9760090</v>
      </c>
      <c r="E917" s="216">
        <v>216704060</v>
      </c>
      <c r="F917" s="216">
        <v>13262</v>
      </c>
      <c r="G917" s="217">
        <v>24272325</v>
      </c>
      <c r="H917" s="217">
        <v>234451241</v>
      </c>
      <c r="I917" s="217">
        <v>289689318</v>
      </c>
      <c r="J917" s="218">
        <v>98.09</v>
      </c>
      <c r="K917" s="219">
        <v>6.4989999999999997</v>
      </c>
      <c r="L917" s="219">
        <v>3.476</v>
      </c>
      <c r="M917" s="220">
        <v>6462.1989999999996</v>
      </c>
      <c r="N917" s="220">
        <v>3497.61</v>
      </c>
      <c r="O917" s="220">
        <v>145355.97800000003</v>
      </c>
      <c r="P917" s="220">
        <v>75199.779999999912</v>
      </c>
      <c r="Q917" s="221">
        <v>7.39</v>
      </c>
      <c r="R917" s="222">
        <f t="shared" si="22"/>
        <v>0.3639984228205535</v>
      </c>
      <c r="S917" s="223">
        <v>97.722227891156408</v>
      </c>
      <c r="T917" s="221">
        <v>87</v>
      </c>
      <c r="U917" s="220">
        <v>2088000</v>
      </c>
      <c r="V917" s="220">
        <v>43848000</v>
      </c>
      <c r="W917" s="220">
        <v>10</v>
      </c>
      <c r="X917" s="220">
        <v>613872000</v>
      </c>
      <c r="Y917" s="224">
        <v>60</v>
      </c>
      <c r="Z917" s="224">
        <v>31.05</v>
      </c>
      <c r="AA917" s="225">
        <v>185953.62200000003</v>
      </c>
      <c r="AB917" s="225">
        <v>96914.397999999914</v>
      </c>
      <c r="AC917" s="225">
        <v>473006.07199999999</v>
      </c>
      <c r="AD917" s="225">
        <v>245537.86700000003</v>
      </c>
      <c r="AE917" s="220">
        <v>3904704</v>
      </c>
    </row>
    <row r="918" spans="1:31" s="226" customFormat="1" ht="14.4" x14ac:dyDescent="0.3">
      <c r="A918" s="214">
        <v>43030</v>
      </c>
      <c r="B918" s="215">
        <f t="shared" si="23"/>
        <v>2017</v>
      </c>
      <c r="C918" s="216">
        <v>131340</v>
      </c>
      <c r="D918" s="216">
        <v>9891430</v>
      </c>
      <c r="E918" s="216">
        <v>216835400</v>
      </c>
      <c r="F918" s="216">
        <v>119050</v>
      </c>
      <c r="G918" s="217">
        <v>24272325</v>
      </c>
      <c r="H918" s="217">
        <v>234451241</v>
      </c>
      <c r="I918" s="217">
        <v>289689318</v>
      </c>
      <c r="J918" s="218">
        <v>97.76</v>
      </c>
      <c r="K918" s="219">
        <v>75.138999999999996</v>
      </c>
      <c r="L918" s="219">
        <v>63.46</v>
      </c>
      <c r="M918" s="220">
        <v>6537.3379999999997</v>
      </c>
      <c r="N918" s="220">
        <v>3561.07</v>
      </c>
      <c r="O918" s="220">
        <v>145431.11700000003</v>
      </c>
      <c r="P918" s="220">
        <v>75263.239999999918</v>
      </c>
      <c r="Q918" s="221">
        <v>131.34</v>
      </c>
      <c r="R918" s="222">
        <f t="shared" si="22"/>
        <v>0.3640771899438412</v>
      </c>
      <c r="S918" s="223">
        <v>97.722355932203328</v>
      </c>
      <c r="T918" s="221">
        <v>87</v>
      </c>
      <c r="U918" s="220">
        <v>2088000</v>
      </c>
      <c r="V918" s="220">
        <v>45936000</v>
      </c>
      <c r="W918" s="220">
        <v>10</v>
      </c>
      <c r="X918" s="220">
        <v>615960000</v>
      </c>
      <c r="Y918" s="224">
        <v>60</v>
      </c>
      <c r="Z918" s="224">
        <v>31.05</v>
      </c>
      <c r="AA918" s="225">
        <v>185637.06600000002</v>
      </c>
      <c r="AB918" s="225">
        <v>96771.393999999913</v>
      </c>
      <c r="AC918" s="225">
        <v>473081.21100000001</v>
      </c>
      <c r="AD918" s="225">
        <v>245601.32700000002</v>
      </c>
      <c r="AE918" s="220">
        <v>3906792</v>
      </c>
    </row>
    <row r="919" spans="1:31" s="226" customFormat="1" ht="14.4" x14ac:dyDescent="0.3">
      <c r="A919" s="214">
        <v>43031</v>
      </c>
      <c r="B919" s="215">
        <f t="shared" si="23"/>
        <v>2017</v>
      </c>
      <c r="C919" s="216">
        <v>492930</v>
      </c>
      <c r="D919" s="216">
        <v>10384360</v>
      </c>
      <c r="E919" s="216">
        <v>217328330</v>
      </c>
      <c r="F919" s="216">
        <v>295299</v>
      </c>
      <c r="G919" s="217">
        <v>24272325</v>
      </c>
      <c r="H919" s="217">
        <v>234451241</v>
      </c>
      <c r="I919" s="217">
        <v>289689318</v>
      </c>
      <c r="J919" s="218">
        <v>97.5</v>
      </c>
      <c r="K919" s="219">
        <v>326.029</v>
      </c>
      <c r="L919" s="219">
        <v>173.93</v>
      </c>
      <c r="M919" s="220">
        <v>6863.3670000000002</v>
      </c>
      <c r="N919" s="220">
        <v>3735</v>
      </c>
      <c r="O919" s="220">
        <v>145757.14600000004</v>
      </c>
      <c r="P919" s="220">
        <v>75437.169999999911</v>
      </c>
      <c r="Q919" s="221">
        <v>492.93</v>
      </c>
      <c r="R919" s="222">
        <f t="shared" si="22"/>
        <v>0.364442368655855</v>
      </c>
      <c r="S919" s="223">
        <v>97.721604729729677</v>
      </c>
      <c r="T919" s="221">
        <v>87</v>
      </c>
      <c r="U919" s="220">
        <v>2088000</v>
      </c>
      <c r="V919" s="220">
        <v>48024000</v>
      </c>
      <c r="W919" s="220">
        <v>10</v>
      </c>
      <c r="X919" s="220">
        <v>618048000</v>
      </c>
      <c r="Y919" s="224">
        <v>60</v>
      </c>
      <c r="Z919" s="224">
        <v>31.05</v>
      </c>
      <c r="AA919" s="225">
        <v>185914.37000000002</v>
      </c>
      <c r="AB919" s="225">
        <v>96917.599999999904</v>
      </c>
      <c r="AC919" s="225">
        <v>473407.24</v>
      </c>
      <c r="AD919" s="225">
        <v>245775.25700000001</v>
      </c>
      <c r="AE919" s="220">
        <v>3908880</v>
      </c>
    </row>
    <row r="920" spans="1:31" s="226" customFormat="1" ht="14.4" x14ac:dyDescent="0.3">
      <c r="A920" s="214">
        <v>43032</v>
      </c>
      <c r="B920" s="215">
        <f t="shared" si="23"/>
        <v>2017</v>
      </c>
      <c r="C920" s="216">
        <v>1043560</v>
      </c>
      <c r="D920" s="216">
        <v>11427920</v>
      </c>
      <c r="E920" s="216">
        <v>218371890</v>
      </c>
      <c r="F920" s="216">
        <v>1048930</v>
      </c>
      <c r="G920" s="217">
        <v>24272325</v>
      </c>
      <c r="H920" s="217">
        <v>234451241</v>
      </c>
      <c r="I920" s="217">
        <v>289689318</v>
      </c>
      <c r="J920" s="218">
        <v>99.99</v>
      </c>
      <c r="K920" s="219">
        <v>713.61099999999999</v>
      </c>
      <c r="L920" s="219">
        <v>346.24</v>
      </c>
      <c r="M920" s="220">
        <v>7576.9780000000001</v>
      </c>
      <c r="N920" s="220">
        <v>4081.24</v>
      </c>
      <c r="O920" s="220">
        <v>146470.75700000004</v>
      </c>
      <c r="P920" s="220">
        <v>75783.409999999916</v>
      </c>
      <c r="Q920" s="221">
        <v>1043.56</v>
      </c>
      <c r="R920" s="222">
        <f t="shared" si="22"/>
        <v>0.36395294441820203</v>
      </c>
      <c r="S920" s="223">
        <v>97.729242424242372</v>
      </c>
      <c r="T920" s="221">
        <v>87</v>
      </c>
      <c r="U920" s="220">
        <v>2088000</v>
      </c>
      <c r="V920" s="220">
        <v>50112000</v>
      </c>
      <c r="W920" s="220">
        <v>10</v>
      </c>
      <c r="X920" s="220">
        <v>620136000</v>
      </c>
      <c r="Y920" s="224">
        <v>60</v>
      </c>
      <c r="Z920" s="224">
        <v>31.05</v>
      </c>
      <c r="AA920" s="225">
        <v>186482.67900000003</v>
      </c>
      <c r="AB920" s="225">
        <v>97188.303999999916</v>
      </c>
      <c r="AC920" s="225">
        <v>474120.85099999997</v>
      </c>
      <c r="AD920" s="225">
        <v>246121.497</v>
      </c>
      <c r="AE920" s="220">
        <v>3910968</v>
      </c>
    </row>
    <row r="921" spans="1:31" s="226" customFormat="1" ht="14.4" x14ac:dyDescent="0.3">
      <c r="A921" s="214">
        <v>43033</v>
      </c>
      <c r="B921" s="215">
        <f t="shared" si="23"/>
        <v>2017</v>
      </c>
      <c r="C921" s="216">
        <v>410469.99999997206</v>
      </c>
      <c r="D921" s="216">
        <v>11838390.000000013</v>
      </c>
      <c r="E921" s="216">
        <v>218782360</v>
      </c>
      <c r="F921" s="216">
        <v>533053</v>
      </c>
      <c r="G921" s="217">
        <v>24272325</v>
      </c>
      <c r="H921" s="217">
        <v>234451241</v>
      </c>
      <c r="I921" s="217">
        <v>289689318</v>
      </c>
      <c r="J921" s="218">
        <v>97.59</v>
      </c>
      <c r="K921" s="219">
        <v>162.62100000000001</v>
      </c>
      <c r="L921" s="219">
        <v>155.364</v>
      </c>
      <c r="M921" s="220">
        <v>7739.5990000000002</v>
      </c>
      <c r="N921" s="220">
        <v>4236.6039999999994</v>
      </c>
      <c r="O921" s="220">
        <v>146633.37800000006</v>
      </c>
      <c r="P921" s="220">
        <v>75938.773999999918</v>
      </c>
      <c r="Q921" s="221">
        <v>410.46999999997206</v>
      </c>
      <c r="R921" s="222">
        <f t="shared" si="22"/>
        <v>0.36264580118616507</v>
      </c>
      <c r="S921" s="223">
        <v>97.728775167785187</v>
      </c>
      <c r="T921" s="221">
        <v>87</v>
      </c>
      <c r="U921" s="220">
        <v>2088000</v>
      </c>
      <c r="V921" s="220">
        <v>52200000</v>
      </c>
      <c r="W921" s="220">
        <v>10</v>
      </c>
      <c r="X921" s="220">
        <v>622224000</v>
      </c>
      <c r="Y921" s="224">
        <v>60</v>
      </c>
      <c r="Z921" s="224">
        <v>31.05</v>
      </c>
      <c r="AA921" s="225">
        <v>185707.46800000005</v>
      </c>
      <c r="AB921" s="225">
        <v>96845.619999999908</v>
      </c>
      <c r="AC921" s="225">
        <v>474283.47199999995</v>
      </c>
      <c r="AD921" s="225">
        <v>246276.861</v>
      </c>
      <c r="AE921" s="220">
        <v>3913056</v>
      </c>
    </row>
    <row r="922" spans="1:31" s="226" customFormat="1" ht="14.4" x14ac:dyDescent="0.3">
      <c r="A922" s="214">
        <v>43034</v>
      </c>
      <c r="B922" s="215">
        <f t="shared" si="23"/>
        <v>2017</v>
      </c>
      <c r="C922" s="216">
        <v>774910.0000000326</v>
      </c>
      <c r="D922" s="216">
        <v>12613300.000000045</v>
      </c>
      <c r="E922" s="216">
        <v>219557270.00000003</v>
      </c>
      <c r="F922" s="216">
        <v>906918</v>
      </c>
      <c r="G922" s="217">
        <v>24272325</v>
      </c>
      <c r="H922" s="217">
        <v>234451241</v>
      </c>
      <c r="I922" s="217">
        <v>289689318</v>
      </c>
      <c r="J922" s="218">
        <v>97.63</v>
      </c>
      <c r="K922" s="219">
        <v>503.95499999999998</v>
      </c>
      <c r="L922" s="219">
        <v>284.53399999999999</v>
      </c>
      <c r="M922" s="220">
        <v>8243.5540000000001</v>
      </c>
      <c r="N922" s="220">
        <v>4521.137999999999</v>
      </c>
      <c r="O922" s="220">
        <v>147137.33300000004</v>
      </c>
      <c r="P922" s="220">
        <v>76223.307999999917</v>
      </c>
      <c r="Q922" s="221">
        <v>774.9100000000326</v>
      </c>
      <c r="R922" s="222">
        <f t="shared" si="22"/>
        <v>0.36261240749488294</v>
      </c>
      <c r="S922" s="223">
        <v>97.728444816053468</v>
      </c>
      <c r="T922" s="221">
        <v>87</v>
      </c>
      <c r="U922" s="220">
        <v>2088000</v>
      </c>
      <c r="V922" s="220">
        <v>54288000</v>
      </c>
      <c r="W922" s="220">
        <v>10</v>
      </c>
      <c r="X922" s="220">
        <v>624312000</v>
      </c>
      <c r="Y922" s="224">
        <v>60</v>
      </c>
      <c r="Z922" s="224">
        <v>31.05</v>
      </c>
      <c r="AA922" s="225">
        <v>185287.31200000001</v>
      </c>
      <c r="AB922" s="225">
        <v>96629.495999999912</v>
      </c>
      <c r="AC922" s="225">
        <v>474787.42699999997</v>
      </c>
      <c r="AD922" s="225">
        <v>246561.39500000002</v>
      </c>
      <c r="AE922" s="220">
        <v>3915144</v>
      </c>
    </row>
    <row r="923" spans="1:31" s="226" customFormat="1" ht="14.4" x14ac:dyDescent="0.3">
      <c r="A923" s="214">
        <v>43035</v>
      </c>
      <c r="B923" s="215">
        <f t="shared" si="23"/>
        <v>2017</v>
      </c>
      <c r="C923" s="216">
        <v>57729.999999981374</v>
      </c>
      <c r="D923" s="216">
        <v>12671030.000000026</v>
      </c>
      <c r="E923" s="216">
        <v>219615000</v>
      </c>
      <c r="F923" s="216">
        <v>42110</v>
      </c>
      <c r="G923" s="217">
        <v>24272325</v>
      </c>
      <c r="H923" s="217">
        <v>234451241</v>
      </c>
      <c r="I923" s="217">
        <v>289689318</v>
      </c>
      <c r="J923" s="218">
        <v>97.71</v>
      </c>
      <c r="K923" s="219">
        <v>36.122</v>
      </c>
      <c r="L923" s="219">
        <v>24.138000000000002</v>
      </c>
      <c r="M923" s="220">
        <v>8279.6759999999995</v>
      </c>
      <c r="N923" s="220">
        <v>4545.2759999999989</v>
      </c>
      <c r="O923" s="220">
        <v>147173.45500000005</v>
      </c>
      <c r="P923" s="220">
        <v>76247.445999999924</v>
      </c>
      <c r="Q923" s="221">
        <v>57.729999999981374</v>
      </c>
      <c r="R923" s="222">
        <f t="shared" si="22"/>
        <v>0.36090654883745366</v>
      </c>
      <c r="S923" s="223">
        <v>97.728383333333284</v>
      </c>
      <c r="T923" s="221">
        <v>87</v>
      </c>
      <c r="U923" s="220">
        <v>2088000</v>
      </c>
      <c r="V923" s="220">
        <v>56376000</v>
      </c>
      <c r="W923" s="220">
        <v>10</v>
      </c>
      <c r="X923" s="220">
        <v>626400000</v>
      </c>
      <c r="Y923" s="224">
        <v>60</v>
      </c>
      <c r="Z923" s="224">
        <v>31.05</v>
      </c>
      <c r="AA923" s="225">
        <v>184793.024</v>
      </c>
      <c r="AB923" s="225">
        <v>96370.537999999913</v>
      </c>
      <c r="AC923" s="225">
        <v>474823.54899999994</v>
      </c>
      <c r="AD923" s="225">
        <v>246585.53300000002</v>
      </c>
      <c r="AE923" s="220">
        <v>3917232</v>
      </c>
    </row>
    <row r="924" spans="1:31" s="226" customFormat="1" ht="14.4" x14ac:dyDescent="0.3">
      <c r="A924" s="214">
        <v>43036</v>
      </c>
      <c r="B924" s="215">
        <f t="shared" si="23"/>
        <v>2017</v>
      </c>
      <c r="C924" s="216">
        <v>563060</v>
      </c>
      <c r="D924" s="216">
        <v>13234090</v>
      </c>
      <c r="E924" s="216">
        <v>220178060</v>
      </c>
      <c r="F924" s="216">
        <v>542210</v>
      </c>
      <c r="G924" s="217">
        <v>24272325</v>
      </c>
      <c r="H924" s="217">
        <v>234451241</v>
      </c>
      <c r="I924" s="217">
        <v>289689318</v>
      </c>
      <c r="J924" s="218">
        <v>98.95</v>
      </c>
      <c r="K924" s="219">
        <v>372.23399999999998</v>
      </c>
      <c r="L924" s="219">
        <v>202.904</v>
      </c>
      <c r="M924" s="220">
        <v>8651.91</v>
      </c>
      <c r="N924" s="220">
        <v>4748.1799999999985</v>
      </c>
      <c r="O924" s="220">
        <v>147545.68900000004</v>
      </c>
      <c r="P924" s="220">
        <v>76450.349999999919</v>
      </c>
      <c r="Q924" s="221">
        <v>563.05999999999995</v>
      </c>
      <c r="R924" s="222">
        <f t="shared" si="22"/>
        <v>0.3591014302209628</v>
      </c>
      <c r="S924" s="223">
        <v>97.732441860465073</v>
      </c>
      <c r="T924" s="221">
        <v>87</v>
      </c>
      <c r="U924" s="220">
        <v>2088000</v>
      </c>
      <c r="V924" s="220">
        <v>58464000</v>
      </c>
      <c r="W924" s="220">
        <v>10</v>
      </c>
      <c r="X924" s="220">
        <v>628488000</v>
      </c>
      <c r="Y924" s="224">
        <v>60</v>
      </c>
      <c r="Z924" s="224">
        <v>31.05</v>
      </c>
      <c r="AA924" s="225">
        <v>184250.26500000001</v>
      </c>
      <c r="AB924" s="225">
        <v>96111.903999999922</v>
      </c>
      <c r="AC924" s="225">
        <v>475195.78299999994</v>
      </c>
      <c r="AD924" s="225">
        <v>246788.43700000003</v>
      </c>
      <c r="AE924" s="220">
        <v>3919320</v>
      </c>
    </row>
    <row r="925" spans="1:31" s="226" customFormat="1" ht="14.4" x14ac:dyDescent="0.3">
      <c r="A925" s="214">
        <v>43037</v>
      </c>
      <c r="B925" s="215">
        <f t="shared" si="23"/>
        <v>2017</v>
      </c>
      <c r="C925" s="216">
        <v>891000</v>
      </c>
      <c r="D925" s="216">
        <v>14125089.999999966</v>
      </c>
      <c r="E925" s="216">
        <v>221069059.99999994</v>
      </c>
      <c r="F925" s="216">
        <v>890747</v>
      </c>
      <c r="G925" s="217">
        <v>24272325</v>
      </c>
      <c r="H925" s="217">
        <v>234451241</v>
      </c>
      <c r="I925" s="217">
        <v>289689318</v>
      </c>
      <c r="J925" s="218">
        <v>98.39</v>
      </c>
      <c r="K925" s="219">
        <v>609.25800000000004</v>
      </c>
      <c r="L925" s="219">
        <v>291.87</v>
      </c>
      <c r="M925" s="220">
        <v>9261.1679999999997</v>
      </c>
      <c r="N925" s="220">
        <v>5040.0499999999984</v>
      </c>
      <c r="O925" s="220">
        <v>148154.94700000004</v>
      </c>
      <c r="P925" s="220">
        <v>76742.219999999914</v>
      </c>
      <c r="Q925" s="221">
        <v>891</v>
      </c>
      <c r="R925" s="222">
        <f t="shared" si="22"/>
        <v>0.35897004408754551</v>
      </c>
      <c r="S925" s="223">
        <v>97.73461920529796</v>
      </c>
      <c r="T925" s="221">
        <v>87</v>
      </c>
      <c r="U925" s="220">
        <v>2088000</v>
      </c>
      <c r="V925" s="220">
        <v>60552000</v>
      </c>
      <c r="W925" s="220">
        <v>10</v>
      </c>
      <c r="X925" s="220">
        <v>630576000</v>
      </c>
      <c r="Y925" s="224">
        <v>60</v>
      </c>
      <c r="Z925" s="224">
        <v>31.05</v>
      </c>
      <c r="AA925" s="225">
        <v>183527.54300000003</v>
      </c>
      <c r="AB925" s="225">
        <v>95767.219999999928</v>
      </c>
      <c r="AC925" s="225">
        <v>475805.04099999991</v>
      </c>
      <c r="AD925" s="225">
        <v>247080.30700000003</v>
      </c>
      <c r="AE925" s="220">
        <v>3921408</v>
      </c>
    </row>
    <row r="926" spans="1:31" s="226" customFormat="1" ht="14.4" x14ac:dyDescent="0.3">
      <c r="A926" s="214">
        <v>43038</v>
      </c>
      <c r="B926" s="215">
        <f t="shared" si="23"/>
        <v>2017</v>
      </c>
      <c r="C926" s="216">
        <v>919000</v>
      </c>
      <c r="D926" s="216">
        <v>15044089.999999966</v>
      </c>
      <c r="E926" s="216">
        <v>221988059.99999994</v>
      </c>
      <c r="F926" s="216">
        <v>607550</v>
      </c>
      <c r="G926" s="217">
        <v>24272325</v>
      </c>
      <c r="H926" s="217">
        <v>234451241</v>
      </c>
      <c r="I926" s="217">
        <v>289689318</v>
      </c>
      <c r="J926" s="218">
        <v>97.86</v>
      </c>
      <c r="K926" s="219">
        <v>625.29399999999998</v>
      </c>
      <c r="L926" s="219">
        <v>306.31799999999998</v>
      </c>
      <c r="M926" s="220">
        <v>9886.4619999999995</v>
      </c>
      <c r="N926" s="220">
        <v>5346.3679999999986</v>
      </c>
      <c r="O926" s="220">
        <v>148780.24100000004</v>
      </c>
      <c r="P926" s="220">
        <v>77048.537999999913</v>
      </c>
      <c r="Q926" s="221">
        <v>919</v>
      </c>
      <c r="R926" s="222">
        <f t="shared" si="22"/>
        <v>0.36012429932294149</v>
      </c>
      <c r="S926" s="223">
        <v>97.735033003300288</v>
      </c>
      <c r="T926" s="221">
        <v>87</v>
      </c>
      <c r="U926" s="220">
        <v>2088000</v>
      </c>
      <c r="V926" s="220">
        <v>62640000</v>
      </c>
      <c r="W926" s="220">
        <v>10</v>
      </c>
      <c r="X926" s="220">
        <v>632664000</v>
      </c>
      <c r="Y926" s="224">
        <v>60</v>
      </c>
      <c r="Z926" s="224">
        <v>31.05</v>
      </c>
      <c r="AA926" s="225">
        <v>183468.95700000002</v>
      </c>
      <c r="AB926" s="225">
        <v>95749.699999999939</v>
      </c>
      <c r="AC926" s="225">
        <v>476430.3349999999</v>
      </c>
      <c r="AD926" s="225">
        <v>247386.62500000003</v>
      </c>
      <c r="AE926" s="220">
        <v>3923496</v>
      </c>
    </row>
    <row r="927" spans="1:31" s="226" customFormat="1" ht="14.4" x14ac:dyDescent="0.3">
      <c r="A927" s="214">
        <v>43039</v>
      </c>
      <c r="B927" s="215">
        <f t="shared" si="23"/>
        <v>2017</v>
      </c>
      <c r="C927" s="216">
        <v>256349.99999997672</v>
      </c>
      <c r="D927" s="216">
        <v>15300439.999999944</v>
      </c>
      <c r="E927" s="216">
        <v>222244409.99999991</v>
      </c>
      <c r="F927" s="216">
        <v>183518</v>
      </c>
      <c r="G927" s="217">
        <v>24272325</v>
      </c>
      <c r="H927" s="217">
        <v>234451241</v>
      </c>
      <c r="I927" s="217">
        <v>289689318</v>
      </c>
      <c r="J927" s="218">
        <v>99.71</v>
      </c>
      <c r="K927" s="219">
        <v>174.00399999999999</v>
      </c>
      <c r="L927" s="219">
        <v>88.861999999999995</v>
      </c>
      <c r="M927" s="220">
        <v>10060.466</v>
      </c>
      <c r="N927" s="220">
        <v>5435.2299999999987</v>
      </c>
      <c r="O927" s="220">
        <v>148954.24500000002</v>
      </c>
      <c r="P927" s="220">
        <v>77137.399999999907</v>
      </c>
      <c r="Q927" s="221">
        <v>256.34999999997672</v>
      </c>
      <c r="R927" s="222">
        <f t="shared" si="22"/>
        <v>0.35963237810318599</v>
      </c>
      <c r="S927" s="223">
        <v>97.741529605263111</v>
      </c>
      <c r="T927" s="221">
        <v>87</v>
      </c>
      <c r="U927" s="220">
        <v>2088000</v>
      </c>
      <c r="V927" s="220">
        <v>64728000</v>
      </c>
      <c r="W927" s="220">
        <v>10</v>
      </c>
      <c r="X927" s="220">
        <v>634752000</v>
      </c>
      <c r="Y927" s="224">
        <v>60</v>
      </c>
      <c r="Z927" s="224">
        <v>31.05</v>
      </c>
      <c r="AA927" s="225">
        <v>183613.45600000001</v>
      </c>
      <c r="AB927" s="225">
        <v>95822.161999999924</v>
      </c>
      <c r="AC927" s="225">
        <v>476604.33899999992</v>
      </c>
      <c r="AD927" s="225">
        <v>247475.48700000002</v>
      </c>
      <c r="AE927" s="220">
        <v>3925584</v>
      </c>
    </row>
    <row r="928" spans="1:31" s="239" customFormat="1" ht="14.4" x14ac:dyDescent="0.3">
      <c r="A928" s="227">
        <v>43040</v>
      </c>
      <c r="B928" s="228">
        <f t="shared" si="23"/>
        <v>2017</v>
      </c>
      <c r="C928" s="229">
        <v>309500</v>
      </c>
      <c r="D928" s="229">
        <v>309500</v>
      </c>
      <c r="E928" s="229">
        <v>222547760</v>
      </c>
      <c r="F928" s="229">
        <v>161560</v>
      </c>
      <c r="G928" s="230">
        <v>28003582</v>
      </c>
      <c r="H928" s="230">
        <v>262454823</v>
      </c>
      <c r="I928" s="230">
        <v>289689318</v>
      </c>
      <c r="J928" s="231">
        <v>98.53</v>
      </c>
      <c r="K928" s="232">
        <v>203.374</v>
      </c>
      <c r="L928" s="232">
        <v>106.248</v>
      </c>
      <c r="M928" s="233">
        <v>203.374</v>
      </c>
      <c r="N928" s="233">
        <v>106.248</v>
      </c>
      <c r="O928" s="233">
        <v>149157.61900000004</v>
      </c>
      <c r="P928" s="233">
        <v>77243.647999999914</v>
      </c>
      <c r="Q928" s="234">
        <v>309.5</v>
      </c>
      <c r="R928" s="235">
        <f t="shared" si="22"/>
        <v>0.35911923844014076</v>
      </c>
      <c r="S928" s="236">
        <v>97.744114754098305</v>
      </c>
      <c r="T928" s="234">
        <v>87</v>
      </c>
      <c r="U928" s="233">
        <v>2088000</v>
      </c>
      <c r="V928" s="233">
        <v>2088000</v>
      </c>
      <c r="W928" s="233">
        <v>11</v>
      </c>
      <c r="X928" s="233">
        <v>636840000</v>
      </c>
      <c r="Y928" s="237">
        <v>60</v>
      </c>
      <c r="Z928" s="237">
        <v>31.05</v>
      </c>
      <c r="AA928" s="238">
        <v>183391.36000000002</v>
      </c>
      <c r="AB928" s="238">
        <v>95718.415999999925</v>
      </c>
      <c r="AC928" s="238">
        <v>476807.71299999993</v>
      </c>
      <c r="AD928" s="238">
        <v>247581.73500000002</v>
      </c>
      <c r="AE928" s="233">
        <v>3927672</v>
      </c>
    </row>
    <row r="929" spans="1:31" s="239" customFormat="1" ht="14.4" x14ac:dyDescent="0.3">
      <c r="A929" s="227">
        <v>43041</v>
      </c>
      <c r="B929" s="228">
        <f t="shared" si="23"/>
        <v>2017</v>
      </c>
      <c r="C929" s="229">
        <v>175500</v>
      </c>
      <c r="D929" s="229">
        <v>485000</v>
      </c>
      <c r="E929" s="229">
        <v>222723260</v>
      </c>
      <c r="F929" s="229">
        <v>65609</v>
      </c>
      <c r="G929" s="230">
        <v>28003582</v>
      </c>
      <c r="H929" s="230">
        <v>262454823</v>
      </c>
      <c r="I929" s="230">
        <v>289689318</v>
      </c>
      <c r="J929" s="231">
        <v>99.62</v>
      </c>
      <c r="K929" s="232">
        <v>119.431</v>
      </c>
      <c r="L929" s="232">
        <v>62.68</v>
      </c>
      <c r="M929" s="233">
        <v>322.80500000000001</v>
      </c>
      <c r="N929" s="233">
        <v>168.928</v>
      </c>
      <c r="O929" s="233">
        <v>149277.05000000005</v>
      </c>
      <c r="P929" s="233">
        <v>77306.327999999907</v>
      </c>
      <c r="Q929" s="234">
        <v>175.5</v>
      </c>
      <c r="R929" s="235">
        <f t="shared" si="22"/>
        <v>0.35906306487167389</v>
      </c>
      <c r="S929" s="236">
        <v>97.750245098039159</v>
      </c>
      <c r="T929" s="234">
        <v>87</v>
      </c>
      <c r="U929" s="233">
        <v>2088000</v>
      </c>
      <c r="V929" s="233">
        <v>4176000</v>
      </c>
      <c r="W929" s="233">
        <v>11</v>
      </c>
      <c r="X929" s="233">
        <v>638928000</v>
      </c>
      <c r="Y929" s="237">
        <v>60</v>
      </c>
      <c r="Z929" s="237">
        <v>31.05</v>
      </c>
      <c r="AA929" s="238">
        <v>183032.53000000003</v>
      </c>
      <c r="AB929" s="238">
        <v>95548.28599999992</v>
      </c>
      <c r="AC929" s="238">
        <v>476927.14399999991</v>
      </c>
      <c r="AD929" s="238">
        <v>247644.41500000001</v>
      </c>
      <c r="AE929" s="233">
        <v>3929760</v>
      </c>
    </row>
    <row r="930" spans="1:31" s="239" customFormat="1" ht="14.4" x14ac:dyDescent="0.3">
      <c r="A930" s="227">
        <v>43042</v>
      </c>
      <c r="B930" s="228">
        <f t="shared" si="23"/>
        <v>2017</v>
      </c>
      <c r="C930" s="229">
        <v>126900</v>
      </c>
      <c r="D930" s="229">
        <v>611900</v>
      </c>
      <c r="E930" s="229">
        <v>222850160</v>
      </c>
      <c r="F930" s="229">
        <v>36460</v>
      </c>
      <c r="G930" s="230">
        <v>28003582</v>
      </c>
      <c r="H930" s="230">
        <v>262454823</v>
      </c>
      <c r="I930" s="230">
        <v>289689318</v>
      </c>
      <c r="J930" s="231">
        <v>98.56</v>
      </c>
      <c r="K930" s="232">
        <v>67.646000000000001</v>
      </c>
      <c r="L930" s="232">
        <v>67.091999999999999</v>
      </c>
      <c r="M930" s="233">
        <v>390.45100000000002</v>
      </c>
      <c r="N930" s="233">
        <v>236.01999999999998</v>
      </c>
      <c r="O930" s="233">
        <v>149344.69600000005</v>
      </c>
      <c r="P930" s="233">
        <v>77373.419999999911</v>
      </c>
      <c r="Q930" s="234">
        <v>126.9</v>
      </c>
      <c r="R930" s="235">
        <f t="shared" si="22"/>
        <v>0.35775660788327313</v>
      </c>
      <c r="S930" s="236">
        <v>97.752882736156295</v>
      </c>
      <c r="T930" s="234">
        <v>87</v>
      </c>
      <c r="U930" s="233">
        <v>2088000</v>
      </c>
      <c r="V930" s="233">
        <v>6264000</v>
      </c>
      <c r="W930" s="233">
        <v>11</v>
      </c>
      <c r="X930" s="233">
        <v>641016000</v>
      </c>
      <c r="Y930" s="237">
        <v>60</v>
      </c>
      <c r="Z930" s="237">
        <v>31.05</v>
      </c>
      <c r="AA930" s="238">
        <v>182957.62400000004</v>
      </c>
      <c r="AB930" s="238">
        <v>95533.277999999918</v>
      </c>
      <c r="AC930" s="238">
        <v>476994.78999999992</v>
      </c>
      <c r="AD930" s="238">
        <v>247711.50700000001</v>
      </c>
      <c r="AE930" s="233">
        <v>3931848</v>
      </c>
    </row>
    <row r="931" spans="1:31" s="239" customFormat="1" ht="14.4" x14ac:dyDescent="0.3">
      <c r="A931" s="227">
        <v>43043</v>
      </c>
      <c r="B931" s="228">
        <f t="shared" si="23"/>
        <v>2017</v>
      </c>
      <c r="C931" s="229">
        <v>1031600</v>
      </c>
      <c r="D931" s="229">
        <v>1643500</v>
      </c>
      <c r="E931" s="229">
        <v>223881760</v>
      </c>
      <c r="F931" s="229">
        <v>476760</v>
      </c>
      <c r="G931" s="230">
        <v>28003582</v>
      </c>
      <c r="H931" s="230">
        <v>262454823</v>
      </c>
      <c r="I931" s="230">
        <v>289689318</v>
      </c>
      <c r="J931" s="231">
        <v>99.53</v>
      </c>
      <c r="K931" s="232">
        <v>687.92700000000002</v>
      </c>
      <c r="L931" s="232">
        <v>357.30399999999997</v>
      </c>
      <c r="M931" s="233">
        <v>1078.3780000000002</v>
      </c>
      <c r="N931" s="233">
        <v>593.32399999999996</v>
      </c>
      <c r="O931" s="233">
        <v>150032.62300000005</v>
      </c>
      <c r="P931" s="233">
        <v>77730.723999999915</v>
      </c>
      <c r="Q931" s="234">
        <v>1031.5999999999999</v>
      </c>
      <c r="R931" s="235">
        <f t="shared" si="22"/>
        <v>0.35852168556132902</v>
      </c>
      <c r="S931" s="236">
        <v>97.758652597402545</v>
      </c>
      <c r="T931" s="234">
        <v>87</v>
      </c>
      <c r="U931" s="233">
        <v>2088000</v>
      </c>
      <c r="V931" s="233">
        <v>8352000</v>
      </c>
      <c r="W931" s="233">
        <v>11</v>
      </c>
      <c r="X931" s="233">
        <v>643104000</v>
      </c>
      <c r="Y931" s="237">
        <v>60</v>
      </c>
      <c r="Z931" s="237">
        <v>31.05</v>
      </c>
      <c r="AA931" s="238">
        <v>182904.70300000001</v>
      </c>
      <c r="AB931" s="238">
        <v>95495.89199999992</v>
      </c>
      <c r="AC931" s="238">
        <v>477682.71699999995</v>
      </c>
      <c r="AD931" s="238">
        <v>248068.81100000002</v>
      </c>
      <c r="AE931" s="233">
        <v>3933936</v>
      </c>
    </row>
    <row r="932" spans="1:31" s="239" customFormat="1" ht="14.4" x14ac:dyDescent="0.3">
      <c r="A932" s="227">
        <v>43044</v>
      </c>
      <c r="B932" s="228">
        <f t="shared" si="23"/>
        <v>2017</v>
      </c>
      <c r="C932" s="229">
        <v>1373500</v>
      </c>
      <c r="D932" s="229">
        <v>3017000</v>
      </c>
      <c r="E932" s="229">
        <v>225255260</v>
      </c>
      <c r="F932" s="229">
        <v>1303350</v>
      </c>
      <c r="G932" s="230">
        <v>28003582</v>
      </c>
      <c r="H932" s="230">
        <v>262454823</v>
      </c>
      <c r="I932" s="230">
        <v>289689318</v>
      </c>
      <c r="J932" s="231">
        <v>100</v>
      </c>
      <c r="K932" s="232">
        <v>908.74300000000005</v>
      </c>
      <c r="L932" s="232">
        <v>482.18599999999998</v>
      </c>
      <c r="M932" s="233">
        <v>1987.1210000000001</v>
      </c>
      <c r="N932" s="233">
        <v>1075.51</v>
      </c>
      <c r="O932" s="233">
        <v>150941.36600000004</v>
      </c>
      <c r="P932" s="233">
        <v>78212.909999999916</v>
      </c>
      <c r="Q932" s="234">
        <v>1373.5</v>
      </c>
      <c r="R932" s="235">
        <f t="shared" si="22"/>
        <v>0.36028487246102986</v>
      </c>
      <c r="S932" s="236">
        <v>97.765906148867259</v>
      </c>
      <c r="T932" s="234">
        <v>87</v>
      </c>
      <c r="U932" s="233">
        <v>2088000</v>
      </c>
      <c r="V932" s="233">
        <v>10440000</v>
      </c>
      <c r="W932" s="233">
        <v>11</v>
      </c>
      <c r="X932" s="233">
        <v>645192000</v>
      </c>
      <c r="Y932" s="237">
        <v>60</v>
      </c>
      <c r="Z932" s="237">
        <v>31.05</v>
      </c>
      <c r="AA932" s="238">
        <v>183529.283</v>
      </c>
      <c r="AB932" s="238">
        <v>95802.493999999919</v>
      </c>
      <c r="AC932" s="238">
        <v>478591.45999999996</v>
      </c>
      <c r="AD932" s="238">
        <v>248550.997</v>
      </c>
      <c r="AE932" s="233">
        <v>3936024</v>
      </c>
    </row>
    <row r="933" spans="1:31" s="239" customFormat="1" ht="14.4" x14ac:dyDescent="0.3">
      <c r="A933" s="227">
        <v>43045</v>
      </c>
      <c r="B933" s="228">
        <f t="shared" si="23"/>
        <v>2017</v>
      </c>
      <c r="C933" s="229">
        <v>205850</v>
      </c>
      <c r="D933" s="229">
        <v>3222850</v>
      </c>
      <c r="E933" s="229">
        <v>225461110</v>
      </c>
      <c r="F933" s="229">
        <v>113470</v>
      </c>
      <c r="G933" s="230">
        <v>28003582</v>
      </c>
      <c r="H933" s="230">
        <v>262454823</v>
      </c>
      <c r="I933" s="230">
        <v>289689318</v>
      </c>
      <c r="J933" s="231">
        <v>98.41</v>
      </c>
      <c r="K933" s="232">
        <v>138.035</v>
      </c>
      <c r="L933" s="232">
        <v>76.506</v>
      </c>
      <c r="M933" s="233">
        <v>2125.1559999999999</v>
      </c>
      <c r="N933" s="233">
        <v>1152.0160000000001</v>
      </c>
      <c r="O933" s="233">
        <v>151079.40100000004</v>
      </c>
      <c r="P933" s="233">
        <v>78289.41599999991</v>
      </c>
      <c r="Q933" s="234">
        <v>205.85</v>
      </c>
      <c r="R933" s="235">
        <f t="shared" si="22"/>
        <v>0.358997135621687</v>
      </c>
      <c r="S933" s="236">
        <v>97.767983870967683</v>
      </c>
      <c r="T933" s="234">
        <v>87</v>
      </c>
      <c r="U933" s="233">
        <v>2088000</v>
      </c>
      <c r="V933" s="233">
        <v>12528000</v>
      </c>
      <c r="W933" s="233">
        <v>11</v>
      </c>
      <c r="X933" s="233">
        <v>647280000</v>
      </c>
      <c r="Y933" s="237">
        <v>60</v>
      </c>
      <c r="Z933" s="237">
        <v>31.05</v>
      </c>
      <c r="AA933" s="238">
        <v>183641.033</v>
      </c>
      <c r="AB933" s="238">
        <v>95869.589999999909</v>
      </c>
      <c r="AC933" s="238">
        <v>478729.49499999994</v>
      </c>
      <c r="AD933" s="238">
        <v>248627.503</v>
      </c>
      <c r="AE933" s="233">
        <v>3938112</v>
      </c>
    </row>
    <row r="934" spans="1:31" s="239" customFormat="1" ht="14.4" x14ac:dyDescent="0.3">
      <c r="A934" s="227">
        <v>43046</v>
      </c>
      <c r="B934" s="228">
        <f t="shared" si="23"/>
        <v>2017</v>
      </c>
      <c r="C934" s="229">
        <v>29350</v>
      </c>
      <c r="D934" s="229">
        <v>3252200</v>
      </c>
      <c r="E934" s="229">
        <v>225490460</v>
      </c>
      <c r="F934" s="229">
        <v>26610</v>
      </c>
      <c r="G934" s="230">
        <v>28003582</v>
      </c>
      <c r="H934" s="230">
        <v>262454823</v>
      </c>
      <c r="I934" s="230">
        <v>289689318</v>
      </c>
      <c r="J934" s="231">
        <v>99.34</v>
      </c>
      <c r="K934" s="232">
        <v>18.056999999999999</v>
      </c>
      <c r="L934" s="232">
        <v>16.164000000000001</v>
      </c>
      <c r="M934" s="233">
        <v>2143.2129999999997</v>
      </c>
      <c r="N934" s="233">
        <v>1168.18</v>
      </c>
      <c r="O934" s="233">
        <v>151097.45800000004</v>
      </c>
      <c r="P934" s="233">
        <v>78305.579999999914</v>
      </c>
      <c r="Q934" s="234">
        <v>29.35</v>
      </c>
      <c r="R934" s="235">
        <f t="shared" si="22"/>
        <v>0.35634750433002682</v>
      </c>
      <c r="S934" s="236">
        <v>97.773038585208951</v>
      </c>
      <c r="T934" s="234">
        <v>87</v>
      </c>
      <c r="U934" s="233">
        <v>2088000</v>
      </c>
      <c r="V934" s="233">
        <v>14616000</v>
      </c>
      <c r="W934" s="233">
        <v>11</v>
      </c>
      <c r="X934" s="233">
        <v>649368000</v>
      </c>
      <c r="Y934" s="237">
        <v>60</v>
      </c>
      <c r="Z934" s="237">
        <v>31.05</v>
      </c>
      <c r="AA934" s="238">
        <v>182878.56599999999</v>
      </c>
      <c r="AB934" s="238">
        <v>95465.353999999905</v>
      </c>
      <c r="AC934" s="238">
        <v>478747.55199999991</v>
      </c>
      <c r="AD934" s="238">
        <v>248643.66699999999</v>
      </c>
      <c r="AE934" s="233">
        <v>3940200</v>
      </c>
    </row>
    <row r="935" spans="1:31" s="239" customFormat="1" ht="14.4" x14ac:dyDescent="0.3">
      <c r="A935" s="227">
        <v>43047</v>
      </c>
      <c r="B935" s="228">
        <f t="shared" si="23"/>
        <v>2017</v>
      </c>
      <c r="C935" s="229">
        <v>31990</v>
      </c>
      <c r="D935" s="229">
        <v>3284190</v>
      </c>
      <c r="E935" s="229">
        <v>225522450</v>
      </c>
      <c r="F935" s="229">
        <v>78230</v>
      </c>
      <c r="G935" s="230">
        <v>28003582</v>
      </c>
      <c r="H935" s="230">
        <v>262454823</v>
      </c>
      <c r="I935" s="230">
        <v>289689318</v>
      </c>
      <c r="J935" s="231">
        <v>99.03</v>
      </c>
      <c r="K935" s="232">
        <v>27.047999999999998</v>
      </c>
      <c r="L935" s="232">
        <v>13.238</v>
      </c>
      <c r="M935" s="233">
        <v>2170.2609999999995</v>
      </c>
      <c r="N935" s="233">
        <v>1181.4180000000001</v>
      </c>
      <c r="O935" s="233">
        <v>151124.50600000005</v>
      </c>
      <c r="P935" s="233">
        <v>78318.817999999912</v>
      </c>
      <c r="Q935" s="234">
        <v>31.99</v>
      </c>
      <c r="R935" s="235">
        <f t="shared" si="22"/>
        <v>0.35363366136566421</v>
      </c>
      <c r="S935" s="236">
        <v>97.777067307692249</v>
      </c>
      <c r="T935" s="234">
        <v>87</v>
      </c>
      <c r="U935" s="233">
        <v>2088000</v>
      </c>
      <c r="V935" s="233">
        <v>16704000</v>
      </c>
      <c r="W935" s="233">
        <v>11</v>
      </c>
      <c r="X935" s="233">
        <v>651456000</v>
      </c>
      <c r="Y935" s="237">
        <v>60</v>
      </c>
      <c r="Z935" s="237">
        <v>31.05</v>
      </c>
      <c r="AA935" s="238">
        <v>181529.92099999994</v>
      </c>
      <c r="AB935" s="238">
        <v>94775.029999999897</v>
      </c>
      <c r="AC935" s="238">
        <v>478774.59999999992</v>
      </c>
      <c r="AD935" s="238">
        <v>248656.905</v>
      </c>
      <c r="AE935" s="233">
        <v>3942288</v>
      </c>
    </row>
    <row r="936" spans="1:31" s="239" customFormat="1" ht="14.4" x14ac:dyDescent="0.3">
      <c r="A936" s="227">
        <v>43048</v>
      </c>
      <c r="B936" s="228">
        <f t="shared" si="23"/>
        <v>2017</v>
      </c>
      <c r="C936" s="229">
        <v>33520</v>
      </c>
      <c r="D936" s="229">
        <v>3317710</v>
      </c>
      <c r="E936" s="229">
        <v>225555970</v>
      </c>
      <c r="F936" s="229">
        <v>19880</v>
      </c>
      <c r="G936" s="230">
        <v>28003582</v>
      </c>
      <c r="H936" s="230">
        <v>262454823</v>
      </c>
      <c r="I936" s="230">
        <v>289689318</v>
      </c>
      <c r="J936" s="231">
        <v>99.13</v>
      </c>
      <c r="K936" s="232">
        <v>26.433</v>
      </c>
      <c r="L936" s="232">
        <v>14.9</v>
      </c>
      <c r="M936" s="233">
        <v>2196.6939999999995</v>
      </c>
      <c r="N936" s="233">
        <v>1196.3180000000002</v>
      </c>
      <c r="O936" s="233">
        <v>151150.93900000004</v>
      </c>
      <c r="P936" s="233">
        <v>78333.717999999906</v>
      </c>
      <c r="Q936" s="234">
        <v>33.520000000000003</v>
      </c>
      <c r="R936" s="235">
        <f t="shared" si="22"/>
        <v>0.35103090589408492</v>
      </c>
      <c r="S936" s="236">
        <v>97.78138977635777</v>
      </c>
      <c r="T936" s="234">
        <v>87</v>
      </c>
      <c r="U936" s="233">
        <v>2088000</v>
      </c>
      <c r="V936" s="233">
        <v>18792000</v>
      </c>
      <c r="W936" s="233">
        <v>11</v>
      </c>
      <c r="X936" s="233">
        <v>653544000</v>
      </c>
      <c r="Y936" s="237">
        <v>60</v>
      </c>
      <c r="Z936" s="237">
        <v>31.05</v>
      </c>
      <c r="AA936" s="238">
        <v>180132.86399999994</v>
      </c>
      <c r="AB936" s="238">
        <v>94081.207999999882</v>
      </c>
      <c r="AC936" s="238">
        <v>478801.03299999994</v>
      </c>
      <c r="AD936" s="238">
        <v>248671.80499999999</v>
      </c>
      <c r="AE936" s="233">
        <v>3944376</v>
      </c>
    </row>
    <row r="937" spans="1:31" s="239" customFormat="1" ht="14.4" x14ac:dyDescent="0.3">
      <c r="A937" s="227">
        <v>43049</v>
      </c>
      <c r="B937" s="228">
        <f t="shared" si="23"/>
        <v>2017</v>
      </c>
      <c r="C937" s="229">
        <v>46610</v>
      </c>
      <c r="D937" s="229">
        <v>3364320</v>
      </c>
      <c r="E937" s="229">
        <v>225602580</v>
      </c>
      <c r="F937" s="229">
        <v>27660</v>
      </c>
      <c r="G937" s="230">
        <v>28003582</v>
      </c>
      <c r="H937" s="230">
        <v>262454823</v>
      </c>
      <c r="I937" s="230">
        <v>289689318</v>
      </c>
      <c r="J937" s="231">
        <v>99.65</v>
      </c>
      <c r="K937" s="232">
        <v>32.183999999999997</v>
      </c>
      <c r="L937" s="232">
        <v>21.4</v>
      </c>
      <c r="M937" s="233">
        <v>2228.8779999999997</v>
      </c>
      <c r="N937" s="233">
        <v>1217.7180000000003</v>
      </c>
      <c r="O937" s="233">
        <v>151183.12300000005</v>
      </c>
      <c r="P937" s="233">
        <v>78355.1179999999</v>
      </c>
      <c r="Q937" s="234">
        <v>46.61</v>
      </c>
      <c r="R937" s="235">
        <f t="shared" si="22"/>
        <v>0.34910852490421462</v>
      </c>
      <c r="S937" s="236">
        <v>97.787340764331162</v>
      </c>
      <c r="T937" s="234">
        <v>87</v>
      </c>
      <c r="U937" s="233">
        <v>2088000</v>
      </c>
      <c r="V937" s="233">
        <v>20880000</v>
      </c>
      <c r="W937" s="233">
        <v>11</v>
      </c>
      <c r="X937" s="233">
        <v>655632000</v>
      </c>
      <c r="Y937" s="237">
        <v>60</v>
      </c>
      <c r="Z937" s="237">
        <v>31.05</v>
      </c>
      <c r="AA937" s="238">
        <v>178798.57899999994</v>
      </c>
      <c r="AB937" s="238">
        <v>93419.573999999891</v>
      </c>
      <c r="AC937" s="238">
        <v>478833.21699999995</v>
      </c>
      <c r="AD937" s="238">
        <v>248693.20499999999</v>
      </c>
      <c r="AE937" s="233">
        <v>3946464</v>
      </c>
    </row>
    <row r="938" spans="1:31" s="239" customFormat="1" ht="14.4" x14ac:dyDescent="0.3">
      <c r="A938" s="227">
        <v>43050</v>
      </c>
      <c r="B938" s="228">
        <f t="shared" si="23"/>
        <v>2017</v>
      </c>
      <c r="C938" s="229">
        <v>296180</v>
      </c>
      <c r="D938" s="229">
        <v>3660500</v>
      </c>
      <c r="E938" s="229">
        <v>225898760</v>
      </c>
      <c r="F938" s="229">
        <v>80770</v>
      </c>
      <c r="G938" s="230">
        <v>28003582</v>
      </c>
      <c r="H938" s="230">
        <v>262454823</v>
      </c>
      <c r="I938" s="230">
        <v>289689318</v>
      </c>
      <c r="J938" s="231">
        <v>99.84</v>
      </c>
      <c r="K938" s="232">
        <v>182.79400000000001</v>
      </c>
      <c r="L938" s="232">
        <v>121.85599999999999</v>
      </c>
      <c r="M938" s="233">
        <v>2411.6719999999996</v>
      </c>
      <c r="N938" s="233">
        <v>1339.5740000000003</v>
      </c>
      <c r="O938" s="233">
        <v>151365.91700000004</v>
      </c>
      <c r="P938" s="233">
        <v>78476.9739999999</v>
      </c>
      <c r="Q938" s="234">
        <v>296.18</v>
      </c>
      <c r="R938" s="235">
        <f t="shared" si="22"/>
        <v>0.34852782370230412</v>
      </c>
      <c r="S938" s="236">
        <v>97.793857142857092</v>
      </c>
      <c r="T938" s="234">
        <v>87</v>
      </c>
      <c r="U938" s="233">
        <v>2088000</v>
      </c>
      <c r="V938" s="233">
        <v>22968000</v>
      </c>
      <c r="W938" s="233">
        <v>11</v>
      </c>
      <c r="X938" s="233">
        <v>657720000</v>
      </c>
      <c r="Y938" s="237">
        <v>60</v>
      </c>
      <c r="Z938" s="237">
        <v>31.05</v>
      </c>
      <c r="AA938" s="238">
        <v>177957.72399999996</v>
      </c>
      <c r="AB938" s="238">
        <v>93033.111999999877</v>
      </c>
      <c r="AC938" s="238">
        <v>479016.01099999994</v>
      </c>
      <c r="AD938" s="238">
        <v>248815.06099999999</v>
      </c>
      <c r="AE938" s="233">
        <v>3948552</v>
      </c>
    </row>
    <row r="939" spans="1:31" s="239" customFormat="1" ht="14.4" x14ac:dyDescent="0.3">
      <c r="A939" s="227">
        <v>43051</v>
      </c>
      <c r="B939" s="228">
        <f t="shared" si="23"/>
        <v>2017</v>
      </c>
      <c r="C939" s="229">
        <v>1518450</v>
      </c>
      <c r="D939" s="229">
        <v>5178950</v>
      </c>
      <c r="E939" s="229">
        <v>227417210</v>
      </c>
      <c r="F939" s="229">
        <v>1140439</v>
      </c>
      <c r="G939" s="230">
        <v>28003582</v>
      </c>
      <c r="H939" s="230">
        <v>262454823</v>
      </c>
      <c r="I939" s="230">
        <v>289689318</v>
      </c>
      <c r="J939" s="231">
        <v>99.41</v>
      </c>
      <c r="K939" s="232">
        <v>964.10199999999998</v>
      </c>
      <c r="L939" s="232">
        <v>570.73800000000006</v>
      </c>
      <c r="M939" s="233">
        <v>3375.7739999999994</v>
      </c>
      <c r="N939" s="233">
        <v>1910.3120000000004</v>
      </c>
      <c r="O939" s="233">
        <v>152330.01900000006</v>
      </c>
      <c r="P939" s="233">
        <v>79047.711999999898</v>
      </c>
      <c r="Q939" s="234">
        <v>1518.45</v>
      </c>
      <c r="R939" s="235">
        <f t="shared" si="22"/>
        <v>0.34903324673279795</v>
      </c>
      <c r="S939" s="236">
        <v>97.798971518987287</v>
      </c>
      <c r="T939" s="234">
        <v>87</v>
      </c>
      <c r="U939" s="233">
        <v>2088000</v>
      </c>
      <c r="V939" s="233">
        <v>25056000</v>
      </c>
      <c r="W939" s="233">
        <v>11</v>
      </c>
      <c r="X939" s="233">
        <v>659808000</v>
      </c>
      <c r="Y939" s="237">
        <v>60</v>
      </c>
      <c r="Z939" s="237">
        <v>31.05</v>
      </c>
      <c r="AA939" s="238">
        <v>178435.12599999996</v>
      </c>
      <c r="AB939" s="238">
        <v>93339.383999999889</v>
      </c>
      <c r="AC939" s="238">
        <v>479980.11299999995</v>
      </c>
      <c r="AD939" s="238">
        <v>249385.799</v>
      </c>
      <c r="AE939" s="233">
        <v>3950640</v>
      </c>
    </row>
    <row r="940" spans="1:31" s="239" customFormat="1" ht="14.4" x14ac:dyDescent="0.3">
      <c r="A940" s="227">
        <v>43052</v>
      </c>
      <c r="B940" s="228">
        <f t="shared" si="23"/>
        <v>2017</v>
      </c>
      <c r="C940" s="229">
        <v>231830</v>
      </c>
      <c r="D940" s="229">
        <v>5410780</v>
      </c>
      <c r="E940" s="229">
        <v>227649040</v>
      </c>
      <c r="F940" s="229">
        <v>197545</v>
      </c>
      <c r="G940" s="230">
        <v>28003582</v>
      </c>
      <c r="H940" s="230">
        <v>262454823</v>
      </c>
      <c r="I940" s="230">
        <v>289689318</v>
      </c>
      <c r="J940" s="231">
        <v>99.4</v>
      </c>
      <c r="K940" s="232">
        <v>156.214</v>
      </c>
      <c r="L940" s="232">
        <v>83.738</v>
      </c>
      <c r="M940" s="233">
        <v>3531.9879999999994</v>
      </c>
      <c r="N940" s="233">
        <v>1994.0500000000004</v>
      </c>
      <c r="O940" s="233">
        <v>152486.23300000007</v>
      </c>
      <c r="P940" s="233">
        <v>79131.449999999895</v>
      </c>
      <c r="Q940" s="234">
        <v>231.83</v>
      </c>
      <c r="R940" s="235">
        <f t="shared" si="22"/>
        <v>0.34796989844119047</v>
      </c>
      <c r="S940" s="236">
        <v>97.804022082018875</v>
      </c>
      <c r="T940" s="234">
        <v>87</v>
      </c>
      <c r="U940" s="233">
        <v>2088000</v>
      </c>
      <c r="V940" s="233">
        <v>27144000</v>
      </c>
      <c r="W940" s="233">
        <v>11</v>
      </c>
      <c r="X940" s="233">
        <v>661896000</v>
      </c>
      <c r="Y940" s="237">
        <v>60</v>
      </c>
      <c r="Z940" s="237">
        <v>31.05</v>
      </c>
      <c r="AA940" s="238">
        <v>177825.38499999998</v>
      </c>
      <c r="AB940" s="238">
        <v>93037.423999999883</v>
      </c>
      <c r="AC940" s="238">
        <v>480136.32699999993</v>
      </c>
      <c r="AD940" s="238">
        <v>249469.53700000001</v>
      </c>
      <c r="AE940" s="233">
        <v>3952728</v>
      </c>
    </row>
    <row r="941" spans="1:31" s="239" customFormat="1" ht="14.4" x14ac:dyDescent="0.3">
      <c r="A941" s="227">
        <v>43053</v>
      </c>
      <c r="B941" s="228">
        <f t="shared" si="23"/>
        <v>2017</v>
      </c>
      <c r="C941" s="229">
        <v>444890</v>
      </c>
      <c r="D941" s="229">
        <v>5855670</v>
      </c>
      <c r="E941" s="229">
        <v>228093930</v>
      </c>
      <c r="F941" s="229">
        <v>287647</v>
      </c>
      <c r="G941" s="230">
        <v>28003582</v>
      </c>
      <c r="H941" s="230">
        <v>262454823</v>
      </c>
      <c r="I941" s="230">
        <v>289689318</v>
      </c>
      <c r="J941" s="231">
        <v>100</v>
      </c>
      <c r="K941" s="232">
        <v>287.00900000000001</v>
      </c>
      <c r="L941" s="232">
        <v>165.11600000000001</v>
      </c>
      <c r="M941" s="233">
        <v>3818.9969999999994</v>
      </c>
      <c r="N941" s="233">
        <v>2159.1660000000006</v>
      </c>
      <c r="O941" s="233">
        <v>152773.24200000006</v>
      </c>
      <c r="P941" s="233">
        <v>79296.56599999989</v>
      </c>
      <c r="Q941" s="234">
        <v>444.89</v>
      </c>
      <c r="R941" s="235">
        <f t="shared" si="22"/>
        <v>0.34724520941584014</v>
      </c>
      <c r="S941" s="236">
        <v>97.810927672955927</v>
      </c>
      <c r="T941" s="234">
        <v>87</v>
      </c>
      <c r="U941" s="233">
        <v>2088000</v>
      </c>
      <c r="V941" s="233">
        <v>29232000</v>
      </c>
      <c r="W941" s="233">
        <v>11</v>
      </c>
      <c r="X941" s="233">
        <v>663984000</v>
      </c>
      <c r="Y941" s="237">
        <v>60</v>
      </c>
      <c r="Z941" s="237">
        <v>31.05</v>
      </c>
      <c r="AA941" s="238">
        <v>177405.16499999998</v>
      </c>
      <c r="AB941" s="238">
        <v>92850.181999999884</v>
      </c>
      <c r="AC941" s="238">
        <v>480423.33599999995</v>
      </c>
      <c r="AD941" s="238">
        <v>249634.65300000002</v>
      </c>
      <c r="AE941" s="233">
        <v>3954816</v>
      </c>
    </row>
    <row r="942" spans="1:31" s="239" customFormat="1" ht="14.4" x14ac:dyDescent="0.3">
      <c r="A942" s="227">
        <v>43054</v>
      </c>
      <c r="B942" s="228">
        <f t="shared" si="23"/>
        <v>2017</v>
      </c>
      <c r="C942" s="229">
        <v>557580</v>
      </c>
      <c r="D942" s="229">
        <v>6413250</v>
      </c>
      <c r="E942" s="229">
        <v>228651510</v>
      </c>
      <c r="F942" s="229">
        <v>435600</v>
      </c>
      <c r="G942" s="230">
        <v>28003582</v>
      </c>
      <c r="H942" s="230">
        <v>262454823</v>
      </c>
      <c r="I942" s="230">
        <v>289689318</v>
      </c>
      <c r="J942" s="231">
        <v>99.93</v>
      </c>
      <c r="K942" s="232">
        <v>364.30200000000002</v>
      </c>
      <c r="L942" s="232">
        <v>202.94399999999999</v>
      </c>
      <c r="M942" s="233">
        <v>4183.2989999999991</v>
      </c>
      <c r="N942" s="233">
        <v>2362.1100000000006</v>
      </c>
      <c r="O942" s="233">
        <v>153137.54400000005</v>
      </c>
      <c r="P942" s="233">
        <v>79499.509999999893</v>
      </c>
      <c r="Q942" s="234">
        <v>557.58000000000004</v>
      </c>
      <c r="R942" s="235">
        <f t="shared" ref="R942:R1005" si="24">SUM(Q578:Q942)/(SUM(T578:T942)*24)</f>
        <v>0.34591423922741837</v>
      </c>
      <c r="S942" s="236">
        <v>97.817570532915312</v>
      </c>
      <c r="T942" s="234">
        <v>87</v>
      </c>
      <c r="U942" s="233">
        <v>2088000</v>
      </c>
      <c r="V942" s="233">
        <v>31320000</v>
      </c>
      <c r="W942" s="233">
        <v>11</v>
      </c>
      <c r="X942" s="233">
        <v>666072000</v>
      </c>
      <c r="Y942" s="237">
        <v>60</v>
      </c>
      <c r="Z942" s="237">
        <v>31.05</v>
      </c>
      <c r="AA942" s="238">
        <v>177115.59099999999</v>
      </c>
      <c r="AB942" s="238">
        <v>92698.139999999883</v>
      </c>
      <c r="AC942" s="238">
        <v>480787.63799999998</v>
      </c>
      <c r="AD942" s="238">
        <v>249837.59700000001</v>
      </c>
      <c r="AE942" s="233">
        <v>3956904</v>
      </c>
    </row>
    <row r="943" spans="1:31" s="239" customFormat="1" ht="14.4" x14ac:dyDescent="0.3">
      <c r="A943" s="227">
        <v>43055</v>
      </c>
      <c r="B943" s="228">
        <f t="shared" si="23"/>
        <v>2017</v>
      </c>
      <c r="C943" s="229">
        <v>950210</v>
      </c>
      <c r="D943" s="229">
        <v>7363460</v>
      </c>
      <c r="E943" s="229">
        <v>229601720</v>
      </c>
      <c r="F943" s="229">
        <v>669987</v>
      </c>
      <c r="G943" s="230">
        <v>28003582</v>
      </c>
      <c r="H943" s="230">
        <v>262454823</v>
      </c>
      <c r="I943" s="230">
        <v>289689318</v>
      </c>
      <c r="J943" s="231">
        <v>100</v>
      </c>
      <c r="K943" s="232">
        <v>621.45799999999997</v>
      </c>
      <c r="L943" s="232">
        <v>340.70600000000002</v>
      </c>
      <c r="M943" s="233">
        <v>4804.7569999999987</v>
      </c>
      <c r="N943" s="233">
        <v>2702.8160000000007</v>
      </c>
      <c r="O943" s="233">
        <v>153759.00200000007</v>
      </c>
      <c r="P943" s="233">
        <v>79840.215999999898</v>
      </c>
      <c r="Q943" s="234">
        <v>950.21</v>
      </c>
      <c r="R943" s="235">
        <f t="shared" si="24"/>
        <v>0.34621909804230316</v>
      </c>
      <c r="S943" s="236">
        <v>97.82439062499995</v>
      </c>
      <c r="T943" s="234">
        <v>87</v>
      </c>
      <c r="U943" s="233">
        <v>2088000</v>
      </c>
      <c r="V943" s="233">
        <v>33408000</v>
      </c>
      <c r="W943" s="233">
        <v>11</v>
      </c>
      <c r="X943" s="233">
        <v>668160000</v>
      </c>
      <c r="Y943" s="237">
        <v>60</v>
      </c>
      <c r="Z943" s="237">
        <v>31.05</v>
      </c>
      <c r="AA943" s="238">
        <v>176694.02799999999</v>
      </c>
      <c r="AB943" s="238">
        <v>92487.975999999893</v>
      </c>
      <c r="AC943" s="238">
        <v>481409.09599999996</v>
      </c>
      <c r="AD943" s="238">
        <v>250178.30300000001</v>
      </c>
      <c r="AE943" s="233">
        <v>3958992</v>
      </c>
    </row>
    <row r="944" spans="1:31" s="239" customFormat="1" ht="14.4" x14ac:dyDescent="0.3">
      <c r="A944" s="227">
        <v>43056</v>
      </c>
      <c r="B944" s="228">
        <f t="shared" si="23"/>
        <v>2017</v>
      </c>
      <c r="C944" s="229">
        <v>225650</v>
      </c>
      <c r="D944" s="229">
        <v>7589110</v>
      </c>
      <c r="E944" s="229">
        <v>229827370</v>
      </c>
      <c r="F944" s="229">
        <v>119320</v>
      </c>
      <c r="G944" s="230">
        <v>28003582</v>
      </c>
      <c r="H944" s="230">
        <v>262454823</v>
      </c>
      <c r="I944" s="230">
        <v>289689318</v>
      </c>
      <c r="J944" s="231">
        <v>98.65</v>
      </c>
      <c r="K944" s="232">
        <v>142.953</v>
      </c>
      <c r="L944" s="232">
        <v>90.713999999999999</v>
      </c>
      <c r="M944" s="233">
        <v>4947.7099999999991</v>
      </c>
      <c r="N944" s="233">
        <v>2793.5300000000007</v>
      </c>
      <c r="O944" s="233">
        <v>153901.95500000007</v>
      </c>
      <c r="P944" s="233">
        <v>79930.929999999906</v>
      </c>
      <c r="Q944" s="234">
        <v>225.65</v>
      </c>
      <c r="R944" s="235">
        <f t="shared" si="24"/>
        <v>0.34646056395318331</v>
      </c>
      <c r="S944" s="236">
        <v>97.826962616822385</v>
      </c>
      <c r="T944" s="234">
        <v>87</v>
      </c>
      <c r="U944" s="233">
        <v>2088000</v>
      </c>
      <c r="V944" s="233">
        <v>35496000</v>
      </c>
      <c r="W944" s="233">
        <v>11</v>
      </c>
      <c r="X944" s="233">
        <v>670248000</v>
      </c>
      <c r="Y944" s="237">
        <v>60</v>
      </c>
      <c r="Z944" s="237">
        <v>31.05</v>
      </c>
      <c r="AA944" s="238">
        <v>176357.7</v>
      </c>
      <c r="AB944" s="238">
        <v>92328.205999999904</v>
      </c>
      <c r="AC944" s="238">
        <v>481552.04899999994</v>
      </c>
      <c r="AD944" s="238">
        <v>250269.01700000002</v>
      </c>
      <c r="AE944" s="233">
        <v>3961080</v>
      </c>
    </row>
    <row r="945" spans="1:31" s="239" customFormat="1" ht="14.4" x14ac:dyDescent="0.3">
      <c r="A945" s="227">
        <v>43057</v>
      </c>
      <c r="B945" s="228">
        <f t="shared" si="23"/>
        <v>2017</v>
      </c>
      <c r="C945" s="229">
        <v>17760</v>
      </c>
      <c r="D945" s="229">
        <v>7606870</v>
      </c>
      <c r="E945" s="229">
        <v>229845130</v>
      </c>
      <c r="F945" s="229">
        <v>18536</v>
      </c>
      <c r="G945" s="230">
        <v>28003582</v>
      </c>
      <c r="H945" s="230">
        <v>262454823</v>
      </c>
      <c r="I945" s="230">
        <v>289689318</v>
      </c>
      <c r="J945" s="231">
        <v>99.35</v>
      </c>
      <c r="K945" s="232">
        <v>14.228</v>
      </c>
      <c r="L945" s="232">
        <v>8.3219999999999992</v>
      </c>
      <c r="M945" s="233">
        <v>4961.9379999999992</v>
      </c>
      <c r="N945" s="233">
        <v>2801.8520000000008</v>
      </c>
      <c r="O945" s="233">
        <v>153916.18300000008</v>
      </c>
      <c r="P945" s="233">
        <v>79939.251999999906</v>
      </c>
      <c r="Q945" s="234">
        <v>17.760000000000002</v>
      </c>
      <c r="R945" s="235">
        <f t="shared" si="24"/>
        <v>0.34641387183120786</v>
      </c>
      <c r="S945" s="236">
        <v>97.83169254658381</v>
      </c>
      <c r="T945" s="234">
        <v>87</v>
      </c>
      <c r="U945" s="233">
        <v>2088000</v>
      </c>
      <c r="V945" s="233">
        <v>37584000</v>
      </c>
      <c r="W945" s="233">
        <v>11</v>
      </c>
      <c r="X945" s="233">
        <v>672336000</v>
      </c>
      <c r="Y945" s="237">
        <v>60</v>
      </c>
      <c r="Z945" s="237">
        <v>31.05</v>
      </c>
      <c r="AA945" s="238">
        <v>176337.796</v>
      </c>
      <c r="AB945" s="238">
        <v>92320.9739999999</v>
      </c>
      <c r="AC945" s="238">
        <v>481566.27699999994</v>
      </c>
      <c r="AD945" s="238">
        <v>250277.33900000001</v>
      </c>
      <c r="AE945" s="233">
        <v>3963168</v>
      </c>
    </row>
    <row r="946" spans="1:31" s="239" customFormat="1" ht="14.4" x14ac:dyDescent="0.3">
      <c r="A946" s="227">
        <v>43058</v>
      </c>
      <c r="B946" s="228">
        <f t="shared" si="23"/>
        <v>2017</v>
      </c>
      <c r="C946" s="229">
        <v>235300</v>
      </c>
      <c r="D946" s="229">
        <v>7842170</v>
      </c>
      <c r="E946" s="229">
        <v>230080430</v>
      </c>
      <c r="F946" s="229">
        <v>129346</v>
      </c>
      <c r="G946" s="230">
        <v>28003582</v>
      </c>
      <c r="H946" s="230">
        <v>262454823</v>
      </c>
      <c r="I946" s="230">
        <v>289689318</v>
      </c>
      <c r="J946" s="231">
        <v>99.94</v>
      </c>
      <c r="K946" s="232">
        <v>161.26300000000001</v>
      </c>
      <c r="L946" s="232">
        <v>82.713999999999999</v>
      </c>
      <c r="M946" s="233">
        <v>5123.2009999999991</v>
      </c>
      <c r="N946" s="233">
        <v>2884.5660000000007</v>
      </c>
      <c r="O946" s="233">
        <v>154077.44600000008</v>
      </c>
      <c r="P946" s="233">
        <v>80021.965999999913</v>
      </c>
      <c r="Q946" s="234">
        <v>235.3</v>
      </c>
      <c r="R946" s="235">
        <f t="shared" si="24"/>
        <v>0.34651446097727401</v>
      </c>
      <c r="S946" s="236">
        <v>97.838219814241441</v>
      </c>
      <c r="T946" s="234">
        <v>87</v>
      </c>
      <c r="U946" s="233">
        <v>2088000</v>
      </c>
      <c r="V946" s="233">
        <v>39672000</v>
      </c>
      <c r="W946" s="233">
        <v>11</v>
      </c>
      <c r="X946" s="233">
        <v>674424000</v>
      </c>
      <c r="Y946" s="237">
        <v>60</v>
      </c>
      <c r="Z946" s="237">
        <v>31.05</v>
      </c>
      <c r="AA946" s="238">
        <v>176456.46600000001</v>
      </c>
      <c r="AB946" s="238">
        <v>92386.611999999906</v>
      </c>
      <c r="AC946" s="238">
        <v>481727.53999999992</v>
      </c>
      <c r="AD946" s="238">
        <v>250360.05300000001</v>
      </c>
      <c r="AE946" s="233">
        <v>3965256</v>
      </c>
    </row>
    <row r="947" spans="1:31" s="239" customFormat="1" ht="14.4" x14ac:dyDescent="0.3">
      <c r="A947" s="227">
        <v>43059</v>
      </c>
      <c r="B947" s="228">
        <f t="shared" si="23"/>
        <v>2017</v>
      </c>
      <c r="C947" s="229">
        <v>979630</v>
      </c>
      <c r="D947" s="229">
        <v>8821800</v>
      </c>
      <c r="E947" s="229">
        <v>231060060</v>
      </c>
      <c r="F947" s="229">
        <v>989025</v>
      </c>
      <c r="G947" s="230">
        <v>28003582</v>
      </c>
      <c r="H947" s="230">
        <v>262454823</v>
      </c>
      <c r="I947" s="230">
        <v>289689318</v>
      </c>
      <c r="J947" s="231">
        <v>99.09</v>
      </c>
      <c r="K947" s="232">
        <v>644.51</v>
      </c>
      <c r="L947" s="232">
        <v>350.08600000000001</v>
      </c>
      <c r="M947" s="233">
        <v>5767.7109999999993</v>
      </c>
      <c r="N947" s="233">
        <v>3234.652000000001</v>
      </c>
      <c r="O947" s="233">
        <v>154721.95600000009</v>
      </c>
      <c r="P947" s="233">
        <v>80372.051999999909</v>
      </c>
      <c r="Q947" s="234">
        <v>979.63</v>
      </c>
      <c r="R947" s="235">
        <f t="shared" si="24"/>
        <v>0.34744474098567163</v>
      </c>
      <c r="S947" s="236">
        <v>97.842083333333292</v>
      </c>
      <c r="T947" s="234">
        <v>87</v>
      </c>
      <c r="U947" s="233">
        <v>2088000</v>
      </c>
      <c r="V947" s="233">
        <v>41760000</v>
      </c>
      <c r="W947" s="233">
        <v>11</v>
      </c>
      <c r="X947" s="233">
        <v>676512000</v>
      </c>
      <c r="Y947" s="237">
        <v>60</v>
      </c>
      <c r="Z947" s="237">
        <v>31.05</v>
      </c>
      <c r="AA947" s="238">
        <v>176992.84000000003</v>
      </c>
      <c r="AB947" s="238">
        <v>92679.183999999907</v>
      </c>
      <c r="AC947" s="238">
        <v>482372.04999999993</v>
      </c>
      <c r="AD947" s="238">
        <v>250710.13900000002</v>
      </c>
      <c r="AE947" s="233">
        <v>3967344</v>
      </c>
    </row>
    <row r="948" spans="1:31" s="239" customFormat="1" ht="14.4" x14ac:dyDescent="0.3">
      <c r="A948" s="227">
        <v>43060</v>
      </c>
      <c r="B948" s="228">
        <f t="shared" si="23"/>
        <v>2017</v>
      </c>
      <c r="C948" s="229">
        <v>1070900.0000000233</v>
      </c>
      <c r="D948" s="229">
        <v>9892700.0000000894</v>
      </c>
      <c r="E948" s="229">
        <v>232130959.99999997</v>
      </c>
      <c r="F948" s="229">
        <v>814340</v>
      </c>
      <c r="G948" s="230">
        <v>28003582</v>
      </c>
      <c r="H948" s="230">
        <v>262454823</v>
      </c>
      <c r="I948" s="230">
        <v>289689318</v>
      </c>
      <c r="J948" s="231">
        <v>98.9</v>
      </c>
      <c r="K948" s="232">
        <v>707.98199999999997</v>
      </c>
      <c r="L948" s="232">
        <v>381.524</v>
      </c>
      <c r="M948" s="233">
        <v>6475.6929999999993</v>
      </c>
      <c r="N948" s="233">
        <v>3616.1760000000008</v>
      </c>
      <c r="O948" s="233">
        <v>155429.93800000008</v>
      </c>
      <c r="P948" s="233">
        <v>80753.575999999914</v>
      </c>
      <c r="Q948" s="234">
        <v>1070.9000000000233</v>
      </c>
      <c r="R948" s="235">
        <f t="shared" si="24"/>
        <v>0.34785457014643378</v>
      </c>
      <c r="S948" s="236">
        <v>97.845338461538418</v>
      </c>
      <c r="T948" s="234">
        <v>87</v>
      </c>
      <c r="U948" s="233">
        <v>2088000</v>
      </c>
      <c r="V948" s="233">
        <v>43848000</v>
      </c>
      <c r="W948" s="233">
        <v>11</v>
      </c>
      <c r="X948" s="233">
        <v>678600000</v>
      </c>
      <c r="Y948" s="237">
        <v>60</v>
      </c>
      <c r="Z948" s="237">
        <v>31.05</v>
      </c>
      <c r="AA948" s="238">
        <v>177519.84</v>
      </c>
      <c r="AB948" s="238">
        <v>92962.963999999891</v>
      </c>
      <c r="AC948" s="238">
        <v>483080.03199999995</v>
      </c>
      <c r="AD948" s="238">
        <v>251091.66300000003</v>
      </c>
      <c r="AE948" s="233">
        <v>3969432</v>
      </c>
    </row>
    <row r="949" spans="1:31" s="239" customFormat="1" ht="14.4" x14ac:dyDescent="0.3">
      <c r="A949" s="227">
        <v>43061</v>
      </c>
      <c r="B949" s="228">
        <f t="shared" si="23"/>
        <v>2017</v>
      </c>
      <c r="C949" s="229">
        <v>538160.0000000326</v>
      </c>
      <c r="D949" s="229">
        <v>10430860.000000123</v>
      </c>
      <c r="E949" s="229">
        <v>232669120</v>
      </c>
      <c r="F949" s="229">
        <v>450070</v>
      </c>
      <c r="G949" s="230">
        <v>28003582</v>
      </c>
      <c r="H949" s="230">
        <v>262454823</v>
      </c>
      <c r="I949" s="230">
        <v>289689318</v>
      </c>
      <c r="J949" s="231">
        <v>100</v>
      </c>
      <c r="K949" s="232">
        <v>305.29399999999998</v>
      </c>
      <c r="L949" s="232">
        <v>241.04400000000001</v>
      </c>
      <c r="M949" s="233">
        <v>6780.9869999999992</v>
      </c>
      <c r="N949" s="233">
        <v>3857.2200000000007</v>
      </c>
      <c r="O949" s="233">
        <v>155735.23200000008</v>
      </c>
      <c r="P949" s="233">
        <v>80994.619999999908</v>
      </c>
      <c r="Q949" s="234">
        <v>538.1600000000326</v>
      </c>
      <c r="R949" s="235">
        <f t="shared" si="24"/>
        <v>0.34687255943945844</v>
      </c>
      <c r="S949" s="236">
        <v>97.851947852760688</v>
      </c>
      <c r="T949" s="234">
        <v>87</v>
      </c>
      <c r="U949" s="233">
        <v>2088000</v>
      </c>
      <c r="V949" s="233">
        <v>45936000</v>
      </c>
      <c r="W949" s="233">
        <v>11</v>
      </c>
      <c r="X949" s="233">
        <v>680688000</v>
      </c>
      <c r="Y949" s="237">
        <v>60</v>
      </c>
      <c r="Z949" s="237">
        <v>31.05</v>
      </c>
      <c r="AA949" s="238">
        <v>177310.47700000001</v>
      </c>
      <c r="AB949" s="238">
        <v>92950.985999999888</v>
      </c>
      <c r="AC949" s="238">
        <v>483385.32599999994</v>
      </c>
      <c r="AD949" s="238">
        <v>251332.70700000002</v>
      </c>
      <c r="AE949" s="233">
        <v>3971520</v>
      </c>
    </row>
    <row r="950" spans="1:31" s="239" customFormat="1" ht="14.4" x14ac:dyDescent="0.3">
      <c r="A950" s="227">
        <v>43062</v>
      </c>
      <c r="B950" s="228">
        <f t="shared" si="23"/>
        <v>2017</v>
      </c>
      <c r="C950" s="229">
        <v>107479.99999998137</v>
      </c>
      <c r="D950" s="229">
        <v>10538340.000000104</v>
      </c>
      <c r="E950" s="229">
        <v>232776599.99999997</v>
      </c>
      <c r="F950" s="229">
        <v>212180</v>
      </c>
      <c r="G950" s="230">
        <v>28003582</v>
      </c>
      <c r="H950" s="230">
        <v>262454823</v>
      </c>
      <c r="I950" s="230">
        <v>289689318</v>
      </c>
      <c r="J950" s="231">
        <v>95.3</v>
      </c>
      <c r="K950" s="232">
        <v>57.906999999999996</v>
      </c>
      <c r="L950" s="232">
        <v>55.677999999999997</v>
      </c>
      <c r="M950" s="233">
        <v>6838.8939999999993</v>
      </c>
      <c r="N950" s="233">
        <v>3912.8980000000006</v>
      </c>
      <c r="O950" s="233">
        <v>155793.13900000008</v>
      </c>
      <c r="P950" s="233">
        <v>81050.297999999908</v>
      </c>
      <c r="Q950" s="234">
        <v>107.47999999998137</v>
      </c>
      <c r="R950" s="235">
        <f t="shared" si="24"/>
        <v>0.34596623366399004</v>
      </c>
      <c r="S950" s="236">
        <v>97.844143730886799</v>
      </c>
      <c r="T950" s="234">
        <v>87</v>
      </c>
      <c r="U950" s="233">
        <v>2088000</v>
      </c>
      <c r="V950" s="233">
        <v>48024000</v>
      </c>
      <c r="W950" s="233">
        <v>11</v>
      </c>
      <c r="X950" s="233">
        <v>682776000</v>
      </c>
      <c r="Y950" s="237">
        <v>60</v>
      </c>
      <c r="Z950" s="237">
        <v>31.05</v>
      </c>
      <c r="AA950" s="238">
        <v>176506.80500000002</v>
      </c>
      <c r="AB950" s="238">
        <v>92566.007999999885</v>
      </c>
      <c r="AC950" s="238">
        <v>483443.23299999995</v>
      </c>
      <c r="AD950" s="238">
        <v>251388.38500000004</v>
      </c>
      <c r="AE950" s="233">
        <v>3973608</v>
      </c>
    </row>
    <row r="951" spans="1:31" s="239" customFormat="1" ht="14.4" x14ac:dyDescent="0.3">
      <c r="A951" s="227">
        <v>43063</v>
      </c>
      <c r="B951" s="228">
        <f t="shared" si="23"/>
        <v>2017</v>
      </c>
      <c r="C951" s="229">
        <v>27559.999999939464</v>
      </c>
      <c r="D951" s="229">
        <v>10565900.000000045</v>
      </c>
      <c r="E951" s="229">
        <v>232804159.99999991</v>
      </c>
      <c r="F951" s="229">
        <v>44420</v>
      </c>
      <c r="G951" s="230">
        <v>28003582</v>
      </c>
      <c r="H951" s="230">
        <v>262454823</v>
      </c>
      <c r="I951" s="230">
        <v>289689318</v>
      </c>
      <c r="J951" s="231">
        <v>94.56</v>
      </c>
      <c r="K951" s="232">
        <v>16.52</v>
      </c>
      <c r="L951" s="232">
        <v>15.634</v>
      </c>
      <c r="M951" s="233">
        <v>6855.4139999999998</v>
      </c>
      <c r="N951" s="233">
        <v>3928.5320000000006</v>
      </c>
      <c r="O951" s="233">
        <v>155809.65900000007</v>
      </c>
      <c r="P951" s="233">
        <v>81065.931999999913</v>
      </c>
      <c r="Q951" s="234">
        <v>27.559999999939464</v>
      </c>
      <c r="R951" s="235">
        <f t="shared" si="24"/>
        <v>0.34537392799034278</v>
      </c>
      <c r="S951" s="236">
        <v>97.834131097560942</v>
      </c>
      <c r="T951" s="234">
        <v>87</v>
      </c>
      <c r="U951" s="233">
        <v>2088000</v>
      </c>
      <c r="V951" s="233">
        <v>50112000</v>
      </c>
      <c r="W951" s="233">
        <v>11</v>
      </c>
      <c r="X951" s="233">
        <v>684864000</v>
      </c>
      <c r="Y951" s="237">
        <v>60</v>
      </c>
      <c r="Z951" s="237">
        <v>31.05</v>
      </c>
      <c r="AA951" s="238">
        <v>175976.89600000004</v>
      </c>
      <c r="AB951" s="238">
        <v>92319.059999999896</v>
      </c>
      <c r="AC951" s="238">
        <v>483459.75299999997</v>
      </c>
      <c r="AD951" s="238">
        <v>251404.01900000003</v>
      </c>
      <c r="AE951" s="233">
        <v>3975696</v>
      </c>
    </row>
    <row r="952" spans="1:31" s="239" customFormat="1" ht="14.4" x14ac:dyDescent="0.3">
      <c r="A952" s="227">
        <v>43064</v>
      </c>
      <c r="B952" s="228">
        <f t="shared" si="23"/>
        <v>2017</v>
      </c>
      <c r="C952" s="229">
        <v>44900</v>
      </c>
      <c r="D952" s="229">
        <v>10610800</v>
      </c>
      <c r="E952" s="229">
        <v>232849060</v>
      </c>
      <c r="F952" s="229">
        <v>33334</v>
      </c>
      <c r="G952" s="230">
        <v>28003582</v>
      </c>
      <c r="H952" s="230">
        <v>262454823</v>
      </c>
      <c r="I952" s="230">
        <v>289689318</v>
      </c>
      <c r="J952" s="231">
        <v>96.62</v>
      </c>
      <c r="K952" s="232">
        <v>32.000999999999998</v>
      </c>
      <c r="L952" s="232">
        <v>16.911999999999999</v>
      </c>
      <c r="M952" s="233">
        <v>6887.415</v>
      </c>
      <c r="N952" s="233">
        <v>3945.4440000000004</v>
      </c>
      <c r="O952" s="233">
        <v>155841.66000000006</v>
      </c>
      <c r="P952" s="233">
        <v>81082.84399999991</v>
      </c>
      <c r="Q952" s="234">
        <v>44.9</v>
      </c>
      <c r="R952" s="235">
        <f t="shared" si="24"/>
        <v>0.34542425864693227</v>
      </c>
      <c r="S952" s="236">
        <v>97.830440729483243</v>
      </c>
      <c r="T952" s="234">
        <v>87</v>
      </c>
      <c r="U952" s="233">
        <v>2088000</v>
      </c>
      <c r="V952" s="233">
        <v>52200000</v>
      </c>
      <c r="W952" s="233">
        <v>11</v>
      </c>
      <c r="X952" s="233">
        <v>686952000</v>
      </c>
      <c r="Y952" s="237">
        <v>60</v>
      </c>
      <c r="Z952" s="237">
        <v>31.05</v>
      </c>
      <c r="AA952" s="238">
        <v>175682.85200000004</v>
      </c>
      <c r="AB952" s="238">
        <v>92173.067999999883</v>
      </c>
      <c r="AC952" s="238">
        <v>483491.75399999996</v>
      </c>
      <c r="AD952" s="238">
        <v>251420.93100000004</v>
      </c>
      <c r="AE952" s="233">
        <v>3977784</v>
      </c>
    </row>
    <row r="953" spans="1:31" s="239" customFormat="1" ht="14.4" x14ac:dyDescent="0.3">
      <c r="A953" s="227">
        <v>43065</v>
      </c>
      <c r="B953" s="228">
        <f t="shared" si="23"/>
        <v>2017</v>
      </c>
      <c r="C953" s="229">
        <v>922000</v>
      </c>
      <c r="D953" s="229">
        <v>11532800</v>
      </c>
      <c r="E953" s="229">
        <v>233771060</v>
      </c>
      <c r="F953" s="229">
        <v>501636</v>
      </c>
      <c r="G953" s="230">
        <v>28003582</v>
      </c>
      <c r="H953" s="230">
        <v>262454823</v>
      </c>
      <c r="I953" s="230">
        <v>289689318</v>
      </c>
      <c r="J953" s="231">
        <v>98.02</v>
      </c>
      <c r="K953" s="232">
        <v>615.82100000000003</v>
      </c>
      <c r="L953" s="232">
        <v>317.27600000000001</v>
      </c>
      <c r="M953" s="233">
        <v>7503.2359999999999</v>
      </c>
      <c r="N953" s="233">
        <v>4262.72</v>
      </c>
      <c r="O953" s="233">
        <v>156457.48100000006</v>
      </c>
      <c r="P953" s="233">
        <v>81400.119999999908</v>
      </c>
      <c r="Q953" s="234">
        <v>922</v>
      </c>
      <c r="R953" s="235">
        <f t="shared" si="24"/>
        <v>0.34661580197344261</v>
      </c>
      <c r="S953" s="236">
        <v>97.831015151515103</v>
      </c>
      <c r="T953" s="234">
        <v>87</v>
      </c>
      <c r="U953" s="233">
        <v>2088000</v>
      </c>
      <c r="V953" s="233">
        <v>54288000</v>
      </c>
      <c r="W953" s="233">
        <v>11</v>
      </c>
      <c r="X953" s="233">
        <v>689040000</v>
      </c>
      <c r="Y953" s="237">
        <v>60</v>
      </c>
      <c r="Z953" s="237">
        <v>31.05</v>
      </c>
      <c r="AA953" s="238">
        <v>176289.71800000002</v>
      </c>
      <c r="AB953" s="238">
        <v>92486.92199999989</v>
      </c>
      <c r="AC953" s="238">
        <v>484107.57499999995</v>
      </c>
      <c r="AD953" s="238">
        <v>251738.20700000005</v>
      </c>
      <c r="AE953" s="233">
        <v>3979872</v>
      </c>
    </row>
    <row r="954" spans="1:31" s="239" customFormat="1" ht="14.4" x14ac:dyDescent="0.3">
      <c r="A954" s="227">
        <v>43066</v>
      </c>
      <c r="B954" s="228">
        <f t="shared" si="23"/>
        <v>2017</v>
      </c>
      <c r="C954" s="229">
        <v>1715560.0000000559</v>
      </c>
      <c r="D954" s="229">
        <v>13248360.000000123</v>
      </c>
      <c r="E954" s="229">
        <v>235486620</v>
      </c>
      <c r="F954" s="229">
        <v>1446051</v>
      </c>
      <c r="G954" s="230">
        <v>28003582</v>
      </c>
      <c r="H954" s="230">
        <v>262454823</v>
      </c>
      <c r="I954" s="230">
        <v>289689318</v>
      </c>
      <c r="J954" s="231">
        <v>100</v>
      </c>
      <c r="K954" s="232">
        <v>1156.982</v>
      </c>
      <c r="L954" s="232">
        <v>584.85</v>
      </c>
      <c r="M954" s="233">
        <v>8660.2180000000008</v>
      </c>
      <c r="N954" s="233">
        <v>4847.5700000000006</v>
      </c>
      <c r="O954" s="233">
        <v>157614.46300000005</v>
      </c>
      <c r="P954" s="233">
        <v>81984.969999999914</v>
      </c>
      <c r="Q954" s="234">
        <v>1715.5600000000559</v>
      </c>
      <c r="R954" s="235">
        <f t="shared" si="24"/>
        <v>0.3472128719886633</v>
      </c>
      <c r="S954" s="236">
        <v>97.83756797583078</v>
      </c>
      <c r="T954" s="234">
        <v>87</v>
      </c>
      <c r="U954" s="233">
        <v>2088000</v>
      </c>
      <c r="V954" s="233">
        <v>56376000</v>
      </c>
      <c r="W954" s="233">
        <v>11</v>
      </c>
      <c r="X954" s="233">
        <v>691128000</v>
      </c>
      <c r="Y954" s="237">
        <v>60</v>
      </c>
      <c r="Z954" s="237">
        <v>31.05</v>
      </c>
      <c r="AA954" s="238">
        <v>177432.51</v>
      </c>
      <c r="AB954" s="238">
        <v>93068.761999999886</v>
      </c>
      <c r="AC954" s="238">
        <v>485264.55699999997</v>
      </c>
      <c r="AD954" s="238">
        <v>252323.05700000006</v>
      </c>
      <c r="AE954" s="233">
        <v>3981960</v>
      </c>
    </row>
    <row r="955" spans="1:31" s="239" customFormat="1" ht="14.4" x14ac:dyDescent="0.3">
      <c r="A955" s="227">
        <v>43067</v>
      </c>
      <c r="B955" s="228">
        <f t="shared" si="23"/>
        <v>2017</v>
      </c>
      <c r="C955" s="229">
        <v>304619.99999999534</v>
      </c>
      <c r="D955" s="229">
        <v>13552980.000000119</v>
      </c>
      <c r="E955" s="229">
        <v>235791240</v>
      </c>
      <c r="F955" s="229">
        <v>768370</v>
      </c>
      <c r="G955" s="230">
        <v>28003582</v>
      </c>
      <c r="H955" s="230">
        <v>262454823</v>
      </c>
      <c r="I955" s="230">
        <v>289689318</v>
      </c>
      <c r="J955" s="231">
        <v>99.99</v>
      </c>
      <c r="K955" s="232">
        <v>208.15700000000001</v>
      </c>
      <c r="L955" s="232">
        <v>103.042</v>
      </c>
      <c r="M955" s="233">
        <v>8868.375</v>
      </c>
      <c r="N955" s="233">
        <v>4950.612000000001</v>
      </c>
      <c r="O955" s="233">
        <v>157822.62000000005</v>
      </c>
      <c r="P955" s="233">
        <v>82088.011999999915</v>
      </c>
      <c r="Q955" s="234">
        <v>304.61999999999534</v>
      </c>
      <c r="R955" s="235">
        <f t="shared" si="24"/>
        <v>0.34539393533826701</v>
      </c>
      <c r="S955" s="236">
        <v>97.844051204819237</v>
      </c>
      <c r="T955" s="234">
        <v>87</v>
      </c>
      <c r="U955" s="233">
        <v>2088000</v>
      </c>
      <c r="V955" s="233">
        <v>58464000</v>
      </c>
      <c r="W955" s="233">
        <v>11</v>
      </c>
      <c r="X955" s="233">
        <v>693216000</v>
      </c>
      <c r="Y955" s="237">
        <v>60</v>
      </c>
      <c r="Z955" s="237">
        <v>31.05</v>
      </c>
      <c r="AA955" s="238">
        <v>176811.79300000003</v>
      </c>
      <c r="AB955" s="238">
        <v>92726.365999999893</v>
      </c>
      <c r="AC955" s="238">
        <v>485472.71399999998</v>
      </c>
      <c r="AD955" s="238">
        <v>252426.09900000005</v>
      </c>
      <c r="AE955" s="233">
        <v>3984048</v>
      </c>
    </row>
    <row r="956" spans="1:31" s="239" customFormat="1" ht="14.4" x14ac:dyDescent="0.3">
      <c r="A956" s="227">
        <v>43068</v>
      </c>
      <c r="B956" s="228">
        <f t="shared" si="23"/>
        <v>2017</v>
      </c>
      <c r="C956" s="229">
        <v>757819.99999994878</v>
      </c>
      <c r="D956" s="229">
        <v>14310800.000000067</v>
      </c>
      <c r="E956" s="229">
        <v>236549059.99999994</v>
      </c>
      <c r="F956" s="229">
        <v>661475</v>
      </c>
      <c r="G956" s="230">
        <v>28003582</v>
      </c>
      <c r="H956" s="230">
        <v>262454823</v>
      </c>
      <c r="I956" s="230">
        <v>289689318</v>
      </c>
      <c r="J956" s="231">
        <v>99.66</v>
      </c>
      <c r="K956" s="232">
        <v>499.548</v>
      </c>
      <c r="L956" s="232">
        <v>267.96199999999999</v>
      </c>
      <c r="M956" s="233">
        <v>9367.9230000000007</v>
      </c>
      <c r="N956" s="233">
        <v>5218.5740000000005</v>
      </c>
      <c r="O956" s="233">
        <v>158322.16800000006</v>
      </c>
      <c r="P956" s="233">
        <v>82355.973999999915</v>
      </c>
      <c r="Q956" s="234">
        <v>757.81999999994878</v>
      </c>
      <c r="R956" s="235">
        <f t="shared" si="24"/>
        <v>0.34446561696320788</v>
      </c>
      <c r="S956" s="236">
        <v>97.849504504504466</v>
      </c>
      <c r="T956" s="234">
        <v>87</v>
      </c>
      <c r="U956" s="233">
        <v>2088000</v>
      </c>
      <c r="V956" s="233">
        <v>60552000</v>
      </c>
      <c r="W956" s="233">
        <v>11</v>
      </c>
      <c r="X956" s="233">
        <v>695304000</v>
      </c>
      <c r="Y956" s="237">
        <v>60</v>
      </c>
      <c r="Z956" s="237">
        <v>31.05</v>
      </c>
      <c r="AA956" s="238">
        <v>176176.53900000008</v>
      </c>
      <c r="AB956" s="238">
        <v>92412.135999999897</v>
      </c>
      <c r="AC956" s="238">
        <v>485972.26199999999</v>
      </c>
      <c r="AD956" s="238">
        <v>252694.06100000005</v>
      </c>
      <c r="AE956" s="233">
        <v>3986136</v>
      </c>
    </row>
    <row r="957" spans="1:31" s="239" customFormat="1" ht="14.4" x14ac:dyDescent="0.3">
      <c r="A957" s="227">
        <v>43069</v>
      </c>
      <c r="B957" s="228">
        <f t="shared" si="23"/>
        <v>2017</v>
      </c>
      <c r="C957" s="229">
        <v>2106560.0000000559</v>
      </c>
      <c r="D957" s="229">
        <v>16411210.000000156</v>
      </c>
      <c r="E957" s="229">
        <v>238655620</v>
      </c>
      <c r="F957" s="229">
        <v>1680434</v>
      </c>
      <c r="G957" s="230">
        <v>28003582</v>
      </c>
      <c r="H957" s="230">
        <v>262454823</v>
      </c>
      <c r="I957" s="230">
        <v>289689318</v>
      </c>
      <c r="J957" s="231">
        <v>99.73</v>
      </c>
      <c r="K957" s="232">
        <v>1399.5889999999999</v>
      </c>
      <c r="L957" s="232">
        <v>733.572</v>
      </c>
      <c r="M957" s="233">
        <v>10767.512000000001</v>
      </c>
      <c r="N957" s="233">
        <v>5952.1460000000006</v>
      </c>
      <c r="O957" s="233">
        <v>159721.75700000007</v>
      </c>
      <c r="P957" s="233">
        <v>83089.545999999915</v>
      </c>
      <c r="Q957" s="234">
        <v>2106.5600000000559</v>
      </c>
      <c r="R957" s="235">
        <f t="shared" si="24"/>
        <v>0.34481986563795747</v>
      </c>
      <c r="S957" s="236">
        <v>97.855134730538879</v>
      </c>
      <c r="T957" s="234">
        <v>87</v>
      </c>
      <c r="U957" s="233">
        <v>2088000</v>
      </c>
      <c r="V957" s="233">
        <v>62640000</v>
      </c>
      <c r="W957" s="233">
        <v>11</v>
      </c>
      <c r="X957" s="233">
        <v>697392000</v>
      </c>
      <c r="Y957" s="237">
        <v>60</v>
      </c>
      <c r="Z957" s="237">
        <v>31.05</v>
      </c>
      <c r="AA957" s="238">
        <v>176595.18500000008</v>
      </c>
      <c r="AB957" s="238">
        <v>92635.733999999909</v>
      </c>
      <c r="AC957" s="238">
        <v>487371.85099999997</v>
      </c>
      <c r="AD957" s="238">
        <v>253427.63300000003</v>
      </c>
      <c r="AE957" s="233">
        <v>3988224</v>
      </c>
    </row>
    <row r="958" spans="1:31" s="252" customFormat="1" ht="14.4" x14ac:dyDescent="0.3">
      <c r="A958" s="240">
        <v>43070</v>
      </c>
      <c r="B958" s="241">
        <f t="shared" si="23"/>
        <v>2017</v>
      </c>
      <c r="C958" s="242">
        <v>2135439.9999999441</v>
      </c>
      <c r="D958" s="242">
        <v>2135439.9999999441</v>
      </c>
      <c r="E958" s="242">
        <v>240791059.99999994</v>
      </c>
      <c r="F958" s="242">
        <v>1958360</v>
      </c>
      <c r="G958" s="243">
        <v>27234495</v>
      </c>
      <c r="H958" s="243">
        <v>289689318</v>
      </c>
      <c r="I958" s="243">
        <v>289689318</v>
      </c>
      <c r="J958" s="244">
        <v>99.88</v>
      </c>
      <c r="K958" s="245">
        <v>1426.384</v>
      </c>
      <c r="L958" s="245">
        <v>745.31600000000003</v>
      </c>
      <c r="M958" s="246">
        <v>1426.384</v>
      </c>
      <c r="N958" s="246">
        <v>745.31600000000003</v>
      </c>
      <c r="O958" s="246">
        <v>161148.14100000006</v>
      </c>
      <c r="P958" s="246">
        <v>83834.861999999921</v>
      </c>
      <c r="Q958" s="247">
        <v>2135.4399999999441</v>
      </c>
      <c r="R958" s="248">
        <f t="shared" si="24"/>
        <v>0.34631772161864283</v>
      </c>
      <c r="S958" s="249">
        <v>97.861179104477571</v>
      </c>
      <c r="T958" s="247">
        <v>87</v>
      </c>
      <c r="U958" s="246">
        <v>2088000</v>
      </c>
      <c r="V958" s="246">
        <v>2088000</v>
      </c>
      <c r="W958" s="246">
        <v>12</v>
      </c>
      <c r="X958" s="246">
        <v>699480000</v>
      </c>
      <c r="Y958" s="250">
        <v>60</v>
      </c>
      <c r="Z958" s="250">
        <v>31.05</v>
      </c>
      <c r="AA958" s="251">
        <v>176813.04400000008</v>
      </c>
      <c r="AB958" s="251">
        <v>92724.185999999929</v>
      </c>
      <c r="AC958" s="251">
        <v>488798.23499999999</v>
      </c>
      <c r="AD958" s="251">
        <v>254172.94900000002</v>
      </c>
      <c r="AE958" s="246">
        <v>3990312</v>
      </c>
    </row>
    <row r="959" spans="1:31" s="252" customFormat="1" ht="14.4" x14ac:dyDescent="0.3">
      <c r="A959" s="240">
        <v>43071</v>
      </c>
      <c r="B959" s="241">
        <f t="shared" si="23"/>
        <v>2017</v>
      </c>
      <c r="C959" s="242">
        <v>2109570.0000000652</v>
      </c>
      <c r="D959" s="242">
        <v>4245010.0000000093</v>
      </c>
      <c r="E959" s="242">
        <v>242900630</v>
      </c>
      <c r="F959" s="242">
        <v>1605087</v>
      </c>
      <c r="G959" s="243">
        <v>27234495</v>
      </c>
      <c r="H959" s="243">
        <v>289689318</v>
      </c>
      <c r="I959" s="243">
        <v>289689318</v>
      </c>
      <c r="J959" s="244">
        <v>99.93</v>
      </c>
      <c r="K959" s="245">
        <v>1412.144</v>
      </c>
      <c r="L959" s="245">
        <v>729.68600000000004</v>
      </c>
      <c r="M959" s="246">
        <v>2838.5280000000002</v>
      </c>
      <c r="N959" s="246">
        <v>1475.002</v>
      </c>
      <c r="O959" s="246">
        <v>162560.28500000006</v>
      </c>
      <c r="P959" s="246">
        <v>84564.547999999922</v>
      </c>
      <c r="Q959" s="247">
        <v>2109.5700000000652</v>
      </c>
      <c r="R959" s="248">
        <f t="shared" si="24"/>
        <v>0.34753266677163719</v>
      </c>
      <c r="S959" s="249">
        <v>97.867336309523779</v>
      </c>
      <c r="T959" s="247">
        <v>87</v>
      </c>
      <c r="U959" s="246">
        <v>2088000</v>
      </c>
      <c r="V959" s="246">
        <v>4176000</v>
      </c>
      <c r="W959" s="246">
        <v>12</v>
      </c>
      <c r="X959" s="246">
        <v>701568000</v>
      </c>
      <c r="Y959" s="250">
        <v>60</v>
      </c>
      <c r="Z959" s="250">
        <v>31.05</v>
      </c>
      <c r="AA959" s="251">
        <v>177570.35400000008</v>
      </c>
      <c r="AB959" s="251">
        <v>93099.06999999992</v>
      </c>
      <c r="AC959" s="251">
        <v>490210.37899999996</v>
      </c>
      <c r="AD959" s="251">
        <v>254902.63500000001</v>
      </c>
      <c r="AE959" s="246">
        <v>3992400</v>
      </c>
    </row>
    <row r="960" spans="1:31" s="252" customFormat="1" ht="14.4" x14ac:dyDescent="0.3">
      <c r="A960" s="240">
        <v>43072</v>
      </c>
      <c r="B960" s="241">
        <f t="shared" si="23"/>
        <v>2017</v>
      </c>
      <c r="C960" s="242">
        <v>1932130</v>
      </c>
      <c r="D960" s="242">
        <v>6177140</v>
      </c>
      <c r="E960" s="242">
        <v>244832760</v>
      </c>
      <c r="F960" s="242">
        <v>1929604</v>
      </c>
      <c r="G960" s="243">
        <v>27234495</v>
      </c>
      <c r="H960" s="243">
        <v>289689318</v>
      </c>
      <c r="I960" s="243">
        <v>289689318</v>
      </c>
      <c r="J960" s="244">
        <v>100</v>
      </c>
      <c r="K960" s="245">
        <v>1287.0530000000001</v>
      </c>
      <c r="L960" s="245">
        <v>671.52599999999995</v>
      </c>
      <c r="M960" s="246">
        <v>4125.5810000000001</v>
      </c>
      <c r="N960" s="246">
        <v>2146.5279999999998</v>
      </c>
      <c r="O960" s="246">
        <v>163847.33800000008</v>
      </c>
      <c r="P960" s="246">
        <v>85236.07399999992</v>
      </c>
      <c r="Q960" s="247">
        <v>1932.13</v>
      </c>
      <c r="R960" s="248">
        <f t="shared" si="24"/>
        <v>0.34942973022621127</v>
      </c>
      <c r="S960" s="249">
        <v>97.873664688427269</v>
      </c>
      <c r="T960" s="247">
        <v>87</v>
      </c>
      <c r="U960" s="246">
        <v>2088000</v>
      </c>
      <c r="V960" s="246">
        <v>6264000</v>
      </c>
      <c r="W960" s="246">
        <v>12</v>
      </c>
      <c r="X960" s="246">
        <v>703656000</v>
      </c>
      <c r="Y960" s="250">
        <v>60</v>
      </c>
      <c r="Z960" s="250">
        <v>31.05</v>
      </c>
      <c r="AA960" s="251">
        <v>178083.27000000011</v>
      </c>
      <c r="AB960" s="251">
        <v>93342.253999999928</v>
      </c>
      <c r="AC960" s="251">
        <v>491497.43199999997</v>
      </c>
      <c r="AD960" s="251">
        <v>255574.16100000002</v>
      </c>
      <c r="AE960" s="246">
        <v>3994488</v>
      </c>
    </row>
    <row r="961" spans="1:31" s="252" customFormat="1" ht="14.4" x14ac:dyDescent="0.3">
      <c r="A961" s="240">
        <v>43073</v>
      </c>
      <c r="B961" s="241">
        <f t="shared" si="23"/>
        <v>2017</v>
      </c>
      <c r="C961" s="242">
        <v>869800</v>
      </c>
      <c r="D961" s="242">
        <v>7046940</v>
      </c>
      <c r="E961" s="242">
        <v>245702560</v>
      </c>
      <c r="F961" s="242">
        <v>586418</v>
      </c>
      <c r="G961" s="243">
        <v>27234495</v>
      </c>
      <c r="H961" s="243">
        <v>289689318</v>
      </c>
      <c r="I961" s="243">
        <v>289689318</v>
      </c>
      <c r="J961" s="244">
        <v>99.93</v>
      </c>
      <c r="K961" s="245">
        <v>581.70799999999997</v>
      </c>
      <c r="L961" s="245">
        <v>302.81799999999998</v>
      </c>
      <c r="M961" s="246">
        <v>4707.2889999999998</v>
      </c>
      <c r="N961" s="246">
        <v>2449.3459999999995</v>
      </c>
      <c r="O961" s="246">
        <v>164429.04600000009</v>
      </c>
      <c r="P961" s="246">
        <v>85538.89199999992</v>
      </c>
      <c r="Q961" s="247">
        <v>869.8</v>
      </c>
      <c r="R961" s="248">
        <f t="shared" si="24"/>
        <v>0.34991426678213416</v>
      </c>
      <c r="S961" s="249">
        <v>97.879748520710024</v>
      </c>
      <c r="T961" s="247">
        <v>87</v>
      </c>
      <c r="U961" s="246">
        <v>2088000</v>
      </c>
      <c r="V961" s="246">
        <v>8352000</v>
      </c>
      <c r="W961" s="246">
        <v>12</v>
      </c>
      <c r="X961" s="246">
        <v>705744000</v>
      </c>
      <c r="Y961" s="250">
        <v>60</v>
      </c>
      <c r="Z961" s="250">
        <v>31.05</v>
      </c>
      <c r="AA961" s="251">
        <v>178332.7870000001</v>
      </c>
      <c r="AB961" s="251">
        <v>93482.649999999921</v>
      </c>
      <c r="AC961" s="251">
        <v>492079.13999999996</v>
      </c>
      <c r="AD961" s="251">
        <v>255876.97900000002</v>
      </c>
      <c r="AE961" s="246">
        <v>3996576</v>
      </c>
    </row>
    <row r="962" spans="1:31" s="252" customFormat="1" ht="14.4" x14ac:dyDescent="0.3">
      <c r="A962" s="240">
        <v>43074</v>
      </c>
      <c r="B962" s="241">
        <f t="shared" si="23"/>
        <v>2017</v>
      </c>
      <c r="C962" s="242">
        <v>1116300</v>
      </c>
      <c r="D962" s="242">
        <v>8163240</v>
      </c>
      <c r="E962" s="242">
        <v>246818860</v>
      </c>
      <c r="F962" s="242">
        <v>868690</v>
      </c>
      <c r="G962" s="243">
        <v>27234495</v>
      </c>
      <c r="H962" s="243">
        <v>289689318</v>
      </c>
      <c r="I962" s="243">
        <v>289689318</v>
      </c>
      <c r="J962" s="244">
        <v>97.34</v>
      </c>
      <c r="K962" s="245">
        <v>737.58100000000002</v>
      </c>
      <c r="L962" s="245">
        <v>394.87799999999999</v>
      </c>
      <c r="M962" s="246">
        <v>5444.87</v>
      </c>
      <c r="N962" s="246">
        <v>2844.2239999999997</v>
      </c>
      <c r="O962" s="246">
        <v>165166.62700000009</v>
      </c>
      <c r="P962" s="246">
        <v>85933.769999999917</v>
      </c>
      <c r="Q962" s="247">
        <v>1116.3</v>
      </c>
      <c r="R962" s="248">
        <f t="shared" si="24"/>
        <v>0.34955326457775693</v>
      </c>
      <c r="S962" s="249">
        <v>97.878156342182848</v>
      </c>
      <c r="T962" s="247">
        <v>87</v>
      </c>
      <c r="U962" s="246">
        <v>2088000</v>
      </c>
      <c r="V962" s="246">
        <v>10440000</v>
      </c>
      <c r="W962" s="246">
        <v>12</v>
      </c>
      <c r="X962" s="246">
        <v>707832000</v>
      </c>
      <c r="Y962" s="250">
        <v>60</v>
      </c>
      <c r="Z962" s="250">
        <v>31.05</v>
      </c>
      <c r="AA962" s="251">
        <v>178737.22800000009</v>
      </c>
      <c r="AB962" s="251">
        <v>93703.46399999992</v>
      </c>
      <c r="AC962" s="251">
        <v>492816.72099999996</v>
      </c>
      <c r="AD962" s="251">
        <v>256271.85700000002</v>
      </c>
      <c r="AE962" s="246">
        <v>3998664</v>
      </c>
    </row>
    <row r="963" spans="1:31" s="252" customFormat="1" ht="14.4" x14ac:dyDescent="0.3">
      <c r="A963" s="240">
        <v>43075</v>
      </c>
      <c r="B963" s="241">
        <f t="shared" si="23"/>
        <v>2017</v>
      </c>
      <c r="C963" s="242">
        <v>875400</v>
      </c>
      <c r="D963" s="242">
        <v>9038640</v>
      </c>
      <c r="E963" s="242">
        <v>247694260</v>
      </c>
      <c r="F963" s="242">
        <v>673050</v>
      </c>
      <c r="G963" s="243">
        <v>27234495</v>
      </c>
      <c r="H963" s="243">
        <v>289689318</v>
      </c>
      <c r="I963" s="243">
        <v>289689318</v>
      </c>
      <c r="J963" s="244">
        <v>97</v>
      </c>
      <c r="K963" s="245">
        <v>612.13699999999994</v>
      </c>
      <c r="L963" s="245">
        <v>277.98</v>
      </c>
      <c r="M963" s="246">
        <v>6057.0069999999996</v>
      </c>
      <c r="N963" s="246">
        <v>3122.2039999999997</v>
      </c>
      <c r="O963" s="246">
        <v>165778.76400000008</v>
      </c>
      <c r="P963" s="246">
        <v>86211.749999999913</v>
      </c>
      <c r="Q963" s="247">
        <v>875.4</v>
      </c>
      <c r="R963" s="248">
        <f t="shared" si="24"/>
        <v>0.35054771427071868</v>
      </c>
      <c r="S963" s="249">
        <v>97.875573529411724</v>
      </c>
      <c r="T963" s="247">
        <v>87</v>
      </c>
      <c r="U963" s="246">
        <v>2088000</v>
      </c>
      <c r="V963" s="246">
        <v>12528000</v>
      </c>
      <c r="W963" s="246">
        <v>12</v>
      </c>
      <c r="X963" s="246">
        <v>709920000</v>
      </c>
      <c r="Y963" s="250">
        <v>60</v>
      </c>
      <c r="Z963" s="250">
        <v>31.05</v>
      </c>
      <c r="AA963" s="251">
        <v>178418.41200000013</v>
      </c>
      <c r="AB963" s="251">
        <v>93500.831999999937</v>
      </c>
      <c r="AC963" s="251">
        <v>493428.85799999995</v>
      </c>
      <c r="AD963" s="251">
        <v>256549.83700000003</v>
      </c>
      <c r="AE963" s="246">
        <v>4000752</v>
      </c>
    </row>
    <row r="964" spans="1:31" s="252" customFormat="1" ht="14.4" x14ac:dyDescent="0.3">
      <c r="A964" s="240">
        <v>43076</v>
      </c>
      <c r="B964" s="241">
        <f t="shared" si="23"/>
        <v>2017</v>
      </c>
      <c r="C964" s="242">
        <v>207600</v>
      </c>
      <c r="D964" s="242">
        <v>9246240</v>
      </c>
      <c r="E964" s="242">
        <v>247901860</v>
      </c>
      <c r="F964" s="242">
        <v>240760</v>
      </c>
      <c r="G964" s="243">
        <v>27234495</v>
      </c>
      <c r="H964" s="243">
        <v>289689318</v>
      </c>
      <c r="I964" s="243">
        <v>289689318</v>
      </c>
      <c r="J964" s="244">
        <v>98.87</v>
      </c>
      <c r="K964" s="245">
        <v>113.971</v>
      </c>
      <c r="L964" s="245">
        <v>101.23399999999999</v>
      </c>
      <c r="M964" s="246">
        <v>6170.9779999999992</v>
      </c>
      <c r="N964" s="246">
        <v>3223.4379999999996</v>
      </c>
      <c r="O964" s="246">
        <v>165892.73500000007</v>
      </c>
      <c r="P964" s="246">
        <v>86312.983999999909</v>
      </c>
      <c r="Q964" s="247">
        <v>207.6</v>
      </c>
      <c r="R964" s="248">
        <f t="shared" si="24"/>
        <v>0.34960455702514048</v>
      </c>
      <c r="S964" s="249">
        <v>97.87848973607035</v>
      </c>
      <c r="T964" s="247">
        <v>87</v>
      </c>
      <c r="U964" s="246">
        <v>2088000</v>
      </c>
      <c r="V964" s="246">
        <v>14616000</v>
      </c>
      <c r="W964" s="246">
        <v>12</v>
      </c>
      <c r="X964" s="246">
        <v>712008000</v>
      </c>
      <c r="Y964" s="250">
        <v>60</v>
      </c>
      <c r="Z964" s="250">
        <v>31.05</v>
      </c>
      <c r="AA964" s="251">
        <v>178455.18000000011</v>
      </c>
      <c r="AB964" s="251">
        <v>93555.581999999937</v>
      </c>
      <c r="AC964" s="251">
        <v>493542.82899999997</v>
      </c>
      <c r="AD964" s="251">
        <v>256651.07100000003</v>
      </c>
      <c r="AE964" s="246">
        <v>4002840</v>
      </c>
    </row>
    <row r="965" spans="1:31" s="252" customFormat="1" ht="14.4" x14ac:dyDescent="0.3">
      <c r="A965" s="240">
        <v>43077</v>
      </c>
      <c r="B965" s="241">
        <f t="shared" si="23"/>
        <v>2017</v>
      </c>
      <c r="C965" s="242">
        <v>1256500</v>
      </c>
      <c r="D965" s="242">
        <v>10502740</v>
      </c>
      <c r="E965" s="242">
        <v>249158360</v>
      </c>
      <c r="F965" s="242">
        <v>1005021</v>
      </c>
      <c r="G965" s="243">
        <v>27234495</v>
      </c>
      <c r="H965" s="243">
        <v>289689318</v>
      </c>
      <c r="I965" s="243">
        <v>289689318</v>
      </c>
      <c r="J965" s="244">
        <v>99.81</v>
      </c>
      <c r="K965" s="245">
        <v>783.36400000000003</v>
      </c>
      <c r="L965" s="245">
        <v>490.63799999999998</v>
      </c>
      <c r="M965" s="246">
        <v>6954.3419999999987</v>
      </c>
      <c r="N965" s="246">
        <v>3714.0759999999996</v>
      </c>
      <c r="O965" s="246">
        <v>166676.09900000007</v>
      </c>
      <c r="P965" s="246">
        <v>86803.621999999916</v>
      </c>
      <c r="Q965" s="247">
        <v>1256.5</v>
      </c>
      <c r="R965" s="248">
        <f t="shared" si="24"/>
        <v>0.35058841127381524</v>
      </c>
      <c r="S965" s="249">
        <v>97.884137426900537</v>
      </c>
      <c r="T965" s="247">
        <v>87</v>
      </c>
      <c r="U965" s="246">
        <v>2088000</v>
      </c>
      <c r="V965" s="246">
        <v>16704000</v>
      </c>
      <c r="W965" s="246">
        <v>12</v>
      </c>
      <c r="X965" s="246">
        <v>714096000</v>
      </c>
      <c r="Y965" s="250">
        <v>60</v>
      </c>
      <c r="Z965" s="250">
        <v>31.05</v>
      </c>
      <c r="AA965" s="251">
        <v>178602.7900000001</v>
      </c>
      <c r="AB965" s="251">
        <v>93742.977999999945</v>
      </c>
      <c r="AC965" s="251">
        <v>494326.19299999997</v>
      </c>
      <c r="AD965" s="251">
        <v>257141.70900000003</v>
      </c>
      <c r="AE965" s="246">
        <v>4004928</v>
      </c>
    </row>
    <row r="966" spans="1:31" s="252" customFormat="1" ht="14.4" x14ac:dyDescent="0.3">
      <c r="A966" s="240">
        <v>43078</v>
      </c>
      <c r="B966" s="241">
        <f t="shared" si="23"/>
        <v>2017</v>
      </c>
      <c r="C966" s="242">
        <v>2112840</v>
      </c>
      <c r="D966" s="242">
        <v>12615580</v>
      </c>
      <c r="E966" s="242">
        <v>251271200</v>
      </c>
      <c r="F966" s="242">
        <v>1914553</v>
      </c>
      <c r="G966" s="243">
        <v>27234495</v>
      </c>
      <c r="H966" s="243">
        <v>289689318</v>
      </c>
      <c r="I966" s="243">
        <v>289689318</v>
      </c>
      <c r="J966" s="244">
        <v>99.04</v>
      </c>
      <c r="K966" s="245">
        <v>1400.163</v>
      </c>
      <c r="L966" s="245">
        <v>743.75800000000004</v>
      </c>
      <c r="M966" s="246">
        <v>8354.5049999999992</v>
      </c>
      <c r="N966" s="246">
        <v>4457.8339999999998</v>
      </c>
      <c r="O966" s="246">
        <v>168076.26200000008</v>
      </c>
      <c r="P966" s="246">
        <v>87547.379999999917</v>
      </c>
      <c r="Q966" s="247">
        <v>2112.84</v>
      </c>
      <c r="R966" s="248">
        <f t="shared" si="24"/>
        <v>0.35278663202645261</v>
      </c>
      <c r="S966" s="249">
        <v>97.887507288629692</v>
      </c>
      <c r="T966" s="247">
        <v>87</v>
      </c>
      <c r="U966" s="246">
        <v>2088000</v>
      </c>
      <c r="V966" s="246">
        <v>18792000</v>
      </c>
      <c r="W966" s="246">
        <v>12</v>
      </c>
      <c r="X966" s="246">
        <v>716184000</v>
      </c>
      <c r="Y966" s="250">
        <v>60</v>
      </c>
      <c r="Z966" s="250">
        <v>31.05</v>
      </c>
      <c r="AA966" s="251">
        <v>179681.1180000001</v>
      </c>
      <c r="AB966" s="251">
        <v>94289.81399999994</v>
      </c>
      <c r="AC966" s="251">
        <v>495726.35599999997</v>
      </c>
      <c r="AD966" s="251">
        <v>257885.46700000003</v>
      </c>
      <c r="AE966" s="246">
        <v>4007016</v>
      </c>
    </row>
    <row r="967" spans="1:31" s="252" customFormat="1" ht="14.4" x14ac:dyDescent="0.3">
      <c r="A967" s="240">
        <v>43079</v>
      </c>
      <c r="B967" s="241">
        <f t="shared" si="23"/>
        <v>2017</v>
      </c>
      <c r="C967" s="242">
        <v>991740</v>
      </c>
      <c r="D967" s="242">
        <v>13607320</v>
      </c>
      <c r="E967" s="242">
        <v>252262940</v>
      </c>
      <c r="F967" s="242">
        <v>1210521</v>
      </c>
      <c r="G967" s="243">
        <v>27234495</v>
      </c>
      <c r="H967" s="243">
        <v>289689318</v>
      </c>
      <c r="I967" s="243">
        <v>289689318</v>
      </c>
      <c r="J967" s="244">
        <v>99.72</v>
      </c>
      <c r="K967" s="245">
        <v>671.92100000000005</v>
      </c>
      <c r="L967" s="245">
        <v>339.57</v>
      </c>
      <c r="M967" s="246">
        <v>9026.4259999999995</v>
      </c>
      <c r="N967" s="246">
        <v>4797.4039999999995</v>
      </c>
      <c r="O967" s="246">
        <v>168748.18300000008</v>
      </c>
      <c r="P967" s="246">
        <v>87886.949999999924</v>
      </c>
      <c r="Q967" s="247">
        <v>991.74</v>
      </c>
      <c r="R967" s="248">
        <f t="shared" si="24"/>
        <v>0.35384431323151216</v>
      </c>
      <c r="S967" s="249">
        <v>97.892834302325539</v>
      </c>
      <c r="T967" s="247">
        <v>87</v>
      </c>
      <c r="U967" s="246">
        <v>2088000</v>
      </c>
      <c r="V967" s="246">
        <v>20880000</v>
      </c>
      <c r="W967" s="246">
        <v>12</v>
      </c>
      <c r="X967" s="246">
        <v>718272000</v>
      </c>
      <c r="Y967" s="250">
        <v>60</v>
      </c>
      <c r="Z967" s="250">
        <v>31.05</v>
      </c>
      <c r="AA967" s="251">
        <v>180113.40300000011</v>
      </c>
      <c r="AB967" s="251">
        <v>94422.623999999953</v>
      </c>
      <c r="AC967" s="251">
        <v>496398.27699999994</v>
      </c>
      <c r="AD967" s="251">
        <v>258225.03700000004</v>
      </c>
      <c r="AE967" s="246">
        <v>4009104</v>
      </c>
    </row>
    <row r="968" spans="1:31" s="252" customFormat="1" ht="14.4" x14ac:dyDescent="0.3">
      <c r="A968" s="240">
        <v>43080</v>
      </c>
      <c r="B968" s="241">
        <f t="shared" si="23"/>
        <v>2017</v>
      </c>
      <c r="C968" s="242">
        <v>1680320</v>
      </c>
      <c r="D968" s="242">
        <v>15287640</v>
      </c>
      <c r="E968" s="242">
        <v>253943260</v>
      </c>
      <c r="F968" s="242">
        <v>965791</v>
      </c>
      <c r="G968" s="243">
        <v>27234495</v>
      </c>
      <c r="H968" s="243">
        <v>289689318</v>
      </c>
      <c r="I968" s="243">
        <v>289689318</v>
      </c>
      <c r="J968" s="244">
        <v>99.43</v>
      </c>
      <c r="K968" s="245">
        <v>1123.5730000000001</v>
      </c>
      <c r="L968" s="245">
        <v>583.976</v>
      </c>
      <c r="M968" s="246">
        <v>10149.999</v>
      </c>
      <c r="N968" s="246">
        <v>5381.3799999999992</v>
      </c>
      <c r="O968" s="246">
        <v>169871.75600000008</v>
      </c>
      <c r="P968" s="246">
        <v>88470.925999999919</v>
      </c>
      <c r="Q968" s="247">
        <v>1680.32</v>
      </c>
      <c r="R968" s="248">
        <f t="shared" si="24"/>
        <v>0.35521676507636607</v>
      </c>
      <c r="S968" s="249">
        <v>97.89728985507243</v>
      </c>
      <c r="T968" s="247">
        <v>87</v>
      </c>
      <c r="U968" s="246">
        <v>2088000</v>
      </c>
      <c r="V968" s="246">
        <v>22968000</v>
      </c>
      <c r="W968" s="246">
        <v>12</v>
      </c>
      <c r="X968" s="246">
        <v>720360000</v>
      </c>
      <c r="Y968" s="250">
        <v>60</v>
      </c>
      <c r="Z968" s="250">
        <v>31.05</v>
      </c>
      <c r="AA968" s="251">
        <v>181125.82100000011</v>
      </c>
      <c r="AB968" s="251">
        <v>94923.623999999953</v>
      </c>
      <c r="AC968" s="251">
        <v>497521.84999999992</v>
      </c>
      <c r="AD968" s="251">
        <v>258809.01300000004</v>
      </c>
      <c r="AE968" s="246">
        <v>4011192</v>
      </c>
    </row>
    <row r="969" spans="1:31" s="252" customFormat="1" ht="14.4" x14ac:dyDescent="0.3">
      <c r="A969" s="240">
        <v>43081</v>
      </c>
      <c r="B969" s="241">
        <f t="shared" si="23"/>
        <v>2017</v>
      </c>
      <c r="C969" s="242">
        <v>1834400</v>
      </c>
      <c r="D969" s="242">
        <v>17122040</v>
      </c>
      <c r="E969" s="242">
        <v>255777660</v>
      </c>
      <c r="F969" s="242">
        <v>1129376</v>
      </c>
      <c r="G969" s="243">
        <v>27234495</v>
      </c>
      <c r="H969" s="243">
        <v>289689318</v>
      </c>
      <c r="I969" s="243">
        <v>289689318</v>
      </c>
      <c r="J969" s="244">
        <v>99.83</v>
      </c>
      <c r="K969" s="245">
        <v>1223.1579999999999</v>
      </c>
      <c r="L969" s="245">
        <v>632.60199999999998</v>
      </c>
      <c r="M969" s="246">
        <v>11373.156999999999</v>
      </c>
      <c r="N969" s="246">
        <v>6013.9819999999991</v>
      </c>
      <c r="O969" s="246">
        <v>171094.91400000008</v>
      </c>
      <c r="P969" s="246">
        <v>89103.527999999918</v>
      </c>
      <c r="Q969" s="247">
        <v>1834.4</v>
      </c>
      <c r="R969" s="248">
        <f t="shared" si="24"/>
        <v>0.35605495197606696</v>
      </c>
      <c r="S969" s="249">
        <v>97.902875722543328</v>
      </c>
      <c r="T969" s="247">
        <v>87</v>
      </c>
      <c r="U969" s="246">
        <v>2088000</v>
      </c>
      <c r="V969" s="246">
        <v>25056000</v>
      </c>
      <c r="W969" s="246">
        <v>12</v>
      </c>
      <c r="X969" s="246">
        <v>722448000</v>
      </c>
      <c r="Y969" s="250">
        <v>60</v>
      </c>
      <c r="Z969" s="250">
        <v>31.05</v>
      </c>
      <c r="AA969" s="251">
        <v>181950.40500000009</v>
      </c>
      <c r="AB969" s="251">
        <v>95311.027999999947</v>
      </c>
      <c r="AC969" s="251">
        <v>498745.00799999991</v>
      </c>
      <c r="AD969" s="251">
        <v>259441.61500000005</v>
      </c>
      <c r="AE969" s="246">
        <v>4013280</v>
      </c>
    </row>
    <row r="970" spans="1:31" s="252" customFormat="1" ht="14.4" x14ac:dyDescent="0.3">
      <c r="A970" s="240">
        <v>43082</v>
      </c>
      <c r="B970" s="241">
        <f t="shared" si="23"/>
        <v>2017</v>
      </c>
      <c r="C970" s="242">
        <v>646700</v>
      </c>
      <c r="D970" s="242">
        <v>17768740</v>
      </c>
      <c r="E970" s="242">
        <v>256424360</v>
      </c>
      <c r="F970" s="242">
        <v>770810</v>
      </c>
      <c r="G970" s="243">
        <v>27234495</v>
      </c>
      <c r="H970" s="243">
        <v>289689318</v>
      </c>
      <c r="I970" s="243">
        <v>289689318</v>
      </c>
      <c r="J970" s="244">
        <v>99.64</v>
      </c>
      <c r="K970" s="245">
        <v>404.12700000000001</v>
      </c>
      <c r="L970" s="245">
        <v>252.602</v>
      </c>
      <c r="M970" s="246">
        <v>11777.284</v>
      </c>
      <c r="N970" s="246">
        <v>6266.5839999999989</v>
      </c>
      <c r="O970" s="246">
        <v>171499.04100000008</v>
      </c>
      <c r="P970" s="246">
        <v>89356.129999999917</v>
      </c>
      <c r="Q970" s="247">
        <v>646.70000000000005</v>
      </c>
      <c r="R970" s="248">
        <f t="shared" si="24"/>
        <v>0.3547113761612346</v>
      </c>
      <c r="S970" s="249">
        <v>97.90788184438037</v>
      </c>
      <c r="T970" s="247">
        <v>87</v>
      </c>
      <c r="U970" s="246">
        <v>2088000</v>
      </c>
      <c r="V970" s="246">
        <v>27144000</v>
      </c>
      <c r="W970" s="246">
        <v>12</v>
      </c>
      <c r="X970" s="246">
        <v>724536000</v>
      </c>
      <c r="Y970" s="250">
        <v>60</v>
      </c>
      <c r="Z970" s="250">
        <v>31.05</v>
      </c>
      <c r="AA970" s="251">
        <v>181582.31200000009</v>
      </c>
      <c r="AB970" s="251">
        <v>95121.705999999947</v>
      </c>
      <c r="AC970" s="251">
        <v>499149.13499999989</v>
      </c>
      <c r="AD970" s="251">
        <v>259694.21700000006</v>
      </c>
      <c r="AE970" s="246">
        <v>4015368</v>
      </c>
    </row>
    <row r="971" spans="1:31" s="252" customFormat="1" ht="14.4" x14ac:dyDescent="0.3">
      <c r="A971" s="240">
        <v>43083</v>
      </c>
      <c r="B971" s="241">
        <f t="shared" si="23"/>
        <v>2017</v>
      </c>
      <c r="C971" s="242">
        <v>1384400</v>
      </c>
      <c r="D971" s="242">
        <v>19153140</v>
      </c>
      <c r="E971" s="242">
        <v>257808760</v>
      </c>
      <c r="F971" s="242">
        <v>1285392</v>
      </c>
      <c r="G971" s="243">
        <v>27234495</v>
      </c>
      <c r="H971" s="243">
        <v>289689318</v>
      </c>
      <c r="I971" s="243">
        <v>289689318</v>
      </c>
      <c r="J971" s="244">
        <v>99.93</v>
      </c>
      <c r="K971" s="245">
        <v>904.98599999999999</v>
      </c>
      <c r="L971" s="245">
        <v>497.03399999999999</v>
      </c>
      <c r="M971" s="246">
        <v>12682.27</v>
      </c>
      <c r="N971" s="246">
        <v>6763.6179999999986</v>
      </c>
      <c r="O971" s="246">
        <v>172404.02700000009</v>
      </c>
      <c r="P971" s="246">
        <v>89853.163999999917</v>
      </c>
      <c r="Q971" s="247">
        <v>1384.4</v>
      </c>
      <c r="R971" s="248">
        <f t="shared" si="24"/>
        <v>0.35529383561643851</v>
      </c>
      <c r="S971" s="249">
        <v>97.913692528735595</v>
      </c>
      <c r="T971" s="247">
        <v>87</v>
      </c>
      <c r="U971" s="246">
        <v>2088000</v>
      </c>
      <c r="V971" s="246">
        <v>29232000</v>
      </c>
      <c r="W971" s="246">
        <v>12</v>
      </c>
      <c r="X971" s="246">
        <v>726624000</v>
      </c>
      <c r="Y971" s="250">
        <v>60</v>
      </c>
      <c r="Z971" s="250">
        <v>31.05</v>
      </c>
      <c r="AA971" s="251">
        <v>181395.18200000012</v>
      </c>
      <c r="AB971" s="251">
        <v>95015.899999999951</v>
      </c>
      <c r="AC971" s="251">
        <v>500054.12099999987</v>
      </c>
      <c r="AD971" s="251">
        <v>260191.25100000008</v>
      </c>
      <c r="AE971" s="246">
        <v>4017456</v>
      </c>
    </row>
    <row r="972" spans="1:31" s="252" customFormat="1" ht="14.4" x14ac:dyDescent="0.3">
      <c r="A972" s="240">
        <v>43084</v>
      </c>
      <c r="B972" s="241">
        <f t="shared" ref="B972:B1035" si="25">YEAR(A972)</f>
        <v>2017</v>
      </c>
      <c r="C972" s="242">
        <v>1616300</v>
      </c>
      <c r="D972" s="242">
        <v>20769440</v>
      </c>
      <c r="E972" s="242">
        <v>259425060</v>
      </c>
      <c r="F972" s="242">
        <v>1325230</v>
      </c>
      <c r="G972" s="243">
        <v>27234495</v>
      </c>
      <c r="H972" s="243">
        <v>289689318</v>
      </c>
      <c r="I972" s="243">
        <v>289689318</v>
      </c>
      <c r="J972" s="244">
        <v>99.93</v>
      </c>
      <c r="K972" s="245">
        <v>1077.931</v>
      </c>
      <c r="L972" s="245">
        <v>559.93600000000004</v>
      </c>
      <c r="M972" s="246">
        <v>13760.201000000001</v>
      </c>
      <c r="N972" s="246">
        <v>7323.5539999999983</v>
      </c>
      <c r="O972" s="246">
        <v>173481.9580000001</v>
      </c>
      <c r="P972" s="246">
        <v>90413.099999999919</v>
      </c>
      <c r="Q972" s="247">
        <v>1616.3</v>
      </c>
      <c r="R972" s="248">
        <f t="shared" si="24"/>
        <v>0.35690098540912207</v>
      </c>
      <c r="S972" s="249">
        <v>97.919469914040079</v>
      </c>
      <c r="T972" s="247">
        <v>87</v>
      </c>
      <c r="U972" s="246">
        <v>2088000</v>
      </c>
      <c r="V972" s="246">
        <v>31320000</v>
      </c>
      <c r="W972" s="246">
        <v>12</v>
      </c>
      <c r="X972" s="246">
        <v>728712000</v>
      </c>
      <c r="Y972" s="250">
        <v>60</v>
      </c>
      <c r="Z972" s="250">
        <v>31.05</v>
      </c>
      <c r="AA972" s="251">
        <v>181859.51900000015</v>
      </c>
      <c r="AB972" s="251">
        <v>95230.411999999953</v>
      </c>
      <c r="AC972" s="251">
        <v>501132.05199999985</v>
      </c>
      <c r="AD972" s="251">
        <v>260751.18700000006</v>
      </c>
      <c r="AE972" s="246">
        <v>4019544</v>
      </c>
    </row>
    <row r="973" spans="1:31" s="252" customFormat="1" ht="14.4" x14ac:dyDescent="0.3">
      <c r="A973" s="240">
        <v>43085</v>
      </c>
      <c r="B973" s="241">
        <f t="shared" si="25"/>
        <v>2017</v>
      </c>
      <c r="C973" s="242">
        <v>2139700</v>
      </c>
      <c r="D973" s="242">
        <v>22909140</v>
      </c>
      <c r="E973" s="242">
        <v>261564760</v>
      </c>
      <c r="F973" s="242">
        <v>1815510</v>
      </c>
      <c r="G973" s="243">
        <v>27234495</v>
      </c>
      <c r="H973" s="243">
        <v>289689318</v>
      </c>
      <c r="I973" s="243">
        <v>289689318</v>
      </c>
      <c r="J973" s="244">
        <v>99.99</v>
      </c>
      <c r="K973" s="245">
        <v>1416.963</v>
      </c>
      <c r="L973" s="245">
        <v>739.58799999999997</v>
      </c>
      <c r="M973" s="246">
        <v>15177.164000000001</v>
      </c>
      <c r="N973" s="246">
        <v>8063.141999999998</v>
      </c>
      <c r="O973" s="246">
        <v>174898.92100000009</v>
      </c>
      <c r="P973" s="246">
        <v>91152.687999999922</v>
      </c>
      <c r="Q973" s="247">
        <v>2139.6999999999998</v>
      </c>
      <c r="R973" s="248">
        <f t="shared" si="24"/>
        <v>0.357687310397313</v>
      </c>
      <c r="S973" s="249">
        <v>97.925385714285682</v>
      </c>
      <c r="T973" s="247">
        <v>87</v>
      </c>
      <c r="U973" s="246">
        <v>2088000</v>
      </c>
      <c r="V973" s="246">
        <v>33408000</v>
      </c>
      <c r="W973" s="246">
        <v>12</v>
      </c>
      <c r="X973" s="246">
        <v>730800000</v>
      </c>
      <c r="Y973" s="250">
        <v>60</v>
      </c>
      <c r="Z973" s="250">
        <v>31.05</v>
      </c>
      <c r="AA973" s="251">
        <v>183055.7600000001</v>
      </c>
      <c r="AB973" s="251">
        <v>95789.675999999963</v>
      </c>
      <c r="AC973" s="251">
        <v>502549.01499999984</v>
      </c>
      <c r="AD973" s="251">
        <v>261490.77500000005</v>
      </c>
      <c r="AE973" s="246">
        <v>4021632</v>
      </c>
    </row>
    <row r="974" spans="1:31" s="252" customFormat="1" ht="14.4" x14ac:dyDescent="0.3">
      <c r="A974" s="240">
        <v>43086</v>
      </c>
      <c r="B974" s="241">
        <f t="shared" si="25"/>
        <v>2017</v>
      </c>
      <c r="C974" s="242">
        <v>2010590</v>
      </c>
      <c r="D974" s="242">
        <v>24919730</v>
      </c>
      <c r="E974" s="242">
        <v>263575350</v>
      </c>
      <c r="F974" s="242">
        <v>1660770</v>
      </c>
      <c r="G974" s="243">
        <v>27234495</v>
      </c>
      <c r="H974" s="243">
        <v>289689318</v>
      </c>
      <c r="I974" s="243">
        <v>289689318</v>
      </c>
      <c r="J974" s="244">
        <v>99.76</v>
      </c>
      <c r="K974" s="245">
        <v>1341.559</v>
      </c>
      <c r="L974" s="245">
        <v>699.36800000000005</v>
      </c>
      <c r="M974" s="246">
        <v>16518.723000000002</v>
      </c>
      <c r="N974" s="246">
        <v>8762.5099999999984</v>
      </c>
      <c r="O974" s="246">
        <v>176240.4800000001</v>
      </c>
      <c r="P974" s="246">
        <v>91852.055999999924</v>
      </c>
      <c r="Q974" s="247">
        <v>2010.59</v>
      </c>
      <c r="R974" s="248">
        <f t="shared" si="24"/>
        <v>0.35891281556710253</v>
      </c>
      <c r="S974" s="249">
        <v>97.930612535612511</v>
      </c>
      <c r="T974" s="247">
        <v>87</v>
      </c>
      <c r="U974" s="246">
        <v>2088000</v>
      </c>
      <c r="V974" s="246">
        <v>35496000</v>
      </c>
      <c r="W974" s="246">
        <v>12</v>
      </c>
      <c r="X974" s="246">
        <v>732888000</v>
      </c>
      <c r="Y974" s="250">
        <v>60</v>
      </c>
      <c r="Z974" s="250">
        <v>31.05</v>
      </c>
      <c r="AA974" s="251">
        <v>183401.49000000011</v>
      </c>
      <c r="AB974" s="251">
        <v>95929.151999999958</v>
      </c>
      <c r="AC974" s="251">
        <v>503890.57399999985</v>
      </c>
      <c r="AD974" s="251">
        <v>262190.14300000004</v>
      </c>
      <c r="AE974" s="246">
        <v>4023720</v>
      </c>
    </row>
    <row r="975" spans="1:31" s="252" customFormat="1" ht="14.4" x14ac:dyDescent="0.3">
      <c r="A975" s="240">
        <v>43087</v>
      </c>
      <c r="B975" s="241">
        <f t="shared" si="25"/>
        <v>2017</v>
      </c>
      <c r="C975" s="242">
        <v>279010</v>
      </c>
      <c r="D975" s="242">
        <v>25198740</v>
      </c>
      <c r="E975" s="242">
        <v>263854360</v>
      </c>
      <c r="F975" s="242">
        <v>332210</v>
      </c>
      <c r="G975" s="243">
        <v>27234495</v>
      </c>
      <c r="H975" s="243">
        <v>289689318</v>
      </c>
      <c r="I975" s="243">
        <v>289689318</v>
      </c>
      <c r="J975" s="244">
        <v>97.83</v>
      </c>
      <c r="K975" s="245">
        <v>178.191</v>
      </c>
      <c r="L975" s="245">
        <v>109.992</v>
      </c>
      <c r="M975" s="246">
        <v>16696.914000000001</v>
      </c>
      <c r="N975" s="246">
        <v>8872.5019999999986</v>
      </c>
      <c r="O975" s="246">
        <v>176418.67100000009</v>
      </c>
      <c r="P975" s="246">
        <v>91962.047999999922</v>
      </c>
      <c r="Q975" s="247">
        <v>279.01</v>
      </c>
      <c r="R975" s="248">
        <f t="shared" si="24"/>
        <v>0.35900902744974572</v>
      </c>
      <c r="S975" s="249">
        <v>97.930326704545436</v>
      </c>
      <c r="T975" s="247">
        <v>87</v>
      </c>
      <c r="U975" s="246">
        <v>2088000</v>
      </c>
      <c r="V975" s="246">
        <v>37584000</v>
      </c>
      <c r="W975" s="246">
        <v>12</v>
      </c>
      <c r="X975" s="246">
        <v>734976000</v>
      </c>
      <c r="Y975" s="250">
        <v>60</v>
      </c>
      <c r="Z975" s="250">
        <v>31.05</v>
      </c>
      <c r="AA975" s="251">
        <v>182886.93200000012</v>
      </c>
      <c r="AB975" s="251">
        <v>95637.00599999995</v>
      </c>
      <c r="AC975" s="251">
        <v>504068.76499999984</v>
      </c>
      <c r="AD975" s="251">
        <v>262300.13500000007</v>
      </c>
      <c r="AE975" s="246">
        <v>4025808</v>
      </c>
    </row>
    <row r="976" spans="1:31" s="252" customFormat="1" ht="14.4" x14ac:dyDescent="0.3">
      <c r="A976" s="240">
        <v>43088</v>
      </c>
      <c r="B976" s="241">
        <f t="shared" si="25"/>
        <v>2017</v>
      </c>
      <c r="C976" s="242">
        <v>554900</v>
      </c>
      <c r="D976" s="242">
        <v>25753640</v>
      </c>
      <c r="E976" s="242">
        <v>264409260</v>
      </c>
      <c r="F976" s="242">
        <v>646520</v>
      </c>
      <c r="G976" s="243">
        <v>27234495</v>
      </c>
      <c r="H976" s="243">
        <v>289689318</v>
      </c>
      <c r="I976" s="243">
        <v>289689318</v>
      </c>
      <c r="J976" s="244">
        <v>99.99</v>
      </c>
      <c r="K976" s="245">
        <v>368.92500000000001</v>
      </c>
      <c r="L976" s="245">
        <v>195.822</v>
      </c>
      <c r="M976" s="246">
        <v>17065.839</v>
      </c>
      <c r="N976" s="246">
        <v>9068.3239999999987</v>
      </c>
      <c r="O976" s="246">
        <v>176787.59600000008</v>
      </c>
      <c r="P976" s="246">
        <v>92157.869999999923</v>
      </c>
      <c r="Q976" s="247">
        <v>554.9</v>
      </c>
      <c r="R976" s="248">
        <f t="shared" si="24"/>
        <v>0.35961485855245923</v>
      </c>
      <c r="S976" s="249">
        <v>97.936161473087793</v>
      </c>
      <c r="T976" s="247">
        <v>87</v>
      </c>
      <c r="U976" s="246">
        <v>2088000</v>
      </c>
      <c r="V976" s="246">
        <v>39672000</v>
      </c>
      <c r="W976" s="246">
        <v>12</v>
      </c>
      <c r="X976" s="246">
        <v>737064000</v>
      </c>
      <c r="Y976" s="250">
        <v>60</v>
      </c>
      <c r="Z976" s="250">
        <v>31.05</v>
      </c>
      <c r="AA976" s="251">
        <v>183123.2350000001</v>
      </c>
      <c r="AB976" s="251">
        <v>95752.337999999945</v>
      </c>
      <c r="AC976" s="251">
        <v>504437.68999999983</v>
      </c>
      <c r="AD976" s="251">
        <v>262495.95700000005</v>
      </c>
      <c r="AE976" s="246">
        <v>4027896</v>
      </c>
    </row>
    <row r="977" spans="1:31" s="252" customFormat="1" ht="14.4" x14ac:dyDescent="0.3">
      <c r="A977" s="240">
        <v>43089</v>
      </c>
      <c r="B977" s="241">
        <f t="shared" si="25"/>
        <v>2017</v>
      </c>
      <c r="C977" s="242">
        <v>1416300</v>
      </c>
      <c r="D977" s="242">
        <v>27169940</v>
      </c>
      <c r="E977" s="242">
        <v>265825560</v>
      </c>
      <c r="F977" s="242">
        <v>965180</v>
      </c>
      <c r="G977" s="243">
        <v>27234495</v>
      </c>
      <c r="H977" s="243">
        <v>289689318</v>
      </c>
      <c r="I977" s="243">
        <v>289689318</v>
      </c>
      <c r="J977" s="244">
        <v>100</v>
      </c>
      <c r="K977" s="245">
        <v>932.07799999999997</v>
      </c>
      <c r="L977" s="245">
        <v>500.5</v>
      </c>
      <c r="M977" s="246">
        <v>17997.917000000001</v>
      </c>
      <c r="N977" s="246">
        <v>9568.8239999999987</v>
      </c>
      <c r="O977" s="246">
        <v>177719.67400000009</v>
      </c>
      <c r="P977" s="246">
        <v>92658.369999999923</v>
      </c>
      <c r="Q977" s="247">
        <v>1416.3</v>
      </c>
      <c r="R977" s="248">
        <f t="shared" si="24"/>
        <v>0.3611616294021941</v>
      </c>
      <c r="S977" s="249">
        <v>97.941991525423703</v>
      </c>
      <c r="T977" s="247">
        <v>87</v>
      </c>
      <c r="U977" s="246">
        <v>2088000</v>
      </c>
      <c r="V977" s="246">
        <v>41760000</v>
      </c>
      <c r="W977" s="246">
        <v>12</v>
      </c>
      <c r="X977" s="246">
        <v>739152000</v>
      </c>
      <c r="Y977" s="250">
        <v>60</v>
      </c>
      <c r="Z977" s="250">
        <v>31.05</v>
      </c>
      <c r="AA977" s="251">
        <v>183984.73200000011</v>
      </c>
      <c r="AB977" s="251">
        <v>96216.871999999945</v>
      </c>
      <c r="AC977" s="251">
        <v>505369.76799999981</v>
      </c>
      <c r="AD977" s="251">
        <v>262996.45700000005</v>
      </c>
      <c r="AE977" s="246">
        <v>4029984</v>
      </c>
    </row>
    <row r="978" spans="1:31" s="252" customFormat="1" ht="14.4" x14ac:dyDescent="0.3">
      <c r="A978" s="240">
        <v>43090</v>
      </c>
      <c r="B978" s="241">
        <f t="shared" si="25"/>
        <v>2017</v>
      </c>
      <c r="C978" s="242">
        <v>1703400.0000000233</v>
      </c>
      <c r="D978" s="242">
        <v>28873339.999999966</v>
      </c>
      <c r="E978" s="242">
        <v>267528959.99999997</v>
      </c>
      <c r="F978" s="242">
        <v>1214980</v>
      </c>
      <c r="G978" s="243">
        <v>27234495</v>
      </c>
      <c r="H978" s="243">
        <v>289689318</v>
      </c>
      <c r="I978" s="243">
        <v>289689318</v>
      </c>
      <c r="J978" s="244">
        <v>99.91</v>
      </c>
      <c r="K978" s="245">
        <v>1117.8409999999999</v>
      </c>
      <c r="L978" s="245">
        <v>607.90800000000002</v>
      </c>
      <c r="M978" s="246">
        <v>19115.758000000002</v>
      </c>
      <c r="N978" s="246">
        <v>10176.731999999998</v>
      </c>
      <c r="O978" s="246">
        <v>178837.51500000007</v>
      </c>
      <c r="P978" s="246">
        <v>93266.277999999918</v>
      </c>
      <c r="Q978" s="247">
        <v>1703.4000000000233</v>
      </c>
      <c r="R978" s="248">
        <f t="shared" si="24"/>
        <v>0.36085277252926079</v>
      </c>
      <c r="S978" s="249">
        <v>97.947535211267592</v>
      </c>
      <c r="T978" s="247">
        <v>87</v>
      </c>
      <c r="U978" s="246">
        <v>2088000</v>
      </c>
      <c r="V978" s="246">
        <v>43848000</v>
      </c>
      <c r="W978" s="246">
        <v>12</v>
      </c>
      <c r="X978" s="246">
        <v>741240000</v>
      </c>
      <c r="Y978" s="250">
        <v>60</v>
      </c>
      <c r="Z978" s="250">
        <v>31.05</v>
      </c>
      <c r="AA978" s="251">
        <v>184949.71300000011</v>
      </c>
      <c r="AB978" s="251">
        <v>96738.871999999959</v>
      </c>
      <c r="AC978" s="251">
        <v>506487.60899999982</v>
      </c>
      <c r="AD978" s="251">
        <v>263604.36500000005</v>
      </c>
      <c r="AE978" s="246">
        <v>4032072</v>
      </c>
    </row>
    <row r="979" spans="1:31" s="252" customFormat="1" ht="14.4" x14ac:dyDescent="0.3">
      <c r="A979" s="240">
        <v>43091</v>
      </c>
      <c r="B979" s="241">
        <f t="shared" si="25"/>
        <v>2017</v>
      </c>
      <c r="C979" s="242">
        <v>1968400.0000000233</v>
      </c>
      <c r="D979" s="242">
        <v>30841739.999999989</v>
      </c>
      <c r="E979" s="242">
        <v>269497360</v>
      </c>
      <c r="F979" s="242">
        <v>1598910</v>
      </c>
      <c r="G979" s="243">
        <v>27234495</v>
      </c>
      <c r="H979" s="243">
        <v>289689318</v>
      </c>
      <c r="I979" s="243">
        <v>289689318</v>
      </c>
      <c r="J979" s="244">
        <v>99.18</v>
      </c>
      <c r="K979" s="245">
        <v>1318.2080000000001</v>
      </c>
      <c r="L979" s="245">
        <v>678.80600000000004</v>
      </c>
      <c r="M979" s="246">
        <v>20433.966</v>
      </c>
      <c r="N979" s="246">
        <v>10855.537999999999</v>
      </c>
      <c r="O979" s="246">
        <v>180155.72300000009</v>
      </c>
      <c r="P979" s="246">
        <v>93945.083999999915</v>
      </c>
      <c r="Q979" s="247">
        <v>1968.4000000000233</v>
      </c>
      <c r="R979" s="248">
        <f t="shared" si="24"/>
        <v>0.36092272345562404</v>
      </c>
      <c r="S979" s="249">
        <v>97.950997191011211</v>
      </c>
      <c r="T979" s="247">
        <v>87</v>
      </c>
      <c r="U979" s="246">
        <v>2088000</v>
      </c>
      <c r="V979" s="246">
        <v>45936000</v>
      </c>
      <c r="W979" s="246">
        <v>12</v>
      </c>
      <c r="X979" s="246">
        <v>743328000</v>
      </c>
      <c r="Y979" s="250">
        <v>60</v>
      </c>
      <c r="Z979" s="250">
        <v>31.05</v>
      </c>
      <c r="AA979" s="251">
        <v>184972.75900000014</v>
      </c>
      <c r="AB979" s="251">
        <v>96744.151999999944</v>
      </c>
      <c r="AC979" s="251">
        <v>507805.81699999981</v>
      </c>
      <c r="AD979" s="251">
        <v>264283.17100000003</v>
      </c>
      <c r="AE979" s="246">
        <v>4034160</v>
      </c>
    </row>
    <row r="980" spans="1:31" s="252" customFormat="1" ht="14.4" x14ac:dyDescent="0.3">
      <c r="A980" s="240">
        <v>43092</v>
      </c>
      <c r="B980" s="241">
        <f t="shared" si="25"/>
        <v>2017</v>
      </c>
      <c r="C980" s="242">
        <v>1954260.0000000093</v>
      </c>
      <c r="D980" s="242">
        <v>32796000</v>
      </c>
      <c r="E980" s="242">
        <v>271451620</v>
      </c>
      <c r="F980" s="242">
        <v>1850515</v>
      </c>
      <c r="G980" s="243">
        <v>27234495</v>
      </c>
      <c r="H980" s="243">
        <v>289689318</v>
      </c>
      <c r="I980" s="243">
        <v>289689318</v>
      </c>
      <c r="J980" s="244">
        <v>97.37</v>
      </c>
      <c r="K980" s="245">
        <v>1380.2439999999999</v>
      </c>
      <c r="L980" s="245">
        <v>604.50400000000002</v>
      </c>
      <c r="M980" s="246">
        <v>21814.21</v>
      </c>
      <c r="N980" s="246">
        <v>11460.041999999999</v>
      </c>
      <c r="O980" s="246">
        <v>181535.96700000009</v>
      </c>
      <c r="P980" s="246">
        <v>94549.587999999916</v>
      </c>
      <c r="Q980" s="247">
        <v>1954.2600000000093</v>
      </c>
      <c r="R980" s="248">
        <f t="shared" si="24"/>
        <v>0.36152499081509504</v>
      </c>
      <c r="S980" s="249">
        <v>97.949369747899141</v>
      </c>
      <c r="T980" s="247">
        <v>87</v>
      </c>
      <c r="U980" s="246">
        <v>2088000</v>
      </c>
      <c r="V980" s="246">
        <v>48024000</v>
      </c>
      <c r="W980" s="246">
        <v>12</v>
      </c>
      <c r="X980" s="246">
        <v>745416000</v>
      </c>
      <c r="Y980" s="250">
        <v>60</v>
      </c>
      <c r="Z980" s="250">
        <v>31.05</v>
      </c>
      <c r="AA980" s="251">
        <v>185087.19900000011</v>
      </c>
      <c r="AB980" s="251">
        <v>96668.431999999928</v>
      </c>
      <c r="AC980" s="251">
        <v>509186.06099999981</v>
      </c>
      <c r="AD980" s="251">
        <v>264887.67500000005</v>
      </c>
      <c r="AE980" s="246">
        <v>4036248</v>
      </c>
    </row>
    <row r="981" spans="1:31" s="252" customFormat="1" ht="14.4" x14ac:dyDescent="0.3">
      <c r="A981" s="240">
        <v>43093</v>
      </c>
      <c r="B981" s="241">
        <f t="shared" si="25"/>
        <v>2017</v>
      </c>
      <c r="C981" s="242">
        <v>666409.99999991618</v>
      </c>
      <c r="D981" s="242">
        <v>33462409.999999918</v>
      </c>
      <c r="E981" s="242">
        <v>272118029.99999994</v>
      </c>
      <c r="F981" s="242">
        <v>769613</v>
      </c>
      <c r="G981" s="243">
        <v>27234495</v>
      </c>
      <c r="H981" s="243">
        <v>289689318</v>
      </c>
      <c r="I981" s="243">
        <v>289689318</v>
      </c>
      <c r="J981" s="244">
        <v>97.62</v>
      </c>
      <c r="K981" s="245">
        <v>467.154</v>
      </c>
      <c r="L981" s="245">
        <v>209.864</v>
      </c>
      <c r="M981" s="246">
        <v>22281.363999999998</v>
      </c>
      <c r="N981" s="246">
        <v>11669.905999999999</v>
      </c>
      <c r="O981" s="246">
        <v>182003.1210000001</v>
      </c>
      <c r="P981" s="246">
        <v>94759.451999999917</v>
      </c>
      <c r="Q981" s="247">
        <v>666.40999999991618</v>
      </c>
      <c r="R981" s="248">
        <f t="shared" si="24"/>
        <v>0.36061444391959285</v>
      </c>
      <c r="S981" s="249">
        <v>97.948449720670382</v>
      </c>
      <c r="T981" s="247">
        <v>87</v>
      </c>
      <c r="U981" s="246">
        <v>2088000</v>
      </c>
      <c r="V981" s="246">
        <v>50112000</v>
      </c>
      <c r="W981" s="246">
        <v>12</v>
      </c>
      <c r="X981" s="246">
        <v>747504000</v>
      </c>
      <c r="Y981" s="250">
        <v>60</v>
      </c>
      <c r="Z981" s="250">
        <v>31.05</v>
      </c>
      <c r="AA981" s="251">
        <v>184569.63000000012</v>
      </c>
      <c r="AB981" s="251">
        <v>96343.075999999928</v>
      </c>
      <c r="AC981" s="251">
        <v>509653.21499999979</v>
      </c>
      <c r="AD981" s="251">
        <v>265097.53900000005</v>
      </c>
      <c r="AE981" s="246">
        <v>4038336</v>
      </c>
    </row>
    <row r="982" spans="1:31" s="252" customFormat="1" ht="14.4" x14ac:dyDescent="0.3">
      <c r="A982" s="240">
        <v>43094</v>
      </c>
      <c r="B982" s="241">
        <f t="shared" si="25"/>
        <v>2017</v>
      </c>
      <c r="C982" s="242">
        <v>135300.00000004657</v>
      </c>
      <c r="D982" s="242">
        <v>33597709.999999963</v>
      </c>
      <c r="E982" s="242">
        <v>272253329.99999994</v>
      </c>
      <c r="F982" s="242">
        <v>89336</v>
      </c>
      <c r="G982" s="243">
        <v>27234495</v>
      </c>
      <c r="H982" s="243">
        <v>289689318</v>
      </c>
      <c r="I982" s="243">
        <v>289689318</v>
      </c>
      <c r="J982" s="244">
        <v>98.92</v>
      </c>
      <c r="K982" s="245">
        <v>75.805999999999997</v>
      </c>
      <c r="L982" s="245">
        <v>66.902000000000001</v>
      </c>
      <c r="M982" s="246">
        <v>22357.17</v>
      </c>
      <c r="N982" s="246">
        <v>11736.807999999999</v>
      </c>
      <c r="O982" s="246">
        <v>182078.92700000011</v>
      </c>
      <c r="P982" s="246">
        <v>94826.353999999919</v>
      </c>
      <c r="Q982" s="247">
        <v>135.30000000004657</v>
      </c>
      <c r="R982" s="248">
        <f t="shared" si="24"/>
        <v>0.36054684170471862</v>
      </c>
      <c r="S982" s="249">
        <v>97.951155988857934</v>
      </c>
      <c r="T982" s="247">
        <v>87</v>
      </c>
      <c r="U982" s="246">
        <v>2088000</v>
      </c>
      <c r="V982" s="246">
        <v>52200000</v>
      </c>
      <c r="W982" s="246">
        <v>12</v>
      </c>
      <c r="X982" s="246">
        <v>749592000</v>
      </c>
      <c r="Y982" s="250">
        <v>60</v>
      </c>
      <c r="Z982" s="250">
        <v>31.05</v>
      </c>
      <c r="AA982" s="251">
        <v>183758.52000000011</v>
      </c>
      <c r="AB982" s="251">
        <v>95917.641999999934</v>
      </c>
      <c r="AC982" s="251">
        <v>509729.02099999978</v>
      </c>
      <c r="AD982" s="251">
        <v>265164.44100000005</v>
      </c>
      <c r="AE982" s="246">
        <v>4040424</v>
      </c>
    </row>
    <row r="983" spans="1:31" s="252" customFormat="1" ht="14.4" x14ac:dyDescent="0.3">
      <c r="A983" s="240">
        <v>43095</v>
      </c>
      <c r="B983" s="241">
        <f t="shared" si="25"/>
        <v>2017</v>
      </c>
      <c r="C983" s="242">
        <v>512770.00000001863</v>
      </c>
      <c r="D983" s="242">
        <v>34110479.999999985</v>
      </c>
      <c r="E983" s="242">
        <v>272766100</v>
      </c>
      <c r="F983" s="242">
        <v>460684</v>
      </c>
      <c r="G983" s="243">
        <v>27234495</v>
      </c>
      <c r="H983" s="243">
        <v>289689318</v>
      </c>
      <c r="I983" s="243">
        <v>289689318</v>
      </c>
      <c r="J983" s="244">
        <v>96.94</v>
      </c>
      <c r="K983" s="245">
        <v>343.15199999999999</v>
      </c>
      <c r="L983" s="245">
        <v>175.51</v>
      </c>
      <c r="M983" s="246">
        <v>22700.321999999996</v>
      </c>
      <c r="N983" s="246">
        <v>11912.317999999999</v>
      </c>
      <c r="O983" s="246">
        <v>182422.07900000011</v>
      </c>
      <c r="P983" s="246">
        <v>95001.863999999914</v>
      </c>
      <c r="Q983" s="247">
        <v>512.77000000001863</v>
      </c>
      <c r="R983" s="248">
        <f t="shared" si="24"/>
        <v>0.36041872539757536</v>
      </c>
      <c r="S983" s="249">
        <v>97.948347222222225</v>
      </c>
      <c r="T983" s="247">
        <v>87</v>
      </c>
      <c r="U983" s="246">
        <v>2088000</v>
      </c>
      <c r="V983" s="246">
        <v>54288000</v>
      </c>
      <c r="W983" s="246">
        <v>12</v>
      </c>
      <c r="X983" s="246">
        <v>751680000</v>
      </c>
      <c r="Y983" s="250">
        <v>60</v>
      </c>
      <c r="Z983" s="250">
        <v>31.05</v>
      </c>
      <c r="AA983" s="251">
        <v>183978.2680000001</v>
      </c>
      <c r="AB983" s="251">
        <v>96025.393999999927</v>
      </c>
      <c r="AC983" s="251">
        <v>510072.17299999978</v>
      </c>
      <c r="AD983" s="251">
        <v>265339.95100000006</v>
      </c>
      <c r="AE983" s="246">
        <v>4042512</v>
      </c>
    </row>
    <row r="984" spans="1:31" s="252" customFormat="1" ht="14.4" x14ac:dyDescent="0.3">
      <c r="A984" s="240">
        <v>43096</v>
      </c>
      <c r="B984" s="241">
        <f t="shared" si="25"/>
        <v>2017</v>
      </c>
      <c r="C984" s="242">
        <v>1770660</v>
      </c>
      <c r="D984" s="242">
        <v>35881140</v>
      </c>
      <c r="E984" s="242">
        <v>274536760</v>
      </c>
      <c r="F984" s="242">
        <v>1584494</v>
      </c>
      <c r="G984" s="243">
        <v>27234495</v>
      </c>
      <c r="H984" s="243">
        <v>289689318</v>
      </c>
      <c r="I984" s="243">
        <v>289689318</v>
      </c>
      <c r="J984" s="244">
        <v>98.67</v>
      </c>
      <c r="K984" s="245">
        <v>1222.6659999999999</v>
      </c>
      <c r="L984" s="245">
        <v>568.27</v>
      </c>
      <c r="M984" s="246">
        <v>23922.987999999998</v>
      </c>
      <c r="N984" s="246">
        <v>12480.588</v>
      </c>
      <c r="O984" s="246">
        <v>183644.74500000011</v>
      </c>
      <c r="P984" s="246">
        <v>95570.133999999918</v>
      </c>
      <c r="Q984" s="247">
        <v>1770.66</v>
      </c>
      <c r="R984" s="248">
        <f t="shared" si="24"/>
        <v>0.36237774366241554</v>
      </c>
      <c r="S984" s="249">
        <v>97.950346260387803</v>
      </c>
      <c r="T984" s="247">
        <v>87</v>
      </c>
      <c r="U984" s="246">
        <v>2088000</v>
      </c>
      <c r="V984" s="246">
        <v>56376000</v>
      </c>
      <c r="W984" s="246">
        <v>12</v>
      </c>
      <c r="X984" s="246">
        <v>753768000</v>
      </c>
      <c r="Y984" s="250">
        <v>60</v>
      </c>
      <c r="Z984" s="250">
        <v>31.05</v>
      </c>
      <c r="AA984" s="251">
        <v>184797.1510000001</v>
      </c>
      <c r="AB984" s="251">
        <v>96376.853999999919</v>
      </c>
      <c r="AC984" s="251">
        <v>511294.8389999998</v>
      </c>
      <c r="AD984" s="251">
        <v>265908.22100000008</v>
      </c>
      <c r="AE984" s="246">
        <v>4044600</v>
      </c>
    </row>
    <row r="985" spans="1:31" s="252" customFormat="1" ht="14.4" x14ac:dyDescent="0.3">
      <c r="A985" s="240">
        <v>43097</v>
      </c>
      <c r="B985" s="241">
        <f t="shared" si="25"/>
        <v>2017</v>
      </c>
      <c r="C985" s="242">
        <v>1900300</v>
      </c>
      <c r="D985" s="242">
        <v>37781440</v>
      </c>
      <c r="E985" s="242">
        <v>276437060</v>
      </c>
      <c r="F985" s="242">
        <v>1594066</v>
      </c>
      <c r="G985" s="243">
        <v>27234495</v>
      </c>
      <c r="H985" s="243">
        <v>289689318</v>
      </c>
      <c r="I985" s="243">
        <v>289689318</v>
      </c>
      <c r="J985" s="244">
        <v>98.89</v>
      </c>
      <c r="K985" s="245">
        <v>1323.221</v>
      </c>
      <c r="L985" s="245">
        <v>608.29399999999998</v>
      </c>
      <c r="M985" s="246">
        <v>25246.208999999999</v>
      </c>
      <c r="N985" s="246">
        <v>13088.882</v>
      </c>
      <c r="O985" s="246">
        <v>184967.9660000001</v>
      </c>
      <c r="P985" s="246">
        <v>96178.427999999913</v>
      </c>
      <c r="Q985" s="247">
        <v>1900.3</v>
      </c>
      <c r="R985" s="248">
        <f t="shared" si="24"/>
        <v>0.36414523303416801</v>
      </c>
      <c r="S985" s="249">
        <v>97.952941988950272</v>
      </c>
      <c r="T985" s="247">
        <v>87</v>
      </c>
      <c r="U985" s="246">
        <v>2088000</v>
      </c>
      <c r="V985" s="246">
        <v>58464000</v>
      </c>
      <c r="W985" s="246">
        <v>12</v>
      </c>
      <c r="X985" s="246">
        <v>755856000</v>
      </c>
      <c r="Y985" s="250">
        <v>60</v>
      </c>
      <c r="Z985" s="250">
        <v>31.05</v>
      </c>
      <c r="AA985" s="251">
        <v>185936.78800000009</v>
      </c>
      <c r="AB985" s="251">
        <v>96880.493999999919</v>
      </c>
      <c r="AC985" s="251">
        <v>512618.05999999982</v>
      </c>
      <c r="AD985" s="251">
        <v>266516.51500000007</v>
      </c>
      <c r="AE985" s="246">
        <v>4046688</v>
      </c>
    </row>
    <row r="986" spans="1:31" s="252" customFormat="1" ht="14.4" x14ac:dyDescent="0.3">
      <c r="A986" s="240">
        <v>43098</v>
      </c>
      <c r="B986" s="241">
        <f t="shared" si="25"/>
        <v>2017</v>
      </c>
      <c r="C986" s="242">
        <v>1994300</v>
      </c>
      <c r="D986" s="242">
        <v>39775740</v>
      </c>
      <c r="E986" s="242">
        <v>278431360</v>
      </c>
      <c r="F986" s="242">
        <v>1603771</v>
      </c>
      <c r="G986" s="243">
        <v>27234495</v>
      </c>
      <c r="H986" s="243">
        <v>289689318</v>
      </c>
      <c r="I986" s="243">
        <v>289689318</v>
      </c>
      <c r="J986" s="244">
        <v>99.62</v>
      </c>
      <c r="K986" s="245">
        <v>1401.9939999999999</v>
      </c>
      <c r="L986" s="245">
        <v>620.53</v>
      </c>
      <c r="M986" s="246">
        <v>26648.202999999998</v>
      </c>
      <c r="N986" s="246">
        <v>13709.412</v>
      </c>
      <c r="O986" s="246">
        <v>186369.96000000011</v>
      </c>
      <c r="P986" s="246">
        <v>96798.957999999911</v>
      </c>
      <c r="Q986" s="247">
        <v>1994.3</v>
      </c>
      <c r="R986" s="248">
        <f t="shared" si="24"/>
        <v>0.36555193276649361</v>
      </c>
      <c r="S986" s="249">
        <v>97.957534435261707</v>
      </c>
      <c r="T986" s="247">
        <v>87</v>
      </c>
      <c r="U986" s="246">
        <v>2088000</v>
      </c>
      <c r="V986" s="246">
        <v>60552000</v>
      </c>
      <c r="W986" s="246">
        <v>12</v>
      </c>
      <c r="X986" s="246">
        <v>757944000</v>
      </c>
      <c r="Y986" s="250">
        <v>60</v>
      </c>
      <c r="Z986" s="250">
        <v>31.05</v>
      </c>
      <c r="AA986" s="251">
        <v>186962.5230000001</v>
      </c>
      <c r="AB986" s="251">
        <v>97316.375999999917</v>
      </c>
      <c r="AC986" s="251">
        <v>514020.05399999983</v>
      </c>
      <c r="AD986" s="251">
        <v>267137.0450000001</v>
      </c>
      <c r="AE986" s="246">
        <v>4048776</v>
      </c>
    </row>
    <row r="987" spans="1:31" s="252" customFormat="1" ht="14.4" x14ac:dyDescent="0.3">
      <c r="A987" s="240">
        <v>43099</v>
      </c>
      <c r="B987" s="241">
        <f t="shared" si="25"/>
        <v>2017</v>
      </c>
      <c r="C987" s="242">
        <v>608600</v>
      </c>
      <c r="D987" s="242">
        <v>40384340</v>
      </c>
      <c r="E987" s="242">
        <v>279039960</v>
      </c>
      <c r="F987" s="242">
        <v>620111</v>
      </c>
      <c r="G987" s="243">
        <v>27234495</v>
      </c>
      <c r="H987" s="243">
        <v>289689318</v>
      </c>
      <c r="I987" s="243">
        <v>289689318</v>
      </c>
      <c r="J987" s="244">
        <v>98.86</v>
      </c>
      <c r="K987" s="245">
        <v>421.81099999999998</v>
      </c>
      <c r="L987" s="245">
        <v>198.70400000000001</v>
      </c>
      <c r="M987" s="246">
        <v>27070.013999999999</v>
      </c>
      <c r="N987" s="246">
        <v>13908.116</v>
      </c>
      <c r="O987" s="246">
        <v>186791.7710000001</v>
      </c>
      <c r="P987" s="246">
        <v>96997.661999999909</v>
      </c>
      <c r="Q987" s="247">
        <v>608.6</v>
      </c>
      <c r="R987" s="248">
        <f t="shared" si="24"/>
        <v>0.36619513462446873</v>
      </c>
      <c r="S987" s="249">
        <v>97.960013736263733</v>
      </c>
      <c r="T987" s="247">
        <v>87</v>
      </c>
      <c r="U987" s="246">
        <v>2088000</v>
      </c>
      <c r="V987" s="246">
        <v>62640000</v>
      </c>
      <c r="W987" s="246">
        <v>12</v>
      </c>
      <c r="X987" s="246">
        <v>760032000</v>
      </c>
      <c r="Y987" s="250">
        <v>60</v>
      </c>
      <c r="Z987" s="250">
        <v>31.05</v>
      </c>
      <c r="AA987" s="251">
        <v>186819.43000000011</v>
      </c>
      <c r="AB987" s="251">
        <v>97134.789999999906</v>
      </c>
      <c r="AC987" s="251">
        <v>514441.86499999982</v>
      </c>
      <c r="AD987" s="251">
        <v>267335.74900000013</v>
      </c>
      <c r="AE987" s="246">
        <v>4050864</v>
      </c>
    </row>
    <row r="988" spans="1:31" s="252" customFormat="1" ht="14.4" x14ac:dyDescent="0.3">
      <c r="A988" s="240">
        <v>43100</v>
      </c>
      <c r="B988" s="241">
        <f t="shared" si="25"/>
        <v>2017</v>
      </c>
      <c r="C988" s="242">
        <v>111920</v>
      </c>
      <c r="D988" s="242">
        <v>40496260</v>
      </c>
      <c r="E988" s="242">
        <v>279151880</v>
      </c>
      <c r="F988" s="242">
        <v>146777</v>
      </c>
      <c r="G988" s="243">
        <v>27234495</v>
      </c>
      <c r="H988" s="243">
        <v>289689318</v>
      </c>
      <c r="I988" s="243">
        <v>289689318</v>
      </c>
      <c r="J988" s="244">
        <v>98.09</v>
      </c>
      <c r="K988" s="245">
        <v>76.073999999999998</v>
      </c>
      <c r="L988" s="245">
        <v>42.106000000000002</v>
      </c>
      <c r="M988" s="246">
        <v>27146.088</v>
      </c>
      <c r="N988" s="246">
        <v>13950.222</v>
      </c>
      <c r="O988" s="246">
        <v>186867.84500000009</v>
      </c>
      <c r="P988" s="246">
        <v>97039.767999999909</v>
      </c>
      <c r="Q988" s="247">
        <v>111.92</v>
      </c>
      <c r="R988" s="248">
        <f t="shared" si="24"/>
        <v>0.36630192883010559</v>
      </c>
      <c r="S988" s="249">
        <v>97.960369863013682</v>
      </c>
      <c r="T988" s="247">
        <v>87</v>
      </c>
      <c r="U988" s="246">
        <v>2088000</v>
      </c>
      <c r="V988" s="246">
        <v>64728000</v>
      </c>
      <c r="W988" s="246">
        <v>12</v>
      </c>
      <c r="X988" s="246">
        <v>762120000</v>
      </c>
      <c r="Y988" s="250">
        <v>60</v>
      </c>
      <c r="Z988" s="250">
        <v>31.05</v>
      </c>
      <c r="AA988" s="251">
        <v>186869.92600000009</v>
      </c>
      <c r="AB988" s="251">
        <v>97077.061999999903</v>
      </c>
      <c r="AC988" s="251">
        <v>514517.93899999984</v>
      </c>
      <c r="AD988" s="251">
        <v>267377.85500000016</v>
      </c>
      <c r="AE988" s="246">
        <v>4052952</v>
      </c>
    </row>
    <row r="989" spans="1:31" s="265" customFormat="1" ht="14.4" x14ac:dyDescent="0.3">
      <c r="A989" s="253">
        <v>43101</v>
      </c>
      <c r="B989" s="254">
        <f t="shared" si="25"/>
        <v>2018</v>
      </c>
      <c r="C989" s="255">
        <v>344780</v>
      </c>
      <c r="D989" s="255">
        <v>344780</v>
      </c>
      <c r="E989" s="255">
        <v>344780</v>
      </c>
      <c r="F989" s="255">
        <v>230826</v>
      </c>
      <c r="G989" s="256">
        <v>30749126</v>
      </c>
      <c r="H989" s="256">
        <v>30749126</v>
      </c>
      <c r="I989" s="256">
        <v>290064127</v>
      </c>
      <c r="J989" s="257">
        <v>98.77</v>
      </c>
      <c r="K989" s="258">
        <v>200.62200000000001</v>
      </c>
      <c r="L989" s="258">
        <v>152.18600000000001</v>
      </c>
      <c r="M989" s="259">
        <v>200.62200000000001</v>
      </c>
      <c r="N989" s="259">
        <v>152.18600000000001</v>
      </c>
      <c r="O989" s="259">
        <v>200.62200000000001</v>
      </c>
      <c r="P989" s="259">
        <v>152.18600000000001</v>
      </c>
      <c r="Q989" s="260">
        <v>344.78</v>
      </c>
      <c r="R989" s="261">
        <f t="shared" si="24"/>
        <v>0.36674653073006891</v>
      </c>
      <c r="S989" s="262">
        <v>98.77</v>
      </c>
      <c r="T989" s="260">
        <v>87</v>
      </c>
      <c r="U989" s="259">
        <v>2088000</v>
      </c>
      <c r="V989" s="259">
        <v>2088000</v>
      </c>
      <c r="W989" s="259">
        <v>1</v>
      </c>
      <c r="X989" s="259">
        <v>2088000</v>
      </c>
      <c r="Y989" s="263">
        <v>60</v>
      </c>
      <c r="Z989" s="263">
        <v>31.05</v>
      </c>
      <c r="AA989" s="264">
        <v>187068.46700000009</v>
      </c>
      <c r="AB989" s="264">
        <v>97191.953999999911</v>
      </c>
      <c r="AC989" s="264">
        <v>514718.56099999981</v>
      </c>
      <c r="AD989" s="264">
        <v>267530.04100000014</v>
      </c>
      <c r="AE989" s="259">
        <v>4055040</v>
      </c>
    </row>
    <row r="990" spans="1:31" s="265" customFormat="1" ht="14.4" x14ac:dyDescent="0.3">
      <c r="A990" s="253">
        <v>43102</v>
      </c>
      <c r="B990" s="254">
        <f t="shared" si="25"/>
        <v>2018</v>
      </c>
      <c r="C990" s="255">
        <v>1353500</v>
      </c>
      <c r="D990" s="255">
        <v>1698280</v>
      </c>
      <c r="E990" s="255">
        <v>1698280</v>
      </c>
      <c r="F990" s="255">
        <v>1140125</v>
      </c>
      <c r="G990" s="256">
        <v>30749126</v>
      </c>
      <c r="H990" s="256">
        <v>30749126</v>
      </c>
      <c r="I990" s="256">
        <v>290064127</v>
      </c>
      <c r="J990" s="257">
        <v>99.62</v>
      </c>
      <c r="K990" s="258">
        <v>927.18</v>
      </c>
      <c r="L990" s="258">
        <v>443.71</v>
      </c>
      <c r="M990" s="259">
        <v>1127.8019999999999</v>
      </c>
      <c r="N990" s="259">
        <v>595.89599999999996</v>
      </c>
      <c r="O990" s="259">
        <v>1127.8019999999999</v>
      </c>
      <c r="P990" s="259">
        <v>595.89599999999996</v>
      </c>
      <c r="Q990" s="260">
        <v>1353.5</v>
      </c>
      <c r="R990" s="261">
        <f t="shared" si="24"/>
        <v>0.36821778328872107</v>
      </c>
      <c r="S990" s="262">
        <v>99.194999999999993</v>
      </c>
      <c r="T990" s="260">
        <v>87</v>
      </c>
      <c r="U990" s="259">
        <v>2088000</v>
      </c>
      <c r="V990" s="259">
        <v>4176000</v>
      </c>
      <c r="W990" s="259">
        <v>1</v>
      </c>
      <c r="X990" s="259">
        <v>4176000</v>
      </c>
      <c r="Y990" s="263">
        <v>60</v>
      </c>
      <c r="Z990" s="263">
        <v>31.05</v>
      </c>
      <c r="AA990" s="264">
        <v>187994.9040000001</v>
      </c>
      <c r="AB990" s="264">
        <v>97624.565999999919</v>
      </c>
      <c r="AC990" s="264">
        <v>515645.74099999981</v>
      </c>
      <c r="AD990" s="264">
        <v>267973.75100000016</v>
      </c>
      <c r="AE990" s="259">
        <v>4057128</v>
      </c>
    </row>
    <row r="991" spans="1:31" s="265" customFormat="1" ht="14.4" x14ac:dyDescent="0.3">
      <c r="A991" s="253">
        <v>43103</v>
      </c>
      <c r="B991" s="254">
        <f t="shared" si="25"/>
        <v>2018</v>
      </c>
      <c r="C991" s="255">
        <v>396540</v>
      </c>
      <c r="D991" s="255">
        <v>2094820</v>
      </c>
      <c r="E991" s="255">
        <v>2094820</v>
      </c>
      <c r="F991" s="255">
        <v>460986</v>
      </c>
      <c r="G991" s="256">
        <v>30749126</v>
      </c>
      <c r="H991" s="256">
        <v>30749126</v>
      </c>
      <c r="I991" s="256">
        <v>290064127</v>
      </c>
      <c r="J991" s="257">
        <v>99.72</v>
      </c>
      <c r="K991" s="258">
        <v>284.529</v>
      </c>
      <c r="L991" s="258">
        <v>120.318</v>
      </c>
      <c r="M991" s="259">
        <v>1412.3309999999999</v>
      </c>
      <c r="N991" s="259">
        <v>716.21399999999994</v>
      </c>
      <c r="O991" s="259">
        <v>1412.3309999999999</v>
      </c>
      <c r="P991" s="259">
        <v>716.21399999999994</v>
      </c>
      <c r="Q991" s="260">
        <v>396.54</v>
      </c>
      <c r="R991" s="261">
        <f t="shared" si="24"/>
        <v>0.36762370755261647</v>
      </c>
      <c r="S991" s="262">
        <v>99.37</v>
      </c>
      <c r="T991" s="260">
        <v>87</v>
      </c>
      <c r="U991" s="259">
        <v>2088000</v>
      </c>
      <c r="V991" s="259">
        <v>6264000</v>
      </c>
      <c r="W991" s="259">
        <v>1</v>
      </c>
      <c r="X991" s="259">
        <v>6264000</v>
      </c>
      <c r="Y991" s="263">
        <v>60</v>
      </c>
      <c r="Z991" s="263">
        <v>31.05</v>
      </c>
      <c r="AA991" s="264">
        <v>188168.54700000011</v>
      </c>
      <c r="AB991" s="264">
        <v>97614.48799999991</v>
      </c>
      <c r="AC991" s="264">
        <v>515930.26999999979</v>
      </c>
      <c r="AD991" s="264">
        <v>268094.06900000019</v>
      </c>
      <c r="AE991" s="259">
        <v>4059216</v>
      </c>
    </row>
    <row r="992" spans="1:31" s="265" customFormat="1" ht="14.4" x14ac:dyDescent="0.3">
      <c r="A992" s="253">
        <v>43104</v>
      </c>
      <c r="B992" s="254">
        <f t="shared" si="25"/>
        <v>2018</v>
      </c>
      <c r="C992" s="255">
        <v>464000</v>
      </c>
      <c r="D992" s="255">
        <v>2558820</v>
      </c>
      <c r="E992" s="255">
        <v>2558820</v>
      </c>
      <c r="F992" s="255">
        <v>511426</v>
      </c>
      <c r="G992" s="256">
        <v>30749126</v>
      </c>
      <c r="H992" s="256">
        <v>30749126</v>
      </c>
      <c r="I992" s="256">
        <v>290064127</v>
      </c>
      <c r="J992" s="257">
        <v>99.02</v>
      </c>
      <c r="K992" s="258">
        <v>315.82600000000002</v>
      </c>
      <c r="L992" s="258">
        <v>156.16999999999999</v>
      </c>
      <c r="M992" s="259">
        <v>1728.1569999999999</v>
      </c>
      <c r="N992" s="259">
        <v>872.3839999999999</v>
      </c>
      <c r="O992" s="259">
        <v>1728.1569999999999</v>
      </c>
      <c r="P992" s="259">
        <v>872.3839999999999</v>
      </c>
      <c r="Q992" s="260">
        <v>464</v>
      </c>
      <c r="R992" s="261">
        <f t="shared" si="24"/>
        <v>0.36662275757098622</v>
      </c>
      <c r="S992" s="262">
        <v>99.282499999999999</v>
      </c>
      <c r="T992" s="260">
        <v>87</v>
      </c>
      <c r="U992" s="259">
        <v>2088000</v>
      </c>
      <c r="V992" s="259">
        <v>8352000</v>
      </c>
      <c r="W992" s="259">
        <v>1</v>
      </c>
      <c r="X992" s="259">
        <v>8352000</v>
      </c>
      <c r="Y992" s="263">
        <v>60</v>
      </c>
      <c r="Z992" s="263">
        <v>31.05</v>
      </c>
      <c r="AA992" s="264">
        <v>187996.21700000006</v>
      </c>
      <c r="AB992" s="264">
        <v>97397.139999999927</v>
      </c>
      <c r="AC992" s="264">
        <v>516246.09599999979</v>
      </c>
      <c r="AD992" s="264">
        <v>268250.23900000018</v>
      </c>
      <c r="AE992" s="259">
        <v>4061304</v>
      </c>
    </row>
    <row r="993" spans="1:31" s="265" customFormat="1" ht="14.4" x14ac:dyDescent="0.3">
      <c r="A993" s="253">
        <v>43105</v>
      </c>
      <c r="B993" s="254">
        <f t="shared" si="25"/>
        <v>2018</v>
      </c>
      <c r="C993" s="255">
        <v>492310</v>
      </c>
      <c r="D993" s="255">
        <v>3051130</v>
      </c>
      <c r="E993" s="255">
        <v>3051130</v>
      </c>
      <c r="F993" s="255">
        <v>412762</v>
      </c>
      <c r="G993" s="256">
        <v>30749126</v>
      </c>
      <c r="H993" s="256">
        <v>30749126</v>
      </c>
      <c r="I993" s="256">
        <v>290064127</v>
      </c>
      <c r="J993" s="257">
        <v>99.3</v>
      </c>
      <c r="K993" s="258">
        <v>339.84800000000001</v>
      </c>
      <c r="L993" s="258">
        <v>161.494</v>
      </c>
      <c r="M993" s="259">
        <v>2068.0050000000001</v>
      </c>
      <c r="N993" s="259">
        <v>1033.8779999999999</v>
      </c>
      <c r="O993" s="259">
        <v>2068.0050000000001</v>
      </c>
      <c r="P993" s="259">
        <v>1033.8779999999999</v>
      </c>
      <c r="Q993" s="260">
        <v>492.31</v>
      </c>
      <c r="R993" s="261">
        <f t="shared" si="24"/>
        <v>0.3652355613289246</v>
      </c>
      <c r="S993" s="262">
        <v>99.286000000000001</v>
      </c>
      <c r="T993" s="260">
        <v>87</v>
      </c>
      <c r="U993" s="259">
        <v>2088000</v>
      </c>
      <c r="V993" s="259">
        <v>10440000</v>
      </c>
      <c r="W993" s="259">
        <v>1</v>
      </c>
      <c r="X993" s="259">
        <v>10440000</v>
      </c>
      <c r="Y993" s="263">
        <v>60</v>
      </c>
      <c r="Z993" s="263">
        <v>31.05</v>
      </c>
      <c r="AA993" s="264">
        <v>187520.66300000006</v>
      </c>
      <c r="AB993" s="264">
        <v>97130.65599999993</v>
      </c>
      <c r="AC993" s="264">
        <v>516585.94399999978</v>
      </c>
      <c r="AD993" s="264">
        <v>268411.73300000018</v>
      </c>
      <c r="AE993" s="259">
        <v>4063392</v>
      </c>
    </row>
    <row r="994" spans="1:31" s="265" customFormat="1" ht="14.4" x14ac:dyDescent="0.3">
      <c r="A994" s="253">
        <v>43106</v>
      </c>
      <c r="B994" s="254">
        <f t="shared" si="25"/>
        <v>2018</v>
      </c>
      <c r="C994" s="255">
        <v>85350</v>
      </c>
      <c r="D994" s="255">
        <v>3136480</v>
      </c>
      <c r="E994" s="255">
        <v>3136480</v>
      </c>
      <c r="F994" s="255">
        <v>57692</v>
      </c>
      <c r="G994" s="256">
        <v>30749126</v>
      </c>
      <c r="H994" s="256">
        <v>30749126</v>
      </c>
      <c r="I994" s="256">
        <v>290064127</v>
      </c>
      <c r="J994" s="257">
        <v>99.34</v>
      </c>
      <c r="K994" s="258">
        <v>51.854999999999997</v>
      </c>
      <c r="L994" s="258">
        <v>41.204000000000001</v>
      </c>
      <c r="M994" s="259">
        <v>2119.86</v>
      </c>
      <c r="N994" s="259">
        <v>1075.0819999999999</v>
      </c>
      <c r="O994" s="259">
        <v>2119.86</v>
      </c>
      <c r="P994" s="259">
        <v>1075.0819999999999</v>
      </c>
      <c r="Q994" s="260">
        <v>85.35</v>
      </c>
      <c r="R994" s="261">
        <f t="shared" si="24"/>
        <v>0.36291104550464487</v>
      </c>
      <c r="S994" s="262">
        <v>99.295000000000002</v>
      </c>
      <c r="T994" s="260">
        <v>87</v>
      </c>
      <c r="U994" s="259">
        <v>2088000</v>
      </c>
      <c r="V994" s="259">
        <v>12528000</v>
      </c>
      <c r="W994" s="259">
        <v>1</v>
      </c>
      <c r="X994" s="259">
        <v>12528000</v>
      </c>
      <c r="Y994" s="263">
        <v>60</v>
      </c>
      <c r="Z994" s="263">
        <v>31.05</v>
      </c>
      <c r="AA994" s="264">
        <v>186505.6460000001</v>
      </c>
      <c r="AB994" s="264">
        <v>96663.873999999953</v>
      </c>
      <c r="AC994" s="264">
        <v>516637.79899999977</v>
      </c>
      <c r="AD994" s="264">
        <v>268452.93700000021</v>
      </c>
      <c r="AE994" s="259">
        <v>4065480</v>
      </c>
    </row>
    <row r="995" spans="1:31" s="265" customFormat="1" ht="14.4" x14ac:dyDescent="0.3">
      <c r="A995" s="253">
        <v>43107</v>
      </c>
      <c r="B995" s="254">
        <f t="shared" si="25"/>
        <v>2018</v>
      </c>
      <c r="C995" s="255">
        <v>736400</v>
      </c>
      <c r="D995" s="255">
        <v>3872880</v>
      </c>
      <c r="E995" s="255">
        <v>3872880</v>
      </c>
      <c r="F995" s="255">
        <v>562997</v>
      </c>
      <c r="G995" s="256">
        <v>30749126</v>
      </c>
      <c r="H995" s="256">
        <v>30749126</v>
      </c>
      <c r="I995" s="256">
        <v>290064127</v>
      </c>
      <c r="J995" s="257">
        <v>99.98</v>
      </c>
      <c r="K995" s="258">
        <v>486.45800000000003</v>
      </c>
      <c r="L995" s="258">
        <v>259.69799999999998</v>
      </c>
      <c r="M995" s="259">
        <v>2606.3180000000002</v>
      </c>
      <c r="N995" s="259">
        <v>1334.7799999999997</v>
      </c>
      <c r="O995" s="259">
        <v>2606.3180000000002</v>
      </c>
      <c r="P995" s="259">
        <v>1334.7799999999997</v>
      </c>
      <c r="Q995" s="260">
        <v>736.4</v>
      </c>
      <c r="R995" s="261">
        <f t="shared" si="24"/>
        <v>0.36221835931349405</v>
      </c>
      <c r="S995" s="262">
        <v>99.392857142857139</v>
      </c>
      <c r="T995" s="260">
        <v>87</v>
      </c>
      <c r="U995" s="259">
        <v>2088000</v>
      </c>
      <c r="V995" s="259">
        <v>14616000</v>
      </c>
      <c r="W995" s="259">
        <v>1</v>
      </c>
      <c r="X995" s="259">
        <v>14616000</v>
      </c>
      <c r="Y995" s="263">
        <v>60</v>
      </c>
      <c r="Z995" s="263">
        <v>31.05</v>
      </c>
      <c r="AA995" s="264">
        <v>185743.52200000011</v>
      </c>
      <c r="AB995" s="264">
        <v>96290.197999999931</v>
      </c>
      <c r="AC995" s="264">
        <v>517124.25699999975</v>
      </c>
      <c r="AD995" s="264">
        <v>268712.63500000018</v>
      </c>
      <c r="AE995" s="259">
        <v>4067568</v>
      </c>
    </row>
    <row r="996" spans="1:31" s="265" customFormat="1" ht="14.4" x14ac:dyDescent="0.3">
      <c r="A996" s="253">
        <v>43108</v>
      </c>
      <c r="B996" s="254">
        <f t="shared" si="25"/>
        <v>2018</v>
      </c>
      <c r="C996" s="255">
        <v>61300</v>
      </c>
      <c r="D996" s="255">
        <v>3934180</v>
      </c>
      <c r="E996" s="255">
        <v>3934180</v>
      </c>
      <c r="F996" s="255">
        <v>122840</v>
      </c>
      <c r="G996" s="256">
        <v>30749126</v>
      </c>
      <c r="H996" s="256">
        <v>30749126</v>
      </c>
      <c r="I996" s="256">
        <v>290064127</v>
      </c>
      <c r="J996" s="257">
        <v>99.54</v>
      </c>
      <c r="K996" s="258">
        <v>44.283000000000001</v>
      </c>
      <c r="L996" s="258">
        <v>23.398</v>
      </c>
      <c r="M996" s="259">
        <v>2650.6010000000001</v>
      </c>
      <c r="N996" s="259">
        <v>1358.1779999999997</v>
      </c>
      <c r="O996" s="259">
        <v>2650.6010000000001</v>
      </c>
      <c r="P996" s="259">
        <v>1358.1779999999997</v>
      </c>
      <c r="Q996" s="260">
        <v>61.3</v>
      </c>
      <c r="R996" s="261">
        <f t="shared" si="24"/>
        <v>0.36208886527056117</v>
      </c>
      <c r="S996" s="262">
        <v>99.411249999999995</v>
      </c>
      <c r="T996" s="260">
        <v>87</v>
      </c>
      <c r="U996" s="259">
        <v>2088000</v>
      </c>
      <c r="V996" s="259">
        <v>16704000</v>
      </c>
      <c r="W996" s="259">
        <v>1</v>
      </c>
      <c r="X996" s="259">
        <v>16704000</v>
      </c>
      <c r="Y996" s="263">
        <v>60</v>
      </c>
      <c r="Z996" s="263">
        <v>31.05</v>
      </c>
      <c r="AA996" s="264">
        <v>185003.19400000011</v>
      </c>
      <c r="AB996" s="264">
        <v>95808.801999999938</v>
      </c>
      <c r="AC996" s="264">
        <v>517168.53999999975</v>
      </c>
      <c r="AD996" s="264">
        <v>268736.03300000017</v>
      </c>
      <c r="AE996" s="259">
        <v>4069656</v>
      </c>
    </row>
    <row r="997" spans="1:31" s="265" customFormat="1" ht="14.4" x14ac:dyDescent="0.3">
      <c r="A997" s="253">
        <v>43109</v>
      </c>
      <c r="B997" s="254">
        <f t="shared" si="25"/>
        <v>2018</v>
      </c>
      <c r="C997" s="255">
        <v>341500</v>
      </c>
      <c r="D997" s="255">
        <v>4275679.9999999348</v>
      </c>
      <c r="E997" s="255">
        <v>4275679.9999999348</v>
      </c>
      <c r="F997" s="255">
        <v>283470</v>
      </c>
      <c r="G997" s="256">
        <v>30749126</v>
      </c>
      <c r="H997" s="256">
        <v>30749126</v>
      </c>
      <c r="I997" s="256">
        <v>290064127</v>
      </c>
      <c r="J997" s="257">
        <v>97.05</v>
      </c>
      <c r="K997" s="258">
        <v>236.67500000000001</v>
      </c>
      <c r="L997" s="258">
        <v>110.944</v>
      </c>
      <c r="M997" s="259">
        <v>2887.2760000000003</v>
      </c>
      <c r="N997" s="259">
        <v>1469.1219999999996</v>
      </c>
      <c r="O997" s="259">
        <v>2887.2760000000003</v>
      </c>
      <c r="P997" s="259">
        <v>1469.1219999999996</v>
      </c>
      <c r="Q997" s="260">
        <v>341.5</v>
      </c>
      <c r="R997" s="261">
        <f t="shared" si="24"/>
        <v>0.36206876344932559</v>
      </c>
      <c r="S997" s="262">
        <v>99.148888888888877</v>
      </c>
      <c r="T997" s="260">
        <v>87</v>
      </c>
      <c r="U997" s="259">
        <v>2088000</v>
      </c>
      <c r="V997" s="259">
        <v>18792000</v>
      </c>
      <c r="W997" s="259">
        <v>1</v>
      </c>
      <c r="X997" s="259">
        <v>18792000</v>
      </c>
      <c r="Y997" s="263">
        <v>60</v>
      </c>
      <c r="Z997" s="263">
        <v>31.05</v>
      </c>
      <c r="AA997" s="264">
        <v>185153.11500000011</v>
      </c>
      <c r="AB997" s="264">
        <v>95835.731999999931</v>
      </c>
      <c r="AC997" s="264">
        <v>517405.21499999973</v>
      </c>
      <c r="AD997" s="264">
        <v>268846.97700000019</v>
      </c>
      <c r="AE997" s="259">
        <v>4071744</v>
      </c>
    </row>
    <row r="998" spans="1:31" s="265" customFormat="1" ht="14.4" x14ac:dyDescent="0.3">
      <c r="A998" s="253">
        <v>43110</v>
      </c>
      <c r="B998" s="254">
        <f t="shared" si="25"/>
        <v>2018</v>
      </c>
      <c r="C998" s="255">
        <v>188729.99999998137</v>
      </c>
      <c r="D998" s="255">
        <v>4464409.9999999162</v>
      </c>
      <c r="E998" s="255">
        <v>4464409.9999999162</v>
      </c>
      <c r="F998" s="255">
        <v>191930</v>
      </c>
      <c r="G998" s="256">
        <v>30749126</v>
      </c>
      <c r="H998" s="256">
        <v>30749126</v>
      </c>
      <c r="I998" s="256">
        <v>290064127</v>
      </c>
      <c r="J998" s="257">
        <v>100</v>
      </c>
      <c r="K998" s="258">
        <v>137.79300000000001</v>
      </c>
      <c r="L998" s="258">
        <v>54.363999999999997</v>
      </c>
      <c r="M998" s="259">
        <v>3025.0690000000004</v>
      </c>
      <c r="N998" s="259">
        <v>1523.4859999999996</v>
      </c>
      <c r="O998" s="259">
        <v>3025.0690000000004</v>
      </c>
      <c r="P998" s="259">
        <v>1523.4859999999996</v>
      </c>
      <c r="Q998" s="260">
        <v>188.72999999998137</v>
      </c>
      <c r="R998" s="261">
        <f t="shared" si="24"/>
        <v>0.36145643205794359</v>
      </c>
      <c r="S998" s="262">
        <v>99.233999999999995</v>
      </c>
      <c r="T998" s="260">
        <v>87</v>
      </c>
      <c r="U998" s="259">
        <v>2088000</v>
      </c>
      <c r="V998" s="259">
        <v>20880000</v>
      </c>
      <c r="W998" s="259">
        <v>1</v>
      </c>
      <c r="X998" s="259">
        <v>20880000</v>
      </c>
      <c r="Y998" s="263">
        <v>60</v>
      </c>
      <c r="Z998" s="263">
        <v>31.05</v>
      </c>
      <c r="AA998" s="264">
        <v>185104.6430000001</v>
      </c>
      <c r="AB998" s="264">
        <v>95707.871999999945</v>
      </c>
      <c r="AC998" s="264">
        <v>517543.00799999974</v>
      </c>
      <c r="AD998" s="264">
        <v>268901.34100000019</v>
      </c>
      <c r="AE998" s="259">
        <v>4073832</v>
      </c>
    </row>
    <row r="999" spans="1:31" s="265" customFormat="1" ht="14.4" x14ac:dyDescent="0.3">
      <c r="A999" s="253">
        <v>43111</v>
      </c>
      <c r="B999" s="254">
        <f t="shared" si="25"/>
        <v>2018</v>
      </c>
      <c r="C999" s="255">
        <v>295080.00000007451</v>
      </c>
      <c r="D999" s="255">
        <v>4759489.9999999907</v>
      </c>
      <c r="E999" s="255">
        <v>4759489.9999999907</v>
      </c>
      <c r="F999" s="255">
        <v>279920</v>
      </c>
      <c r="G999" s="256">
        <v>30749126</v>
      </c>
      <c r="H999" s="256">
        <v>30749126</v>
      </c>
      <c r="I999" s="256">
        <v>290064127</v>
      </c>
      <c r="J999" s="257">
        <v>100</v>
      </c>
      <c r="K999" s="258">
        <v>211.51400000000001</v>
      </c>
      <c r="L999" s="258">
        <v>96.932000000000002</v>
      </c>
      <c r="M999" s="259">
        <v>3236.5830000000005</v>
      </c>
      <c r="N999" s="259">
        <v>1620.4179999999997</v>
      </c>
      <c r="O999" s="259">
        <v>3236.5830000000005</v>
      </c>
      <c r="P999" s="259">
        <v>1620.4179999999997</v>
      </c>
      <c r="Q999" s="260">
        <v>295.08000000007451</v>
      </c>
      <c r="R999" s="261">
        <f t="shared" si="24"/>
        <v>0.35987227208313671</v>
      </c>
      <c r="S999" s="262">
        <v>99.303636363636357</v>
      </c>
      <c r="T999" s="260">
        <v>87</v>
      </c>
      <c r="U999" s="259">
        <v>2088000</v>
      </c>
      <c r="V999" s="259">
        <v>22968000</v>
      </c>
      <c r="W999" s="259">
        <v>1</v>
      </c>
      <c r="X999" s="259">
        <v>22968000</v>
      </c>
      <c r="Y999" s="263">
        <v>60</v>
      </c>
      <c r="Z999" s="263">
        <v>31.05</v>
      </c>
      <c r="AA999" s="264">
        <v>184943.64900000009</v>
      </c>
      <c r="AB999" s="264">
        <v>95505.973999999958</v>
      </c>
      <c r="AC999" s="264">
        <v>517754.52199999976</v>
      </c>
      <c r="AD999" s="264">
        <v>268998.27300000016</v>
      </c>
      <c r="AE999" s="259">
        <v>4075920</v>
      </c>
    </row>
    <row r="1000" spans="1:31" s="265" customFormat="1" ht="14.4" x14ac:dyDescent="0.3">
      <c r="A1000" s="253">
        <v>43112</v>
      </c>
      <c r="B1000" s="254">
        <f t="shared" si="25"/>
        <v>2018</v>
      </c>
      <c r="C1000" s="255">
        <v>80790</v>
      </c>
      <c r="D1000" s="255">
        <v>4840280</v>
      </c>
      <c r="E1000" s="255">
        <v>4840280</v>
      </c>
      <c r="F1000" s="255">
        <v>26110</v>
      </c>
      <c r="G1000" s="256">
        <v>30749126</v>
      </c>
      <c r="H1000" s="256">
        <v>30749126</v>
      </c>
      <c r="I1000" s="256">
        <v>290064127</v>
      </c>
      <c r="J1000" s="257">
        <v>99.99</v>
      </c>
      <c r="K1000" s="258">
        <v>56.719000000000001</v>
      </c>
      <c r="L1000" s="258">
        <v>30.904</v>
      </c>
      <c r="M1000" s="259">
        <v>3293.3020000000006</v>
      </c>
      <c r="N1000" s="259">
        <v>1651.3219999999997</v>
      </c>
      <c r="O1000" s="259">
        <v>3293.3020000000006</v>
      </c>
      <c r="P1000" s="259">
        <v>1651.3219999999997</v>
      </c>
      <c r="Q1000" s="260">
        <v>80.790000000000006</v>
      </c>
      <c r="R1000" s="261">
        <f t="shared" si="24"/>
        <v>0.35909652810581028</v>
      </c>
      <c r="S1000" s="262">
        <v>99.360833333333332</v>
      </c>
      <c r="T1000" s="260">
        <v>87</v>
      </c>
      <c r="U1000" s="259">
        <v>2088000</v>
      </c>
      <c r="V1000" s="259">
        <v>25056000</v>
      </c>
      <c r="W1000" s="259">
        <v>1</v>
      </c>
      <c r="X1000" s="259">
        <v>25056000</v>
      </c>
      <c r="Y1000" s="263">
        <v>60</v>
      </c>
      <c r="Z1000" s="263">
        <v>31.05</v>
      </c>
      <c r="AA1000" s="264">
        <v>184040.5420000001</v>
      </c>
      <c r="AB1000" s="264">
        <v>94963.293999999965</v>
      </c>
      <c r="AC1000" s="264">
        <v>517811.24099999975</v>
      </c>
      <c r="AD1000" s="264">
        <v>269029.17700000014</v>
      </c>
      <c r="AE1000" s="259">
        <v>4078008</v>
      </c>
    </row>
    <row r="1001" spans="1:31" s="265" customFormat="1" ht="14.4" x14ac:dyDescent="0.3">
      <c r="A1001" s="253">
        <v>43113</v>
      </c>
      <c r="B1001" s="254">
        <f t="shared" si="25"/>
        <v>2018</v>
      </c>
      <c r="C1001" s="255">
        <v>1798000</v>
      </c>
      <c r="D1001" s="255">
        <v>6638280</v>
      </c>
      <c r="E1001" s="255">
        <v>6638280</v>
      </c>
      <c r="F1001" s="255">
        <v>1535160</v>
      </c>
      <c r="G1001" s="256">
        <v>30749126</v>
      </c>
      <c r="H1001" s="256">
        <v>30749126</v>
      </c>
      <c r="I1001" s="256">
        <v>290064127</v>
      </c>
      <c r="J1001" s="257">
        <v>99.89</v>
      </c>
      <c r="K1001" s="258">
        <v>1246.492</v>
      </c>
      <c r="L1001" s="258">
        <v>577.60400000000004</v>
      </c>
      <c r="M1001" s="259">
        <v>4539.7940000000008</v>
      </c>
      <c r="N1001" s="259">
        <v>2228.9259999999995</v>
      </c>
      <c r="O1001" s="259">
        <v>4539.7940000000008</v>
      </c>
      <c r="P1001" s="259">
        <v>2228.9259999999995</v>
      </c>
      <c r="Q1001" s="260">
        <v>1798</v>
      </c>
      <c r="R1001" s="261">
        <f t="shared" si="24"/>
        <v>0.36026878969191217</v>
      </c>
      <c r="S1001" s="262">
        <v>99.401538461538465</v>
      </c>
      <c r="T1001" s="260">
        <v>87</v>
      </c>
      <c r="U1001" s="259">
        <v>2088000</v>
      </c>
      <c r="V1001" s="259">
        <v>27144000</v>
      </c>
      <c r="W1001" s="259">
        <v>1</v>
      </c>
      <c r="X1001" s="259">
        <v>27144000</v>
      </c>
      <c r="Y1001" s="263">
        <v>60</v>
      </c>
      <c r="Z1001" s="263">
        <v>31.05</v>
      </c>
      <c r="AA1001" s="264">
        <v>184835.23400000011</v>
      </c>
      <c r="AB1001" s="264">
        <v>95294.269999999975</v>
      </c>
      <c r="AC1001" s="264">
        <v>519057.73299999977</v>
      </c>
      <c r="AD1001" s="264">
        <v>269606.78100000013</v>
      </c>
      <c r="AE1001" s="259">
        <v>4080096</v>
      </c>
    </row>
    <row r="1002" spans="1:31" s="265" customFormat="1" ht="14.4" x14ac:dyDescent="0.3">
      <c r="A1002" s="253">
        <v>43114</v>
      </c>
      <c r="B1002" s="254">
        <f t="shared" si="25"/>
        <v>2018</v>
      </c>
      <c r="C1002" s="255">
        <v>1855660.0000000326</v>
      </c>
      <c r="D1002" s="255">
        <v>8493939.9999999441</v>
      </c>
      <c r="E1002" s="255">
        <v>8493939.9999999441</v>
      </c>
      <c r="F1002" s="255">
        <v>1762737</v>
      </c>
      <c r="G1002" s="256">
        <v>30749126</v>
      </c>
      <c r="H1002" s="256">
        <v>30749126</v>
      </c>
      <c r="I1002" s="256">
        <v>290064127</v>
      </c>
      <c r="J1002" s="257">
        <v>99.65</v>
      </c>
      <c r="K1002" s="258">
        <v>1295.1890000000001</v>
      </c>
      <c r="L1002" s="258">
        <v>587.64</v>
      </c>
      <c r="M1002" s="259">
        <v>5834.9830000000011</v>
      </c>
      <c r="N1002" s="259">
        <v>2816.5659999999993</v>
      </c>
      <c r="O1002" s="259">
        <v>5834.9830000000011</v>
      </c>
      <c r="P1002" s="259">
        <v>2816.5659999999993</v>
      </c>
      <c r="Q1002" s="260">
        <v>1855.6600000000326</v>
      </c>
      <c r="R1002" s="261">
        <f t="shared" si="24"/>
        <v>0.36026596336534955</v>
      </c>
      <c r="S1002" s="262">
        <v>99.419285714285721</v>
      </c>
      <c r="T1002" s="260">
        <v>87</v>
      </c>
      <c r="U1002" s="259">
        <v>2088000</v>
      </c>
      <c r="V1002" s="259">
        <v>29232000</v>
      </c>
      <c r="W1002" s="259">
        <v>1</v>
      </c>
      <c r="X1002" s="259">
        <v>29232000</v>
      </c>
      <c r="Y1002" s="263">
        <v>60</v>
      </c>
      <c r="Z1002" s="263">
        <v>31.05</v>
      </c>
      <c r="AA1002" s="264">
        <v>185540.75000000012</v>
      </c>
      <c r="AB1002" s="264">
        <v>95553.987999999998</v>
      </c>
      <c r="AC1002" s="264">
        <v>520352.92199999979</v>
      </c>
      <c r="AD1002" s="264">
        <v>270194.42100000015</v>
      </c>
      <c r="AE1002" s="259">
        <v>4082184</v>
      </c>
    </row>
    <row r="1003" spans="1:31" s="265" customFormat="1" ht="14.4" x14ac:dyDescent="0.3">
      <c r="A1003" s="253">
        <v>43115</v>
      </c>
      <c r="B1003" s="254">
        <f t="shared" si="25"/>
        <v>2018</v>
      </c>
      <c r="C1003" s="255">
        <v>170290.00000003725</v>
      </c>
      <c r="D1003" s="255">
        <v>8664229.9999999814</v>
      </c>
      <c r="E1003" s="255">
        <v>8664229.9999999814</v>
      </c>
      <c r="F1003" s="255">
        <v>363524</v>
      </c>
      <c r="G1003" s="256">
        <v>30749126</v>
      </c>
      <c r="H1003" s="256">
        <v>30749126</v>
      </c>
      <c r="I1003" s="256">
        <v>290064127</v>
      </c>
      <c r="J1003" s="257">
        <v>96.18</v>
      </c>
      <c r="K1003" s="258">
        <v>125.092</v>
      </c>
      <c r="L1003" s="258">
        <v>50.768000000000001</v>
      </c>
      <c r="M1003" s="259">
        <v>5960.0750000000007</v>
      </c>
      <c r="N1003" s="259">
        <v>2867.3339999999994</v>
      </c>
      <c r="O1003" s="259">
        <v>5960.0750000000007</v>
      </c>
      <c r="P1003" s="259">
        <v>2867.3339999999994</v>
      </c>
      <c r="Q1003" s="260">
        <v>170.29000000003725</v>
      </c>
      <c r="R1003" s="261">
        <f t="shared" si="24"/>
        <v>0.36009735474728422</v>
      </c>
      <c r="S1003" s="262">
        <v>99.203333333333347</v>
      </c>
      <c r="T1003" s="260">
        <v>87</v>
      </c>
      <c r="U1003" s="259">
        <v>2088000</v>
      </c>
      <c r="V1003" s="259">
        <v>31320000</v>
      </c>
      <c r="W1003" s="259">
        <v>1</v>
      </c>
      <c r="X1003" s="259">
        <v>31320000</v>
      </c>
      <c r="Y1003" s="263">
        <v>60</v>
      </c>
      <c r="Z1003" s="263">
        <v>31.05</v>
      </c>
      <c r="AA1003" s="264">
        <v>184406.65100000013</v>
      </c>
      <c r="AB1003" s="264">
        <v>94978.991999999998</v>
      </c>
      <c r="AC1003" s="264">
        <v>520478.01399999979</v>
      </c>
      <c r="AD1003" s="264">
        <v>270245.18900000013</v>
      </c>
      <c r="AE1003" s="259">
        <v>4084272</v>
      </c>
    </row>
    <row r="1004" spans="1:31" s="265" customFormat="1" ht="14.4" x14ac:dyDescent="0.3">
      <c r="A1004" s="253">
        <v>43116</v>
      </c>
      <c r="B1004" s="254">
        <f t="shared" si="25"/>
        <v>2018</v>
      </c>
      <c r="C1004" s="255">
        <v>1047099.9999999767</v>
      </c>
      <c r="D1004" s="255">
        <v>9711329.999999959</v>
      </c>
      <c r="E1004" s="255">
        <v>9711329.999999959</v>
      </c>
      <c r="F1004" s="255">
        <v>776149</v>
      </c>
      <c r="G1004" s="256">
        <v>30749126</v>
      </c>
      <c r="H1004" s="256">
        <v>30749126</v>
      </c>
      <c r="I1004" s="256">
        <v>290064127</v>
      </c>
      <c r="J1004" s="257">
        <v>99.76</v>
      </c>
      <c r="K1004" s="258">
        <v>690.77200000000005</v>
      </c>
      <c r="L1004" s="258">
        <v>369.8</v>
      </c>
      <c r="M1004" s="259">
        <v>6650.8470000000007</v>
      </c>
      <c r="N1004" s="259">
        <v>3237.1339999999996</v>
      </c>
      <c r="O1004" s="259">
        <v>6650.8470000000007</v>
      </c>
      <c r="P1004" s="259">
        <v>3237.1339999999996</v>
      </c>
      <c r="Q1004" s="260">
        <v>1047.0999999999767</v>
      </c>
      <c r="R1004" s="261">
        <f t="shared" si="24"/>
        <v>0.36067407232456861</v>
      </c>
      <c r="S1004" s="262">
        <v>99.238125000000011</v>
      </c>
      <c r="T1004" s="260">
        <v>87</v>
      </c>
      <c r="U1004" s="259">
        <v>2088000</v>
      </c>
      <c r="V1004" s="259">
        <v>33408000</v>
      </c>
      <c r="W1004" s="259">
        <v>1</v>
      </c>
      <c r="X1004" s="259">
        <v>33408000</v>
      </c>
      <c r="Y1004" s="263">
        <v>60</v>
      </c>
      <c r="Z1004" s="263">
        <v>31.05</v>
      </c>
      <c r="AA1004" s="264">
        <v>184901.24900000013</v>
      </c>
      <c r="AB1004" s="264">
        <v>95238.031999999977</v>
      </c>
      <c r="AC1004" s="264">
        <v>521168.78599999979</v>
      </c>
      <c r="AD1004" s="264">
        <v>270614.98900000012</v>
      </c>
      <c r="AE1004" s="259">
        <v>4086360</v>
      </c>
    </row>
    <row r="1005" spans="1:31" s="265" customFormat="1" ht="14.4" x14ac:dyDescent="0.3">
      <c r="A1005" s="253">
        <v>43117</v>
      </c>
      <c r="B1005" s="254">
        <f t="shared" si="25"/>
        <v>2018</v>
      </c>
      <c r="C1005" s="255">
        <v>1553160.0000000326</v>
      </c>
      <c r="D1005" s="255">
        <v>11264489.999999993</v>
      </c>
      <c r="E1005" s="255">
        <v>11264489.999999991</v>
      </c>
      <c r="F1005" s="255">
        <v>1736864</v>
      </c>
      <c r="G1005" s="256">
        <v>30749126</v>
      </c>
      <c r="H1005" s="256">
        <v>30749126</v>
      </c>
      <c r="I1005" s="256">
        <v>290064127</v>
      </c>
      <c r="J1005" s="257">
        <v>99.74</v>
      </c>
      <c r="K1005" s="258">
        <v>1058.759</v>
      </c>
      <c r="L1005" s="258">
        <v>512.02</v>
      </c>
      <c r="M1005" s="259">
        <v>7709.6060000000007</v>
      </c>
      <c r="N1005" s="259">
        <v>3749.1539999999995</v>
      </c>
      <c r="O1005" s="259">
        <v>7709.6060000000007</v>
      </c>
      <c r="P1005" s="259">
        <v>3749.1539999999995</v>
      </c>
      <c r="Q1005" s="260">
        <v>1553.1600000000326</v>
      </c>
      <c r="R1005" s="261">
        <f t="shared" si="24"/>
        <v>0.36208397234031414</v>
      </c>
      <c r="S1005" s="262">
        <v>99.267647058823542</v>
      </c>
      <c r="T1005" s="260">
        <v>87</v>
      </c>
      <c r="U1005" s="259">
        <v>2088000</v>
      </c>
      <c r="V1005" s="259">
        <v>35496000</v>
      </c>
      <c r="W1005" s="259">
        <v>1</v>
      </c>
      <c r="X1005" s="259">
        <v>35496000</v>
      </c>
      <c r="Y1005" s="263">
        <v>60</v>
      </c>
      <c r="Z1005" s="263">
        <v>31.05</v>
      </c>
      <c r="AA1005" s="264">
        <v>185549.11200000011</v>
      </c>
      <c r="AB1005" s="264">
        <v>95544.107999999993</v>
      </c>
      <c r="AC1005" s="264">
        <v>522227.54499999981</v>
      </c>
      <c r="AD1005" s="264">
        <v>271127.00900000014</v>
      </c>
      <c r="AE1005" s="259">
        <v>4088448</v>
      </c>
    </row>
    <row r="1006" spans="1:31" s="265" customFormat="1" ht="14.4" x14ac:dyDescent="0.3">
      <c r="A1006" s="253">
        <v>43118</v>
      </c>
      <c r="B1006" s="254">
        <f t="shared" si="25"/>
        <v>2018</v>
      </c>
      <c r="C1006" s="255">
        <v>1951029.9999999115</v>
      </c>
      <c r="D1006" s="255">
        <v>13215519.999999903</v>
      </c>
      <c r="E1006" s="255">
        <v>13215519.999999903</v>
      </c>
      <c r="F1006" s="255">
        <v>1387442</v>
      </c>
      <c r="G1006" s="256">
        <v>30749126</v>
      </c>
      <c r="H1006" s="256">
        <v>30749126</v>
      </c>
      <c r="I1006" s="256">
        <v>290064127</v>
      </c>
      <c r="J1006" s="257">
        <v>99.03</v>
      </c>
      <c r="K1006" s="258">
        <v>1352.684</v>
      </c>
      <c r="L1006" s="258">
        <v>626.96199999999999</v>
      </c>
      <c r="M1006" s="259">
        <v>9062.2900000000009</v>
      </c>
      <c r="N1006" s="259">
        <v>4376.116</v>
      </c>
      <c r="O1006" s="259">
        <v>9062.2900000000009</v>
      </c>
      <c r="P1006" s="259">
        <v>4376.116</v>
      </c>
      <c r="Q1006" s="260">
        <v>1951.0299999999115</v>
      </c>
      <c r="R1006" s="261">
        <f t="shared" ref="R1006:R1069" si="26">SUM(Q642:Q1006)/(SUM(T642:T1006)*24)</f>
        <v>0.3638207368918282</v>
      </c>
      <c r="S1006" s="262">
        <v>99.254444444444459</v>
      </c>
      <c r="T1006" s="260">
        <v>87</v>
      </c>
      <c r="U1006" s="259">
        <v>2088000</v>
      </c>
      <c r="V1006" s="259">
        <v>37584000</v>
      </c>
      <c r="W1006" s="259">
        <v>1</v>
      </c>
      <c r="X1006" s="259">
        <v>37584000</v>
      </c>
      <c r="Y1006" s="263">
        <v>60</v>
      </c>
      <c r="Z1006" s="263">
        <v>31.05</v>
      </c>
      <c r="AA1006" s="264">
        <v>186572.98100000012</v>
      </c>
      <c r="AB1006" s="264">
        <v>96012.503999999986</v>
      </c>
      <c r="AC1006" s="264">
        <v>523580.22899999982</v>
      </c>
      <c r="AD1006" s="264">
        <v>271753.97100000014</v>
      </c>
      <c r="AE1006" s="259">
        <v>4090536</v>
      </c>
    </row>
    <row r="1007" spans="1:31" s="265" customFormat="1" ht="14.4" x14ac:dyDescent="0.3">
      <c r="A1007" s="253">
        <v>43119</v>
      </c>
      <c r="B1007" s="254">
        <f t="shared" si="25"/>
        <v>2018</v>
      </c>
      <c r="C1007" s="255">
        <v>925310.00000005588</v>
      </c>
      <c r="D1007" s="255">
        <v>14140829.999999959</v>
      </c>
      <c r="E1007" s="255">
        <v>14140829.999999959</v>
      </c>
      <c r="F1007" s="255">
        <v>653597</v>
      </c>
      <c r="G1007" s="256">
        <v>30749126</v>
      </c>
      <c r="H1007" s="256">
        <v>30749126</v>
      </c>
      <c r="I1007" s="256">
        <v>290064127</v>
      </c>
      <c r="J1007" s="257">
        <v>99.76</v>
      </c>
      <c r="K1007" s="258">
        <v>617.70799999999997</v>
      </c>
      <c r="L1007" s="258">
        <v>323.13200000000001</v>
      </c>
      <c r="M1007" s="259">
        <v>9679.9980000000014</v>
      </c>
      <c r="N1007" s="259">
        <v>4699.2479999999996</v>
      </c>
      <c r="O1007" s="259">
        <v>9679.9980000000014</v>
      </c>
      <c r="P1007" s="259">
        <v>4699.2479999999996</v>
      </c>
      <c r="Q1007" s="260">
        <v>925.31000000005588</v>
      </c>
      <c r="R1007" s="261">
        <f t="shared" si="26"/>
        <v>0.36273398939799534</v>
      </c>
      <c r="S1007" s="262">
        <v>99.281052631578959</v>
      </c>
      <c r="T1007" s="260">
        <v>87</v>
      </c>
      <c r="U1007" s="259">
        <v>2088000</v>
      </c>
      <c r="V1007" s="259">
        <v>39672000</v>
      </c>
      <c r="W1007" s="259">
        <v>1</v>
      </c>
      <c r="X1007" s="259">
        <v>39672000</v>
      </c>
      <c r="Y1007" s="263">
        <v>60</v>
      </c>
      <c r="Z1007" s="263">
        <v>31.05</v>
      </c>
      <c r="AA1007" s="264">
        <v>186763.31500000012</v>
      </c>
      <c r="AB1007" s="264">
        <v>96127.587999999989</v>
      </c>
      <c r="AC1007" s="264">
        <v>524197.9369999998</v>
      </c>
      <c r="AD1007" s="264">
        <v>272077.10300000012</v>
      </c>
      <c r="AE1007" s="259">
        <v>4092624</v>
      </c>
    </row>
    <row r="1008" spans="1:31" s="265" customFormat="1" ht="14.4" x14ac:dyDescent="0.3">
      <c r="A1008" s="253">
        <v>43120</v>
      </c>
      <c r="B1008" s="254">
        <f t="shared" si="25"/>
        <v>2018</v>
      </c>
      <c r="C1008" s="255">
        <v>1814000</v>
      </c>
      <c r="D1008" s="255">
        <v>15954830</v>
      </c>
      <c r="E1008" s="255">
        <v>15954830</v>
      </c>
      <c r="F1008" s="255">
        <v>1642764</v>
      </c>
      <c r="G1008" s="256">
        <v>30749126</v>
      </c>
      <c r="H1008" s="256">
        <v>30749126</v>
      </c>
      <c r="I1008" s="256">
        <v>290064127</v>
      </c>
      <c r="J1008" s="257">
        <v>99.83</v>
      </c>
      <c r="K1008" s="258">
        <v>1240.71</v>
      </c>
      <c r="L1008" s="258">
        <v>597.57799999999997</v>
      </c>
      <c r="M1008" s="259">
        <v>10920.708000000002</v>
      </c>
      <c r="N1008" s="259">
        <v>5296.8259999999991</v>
      </c>
      <c r="O1008" s="259">
        <v>10920.708000000002</v>
      </c>
      <c r="P1008" s="259">
        <v>5296.8259999999991</v>
      </c>
      <c r="Q1008" s="260">
        <v>1814</v>
      </c>
      <c r="R1008" s="261">
        <f t="shared" si="26"/>
        <v>0.36258820526951169</v>
      </c>
      <c r="S1008" s="262">
        <v>99.308500000000009</v>
      </c>
      <c r="T1008" s="260">
        <v>87</v>
      </c>
      <c r="U1008" s="259">
        <v>2088000</v>
      </c>
      <c r="V1008" s="259">
        <v>41760000</v>
      </c>
      <c r="W1008" s="259">
        <v>1</v>
      </c>
      <c r="X1008" s="259">
        <v>41760000</v>
      </c>
      <c r="Y1008" s="263">
        <v>60</v>
      </c>
      <c r="Z1008" s="263">
        <v>31.05</v>
      </c>
      <c r="AA1008" s="264">
        <v>186825.87600000011</v>
      </c>
      <c r="AB1008" s="264">
        <v>96126.575999999986</v>
      </c>
      <c r="AC1008" s="264">
        <v>525438.64699999976</v>
      </c>
      <c r="AD1008" s="264">
        <v>272674.6810000001</v>
      </c>
      <c r="AE1008" s="259">
        <v>4094712</v>
      </c>
    </row>
    <row r="1009" spans="1:31" s="265" customFormat="1" ht="14.4" x14ac:dyDescent="0.3">
      <c r="A1009" s="253">
        <v>43121</v>
      </c>
      <c r="B1009" s="254">
        <f t="shared" si="25"/>
        <v>2018</v>
      </c>
      <c r="C1009" s="255">
        <v>1265150</v>
      </c>
      <c r="D1009" s="255">
        <v>17219980</v>
      </c>
      <c r="E1009" s="255">
        <v>17219980</v>
      </c>
      <c r="F1009" s="255">
        <v>1193614</v>
      </c>
      <c r="G1009" s="256">
        <v>30749126</v>
      </c>
      <c r="H1009" s="256">
        <v>30749126</v>
      </c>
      <c r="I1009" s="256">
        <v>290064127</v>
      </c>
      <c r="J1009" s="257">
        <v>99.52</v>
      </c>
      <c r="K1009" s="258">
        <v>894.23900000000003</v>
      </c>
      <c r="L1009" s="258">
        <v>388.06599999999997</v>
      </c>
      <c r="M1009" s="259">
        <v>11814.947000000002</v>
      </c>
      <c r="N1009" s="259">
        <v>5684.8919999999989</v>
      </c>
      <c r="O1009" s="259">
        <v>11814.947000000002</v>
      </c>
      <c r="P1009" s="259">
        <v>5684.8919999999989</v>
      </c>
      <c r="Q1009" s="260">
        <v>1265.1500000000001</v>
      </c>
      <c r="R1009" s="261">
        <f t="shared" si="26"/>
        <v>0.36317749960636159</v>
      </c>
      <c r="S1009" s="262">
        <v>99.318571428571431</v>
      </c>
      <c r="T1009" s="260">
        <v>87</v>
      </c>
      <c r="U1009" s="259">
        <v>2088000</v>
      </c>
      <c r="V1009" s="259">
        <v>43848000</v>
      </c>
      <c r="W1009" s="259">
        <v>1</v>
      </c>
      <c r="X1009" s="259">
        <v>43848000</v>
      </c>
      <c r="Y1009" s="263">
        <v>60</v>
      </c>
      <c r="Z1009" s="263">
        <v>31.05</v>
      </c>
      <c r="AA1009" s="264">
        <v>186426.02300000013</v>
      </c>
      <c r="AB1009" s="264">
        <v>95855.359999999986</v>
      </c>
      <c r="AC1009" s="264">
        <v>526332.88599999971</v>
      </c>
      <c r="AD1009" s="264">
        <v>273062.74700000009</v>
      </c>
      <c r="AE1009" s="259">
        <v>4096800</v>
      </c>
    </row>
    <row r="1010" spans="1:31" s="265" customFormat="1" ht="14.4" x14ac:dyDescent="0.3">
      <c r="A1010" s="253">
        <v>43122</v>
      </c>
      <c r="B1010" s="254">
        <f t="shared" si="25"/>
        <v>2018</v>
      </c>
      <c r="C1010" s="255">
        <v>1017020</v>
      </c>
      <c r="D1010" s="255">
        <v>18237000</v>
      </c>
      <c r="E1010" s="255">
        <v>18237000</v>
      </c>
      <c r="F1010" s="255">
        <v>1037593</v>
      </c>
      <c r="G1010" s="256">
        <v>30749126</v>
      </c>
      <c r="H1010" s="256">
        <v>30749126</v>
      </c>
      <c r="I1010" s="256">
        <v>290064127</v>
      </c>
      <c r="J1010" s="257">
        <v>98.51</v>
      </c>
      <c r="K1010" s="258">
        <v>699.31700000000001</v>
      </c>
      <c r="L1010" s="258">
        <v>335.27</v>
      </c>
      <c r="M1010" s="259">
        <v>12514.264000000003</v>
      </c>
      <c r="N1010" s="259">
        <v>6020.1619999999984</v>
      </c>
      <c r="O1010" s="259">
        <v>12514.264000000003</v>
      </c>
      <c r="P1010" s="259">
        <v>6020.1619999999984</v>
      </c>
      <c r="Q1010" s="260">
        <v>1017.02</v>
      </c>
      <c r="R1010" s="261">
        <f t="shared" si="26"/>
        <v>0.36330983572140907</v>
      </c>
      <c r="S1010" s="262">
        <v>99.281818181818196</v>
      </c>
      <c r="T1010" s="260">
        <v>87</v>
      </c>
      <c r="U1010" s="259">
        <v>2088000</v>
      </c>
      <c r="V1010" s="259">
        <v>45936000</v>
      </c>
      <c r="W1010" s="259">
        <v>1</v>
      </c>
      <c r="X1010" s="259">
        <v>45936000</v>
      </c>
      <c r="Y1010" s="263">
        <v>60</v>
      </c>
      <c r="Z1010" s="263">
        <v>31.05</v>
      </c>
      <c r="AA1010" s="264">
        <v>186588.55300000013</v>
      </c>
      <c r="AB1010" s="264">
        <v>95898.98599999999</v>
      </c>
      <c r="AC1010" s="264">
        <v>527032.20299999975</v>
      </c>
      <c r="AD1010" s="264">
        <v>273398.01700000011</v>
      </c>
      <c r="AE1010" s="259">
        <v>4098888</v>
      </c>
    </row>
    <row r="1011" spans="1:31" s="265" customFormat="1" ht="14.4" x14ac:dyDescent="0.3">
      <c r="A1011" s="253">
        <v>43123</v>
      </c>
      <c r="B1011" s="254">
        <f t="shared" si="25"/>
        <v>2018</v>
      </c>
      <c r="C1011" s="255">
        <v>1804230</v>
      </c>
      <c r="D1011" s="255">
        <v>20041230</v>
      </c>
      <c r="E1011" s="255">
        <v>20041230</v>
      </c>
      <c r="F1011" s="255">
        <v>1629968</v>
      </c>
      <c r="G1011" s="256">
        <v>30749126</v>
      </c>
      <c r="H1011" s="256">
        <v>30749126</v>
      </c>
      <c r="I1011" s="256">
        <v>290064127</v>
      </c>
      <c r="J1011" s="257">
        <v>98.51</v>
      </c>
      <c r="K1011" s="258">
        <v>1233.2470000000001</v>
      </c>
      <c r="L1011" s="258">
        <v>594.83799999999997</v>
      </c>
      <c r="M1011" s="259">
        <v>13747.511000000002</v>
      </c>
      <c r="N1011" s="259">
        <v>6614.9999999999982</v>
      </c>
      <c r="O1011" s="259">
        <v>13747.511000000002</v>
      </c>
      <c r="P1011" s="259">
        <v>6614.9999999999982</v>
      </c>
      <c r="Q1011" s="260">
        <v>1804.23</v>
      </c>
      <c r="R1011" s="261">
        <f t="shared" si="26"/>
        <v>0.3651512635805389</v>
      </c>
      <c r="S1011" s="262">
        <v>99.248260869565243</v>
      </c>
      <c r="T1011" s="260">
        <v>87</v>
      </c>
      <c r="U1011" s="259">
        <v>2088000</v>
      </c>
      <c r="V1011" s="259">
        <v>48024000</v>
      </c>
      <c r="W1011" s="259">
        <v>1</v>
      </c>
      <c r="X1011" s="259">
        <v>48024000</v>
      </c>
      <c r="Y1011" s="263">
        <v>60</v>
      </c>
      <c r="Z1011" s="263">
        <v>31.05</v>
      </c>
      <c r="AA1011" s="264">
        <v>187211.60400000011</v>
      </c>
      <c r="AB1011" s="264">
        <v>96176.762000000017</v>
      </c>
      <c r="AC1011" s="264">
        <v>528265.44999999972</v>
      </c>
      <c r="AD1011" s="264">
        <v>273992.8550000001</v>
      </c>
      <c r="AE1011" s="259">
        <v>4100976</v>
      </c>
    </row>
    <row r="1012" spans="1:31" s="265" customFormat="1" ht="14.4" x14ac:dyDescent="0.3">
      <c r="A1012" s="253">
        <v>43124</v>
      </c>
      <c r="B1012" s="254">
        <f t="shared" si="25"/>
        <v>2018</v>
      </c>
      <c r="C1012" s="255">
        <v>1886650</v>
      </c>
      <c r="D1012" s="255">
        <v>21927880</v>
      </c>
      <c r="E1012" s="255">
        <v>21927880</v>
      </c>
      <c r="F1012" s="255">
        <v>1886222</v>
      </c>
      <c r="G1012" s="256">
        <v>30749126</v>
      </c>
      <c r="H1012" s="256">
        <v>30749126</v>
      </c>
      <c r="I1012" s="256">
        <v>290064127</v>
      </c>
      <c r="J1012" s="257">
        <v>97.52</v>
      </c>
      <c r="K1012" s="258">
        <v>1285.2190000000001</v>
      </c>
      <c r="L1012" s="258">
        <v>627.71799999999996</v>
      </c>
      <c r="M1012" s="259">
        <v>15032.730000000003</v>
      </c>
      <c r="N1012" s="259">
        <v>7242.717999999998</v>
      </c>
      <c r="O1012" s="259">
        <v>15032.730000000003</v>
      </c>
      <c r="P1012" s="259">
        <v>7242.717999999998</v>
      </c>
      <c r="Q1012" s="260">
        <v>1886.65</v>
      </c>
      <c r="R1012" s="261">
        <f t="shared" si="26"/>
        <v>0.36729520679158173</v>
      </c>
      <c r="S1012" s="262">
        <v>99.176250000000024</v>
      </c>
      <c r="T1012" s="260">
        <v>87</v>
      </c>
      <c r="U1012" s="259">
        <v>2088000</v>
      </c>
      <c r="V1012" s="259">
        <v>50112000</v>
      </c>
      <c r="W1012" s="259">
        <v>1</v>
      </c>
      <c r="X1012" s="259">
        <v>50112000</v>
      </c>
      <c r="Y1012" s="263">
        <v>60</v>
      </c>
      <c r="Z1012" s="263">
        <v>31.05</v>
      </c>
      <c r="AA1012" s="264">
        <v>188230.90300000011</v>
      </c>
      <c r="AB1012" s="264">
        <v>96658.390000000014</v>
      </c>
      <c r="AC1012" s="264">
        <v>529550.66899999976</v>
      </c>
      <c r="AD1012" s="264">
        <v>274620.57300000009</v>
      </c>
      <c r="AE1012" s="259">
        <v>4103064</v>
      </c>
    </row>
    <row r="1013" spans="1:31" s="265" customFormat="1" ht="14.4" x14ac:dyDescent="0.3">
      <c r="A1013" s="253">
        <v>43125</v>
      </c>
      <c r="B1013" s="254">
        <f t="shared" si="25"/>
        <v>2018</v>
      </c>
      <c r="C1013" s="255">
        <v>1920600</v>
      </c>
      <c r="D1013" s="255">
        <v>23848480</v>
      </c>
      <c r="E1013" s="255">
        <v>23848480</v>
      </c>
      <c r="F1013" s="255">
        <v>1907934</v>
      </c>
      <c r="G1013" s="256">
        <v>30749126</v>
      </c>
      <c r="H1013" s="256">
        <v>30749126</v>
      </c>
      <c r="I1013" s="256">
        <v>290064127</v>
      </c>
      <c r="J1013" s="257">
        <v>98.53</v>
      </c>
      <c r="K1013" s="258">
        <v>1360.4590000000001</v>
      </c>
      <c r="L1013" s="258">
        <v>667.596</v>
      </c>
      <c r="M1013" s="259">
        <v>16393.189000000002</v>
      </c>
      <c r="N1013" s="259">
        <v>7910.3139999999985</v>
      </c>
      <c r="O1013" s="259">
        <v>16393.189000000002</v>
      </c>
      <c r="P1013" s="259">
        <v>7910.3139999999985</v>
      </c>
      <c r="Q1013" s="260">
        <v>1920.6</v>
      </c>
      <c r="R1013" s="261">
        <f t="shared" si="26"/>
        <v>0.36723538025507835</v>
      </c>
      <c r="S1013" s="262">
        <v>99.150400000000033</v>
      </c>
      <c r="T1013" s="260">
        <v>87</v>
      </c>
      <c r="U1013" s="259">
        <v>2088000</v>
      </c>
      <c r="V1013" s="259">
        <v>52200000</v>
      </c>
      <c r="W1013" s="259">
        <v>1</v>
      </c>
      <c r="X1013" s="259">
        <v>52200000</v>
      </c>
      <c r="Y1013" s="263">
        <v>60</v>
      </c>
      <c r="Z1013" s="263">
        <v>31.05</v>
      </c>
      <c r="AA1013" s="264">
        <v>189422.01900000012</v>
      </c>
      <c r="AB1013" s="264">
        <v>97236.582000000039</v>
      </c>
      <c r="AC1013" s="264">
        <v>530911.12799999979</v>
      </c>
      <c r="AD1013" s="264">
        <v>275288.16900000011</v>
      </c>
      <c r="AE1013" s="259">
        <v>4105152</v>
      </c>
    </row>
    <row r="1014" spans="1:31" s="265" customFormat="1" ht="14.4" x14ac:dyDescent="0.3">
      <c r="A1014" s="253">
        <v>43126</v>
      </c>
      <c r="B1014" s="254">
        <f t="shared" si="25"/>
        <v>2018</v>
      </c>
      <c r="C1014" s="255">
        <v>1638280</v>
      </c>
      <c r="D1014" s="255">
        <v>25486760</v>
      </c>
      <c r="E1014" s="255">
        <v>25486760</v>
      </c>
      <c r="F1014" s="255">
        <v>1498665</v>
      </c>
      <c r="G1014" s="256">
        <v>30749126</v>
      </c>
      <c r="H1014" s="256">
        <v>30749126</v>
      </c>
      <c r="I1014" s="256">
        <v>290064127</v>
      </c>
      <c r="J1014" s="257">
        <v>99.82</v>
      </c>
      <c r="K1014" s="258">
        <v>1112.905</v>
      </c>
      <c r="L1014" s="258">
        <v>549.20600000000002</v>
      </c>
      <c r="M1014" s="259">
        <v>17506.094000000001</v>
      </c>
      <c r="N1014" s="259">
        <v>8459.5199999999986</v>
      </c>
      <c r="O1014" s="259">
        <v>17506.094000000001</v>
      </c>
      <c r="P1014" s="259">
        <v>8459.5199999999986</v>
      </c>
      <c r="Q1014" s="260">
        <v>1638.28</v>
      </c>
      <c r="R1014" s="261">
        <f t="shared" si="26"/>
        <v>0.36690604235553498</v>
      </c>
      <c r="S1014" s="262">
        <v>99.176153846153881</v>
      </c>
      <c r="T1014" s="260">
        <v>87</v>
      </c>
      <c r="U1014" s="259">
        <v>2088000</v>
      </c>
      <c r="V1014" s="259">
        <v>54288000</v>
      </c>
      <c r="W1014" s="259">
        <v>1</v>
      </c>
      <c r="X1014" s="259">
        <v>54288000</v>
      </c>
      <c r="Y1014" s="263">
        <v>60</v>
      </c>
      <c r="Z1014" s="263">
        <v>31.05</v>
      </c>
      <c r="AA1014" s="264">
        <v>189199.06000000008</v>
      </c>
      <c r="AB1014" s="264">
        <v>97127.574000000037</v>
      </c>
      <c r="AC1014" s="264">
        <v>532024.03299999982</v>
      </c>
      <c r="AD1014" s="264">
        <v>275837.37500000012</v>
      </c>
      <c r="AE1014" s="259">
        <v>4107240</v>
      </c>
    </row>
    <row r="1015" spans="1:31" s="265" customFormat="1" ht="14.4" x14ac:dyDescent="0.3">
      <c r="A1015" s="253">
        <v>43127</v>
      </c>
      <c r="B1015" s="254">
        <f t="shared" si="25"/>
        <v>2018</v>
      </c>
      <c r="C1015" s="255">
        <v>771020</v>
      </c>
      <c r="D1015" s="255">
        <v>26257780</v>
      </c>
      <c r="E1015" s="255">
        <v>26257780</v>
      </c>
      <c r="F1015" s="255">
        <v>576399</v>
      </c>
      <c r="G1015" s="256">
        <v>30749126</v>
      </c>
      <c r="H1015" s="256">
        <v>30749126</v>
      </c>
      <c r="I1015" s="256">
        <v>290064127</v>
      </c>
      <c r="J1015" s="257">
        <v>99.59</v>
      </c>
      <c r="K1015" s="258">
        <v>523.16200000000003</v>
      </c>
      <c r="L1015" s="258">
        <v>258.274</v>
      </c>
      <c r="M1015" s="259">
        <v>18029.256000000001</v>
      </c>
      <c r="N1015" s="259">
        <v>8717.7939999999981</v>
      </c>
      <c r="O1015" s="259">
        <v>18029.256000000001</v>
      </c>
      <c r="P1015" s="259">
        <v>8717.7939999999981</v>
      </c>
      <c r="Q1015" s="260">
        <v>771.02</v>
      </c>
      <c r="R1015" s="261">
        <f t="shared" si="26"/>
        <v>0.36636565632708801</v>
      </c>
      <c r="S1015" s="262">
        <v>99.191481481481517</v>
      </c>
      <c r="T1015" s="260">
        <v>87</v>
      </c>
      <c r="U1015" s="259">
        <v>2088000</v>
      </c>
      <c r="V1015" s="259">
        <v>56376000</v>
      </c>
      <c r="W1015" s="259">
        <v>1</v>
      </c>
      <c r="X1015" s="259">
        <v>56376000</v>
      </c>
      <c r="Y1015" s="263">
        <v>60</v>
      </c>
      <c r="Z1015" s="263">
        <v>31.05</v>
      </c>
      <c r="AA1015" s="264">
        <v>188443.31800000009</v>
      </c>
      <c r="AB1015" s="264">
        <v>96749.612000000052</v>
      </c>
      <c r="AC1015" s="264">
        <v>532547.19499999983</v>
      </c>
      <c r="AD1015" s="264">
        <v>276095.64900000009</v>
      </c>
      <c r="AE1015" s="259">
        <v>4109328</v>
      </c>
    </row>
    <row r="1016" spans="1:31" s="265" customFormat="1" ht="14.4" x14ac:dyDescent="0.3">
      <c r="A1016" s="253">
        <v>43128</v>
      </c>
      <c r="B1016" s="254">
        <f t="shared" si="25"/>
        <v>2018</v>
      </c>
      <c r="C1016" s="255">
        <v>384230</v>
      </c>
      <c r="D1016" s="255">
        <v>26642010</v>
      </c>
      <c r="E1016" s="255">
        <v>26642010</v>
      </c>
      <c r="F1016" s="255">
        <v>184674</v>
      </c>
      <c r="G1016" s="256">
        <v>30749126</v>
      </c>
      <c r="H1016" s="256">
        <v>30749126</v>
      </c>
      <c r="I1016" s="256">
        <v>290064127</v>
      </c>
      <c r="J1016" s="257">
        <v>99.55</v>
      </c>
      <c r="K1016" s="258">
        <v>267.24200000000002</v>
      </c>
      <c r="L1016" s="258">
        <v>124.042</v>
      </c>
      <c r="M1016" s="259">
        <v>18296.498</v>
      </c>
      <c r="N1016" s="259">
        <v>8841.8359999999975</v>
      </c>
      <c r="O1016" s="259">
        <v>18296.498</v>
      </c>
      <c r="P1016" s="259">
        <v>8841.8359999999975</v>
      </c>
      <c r="Q1016" s="260">
        <v>384.23</v>
      </c>
      <c r="R1016" s="261">
        <f t="shared" si="26"/>
        <v>0.36681229071537336</v>
      </c>
      <c r="S1016" s="262">
        <v>99.20428571428576</v>
      </c>
      <c r="T1016" s="260">
        <v>87</v>
      </c>
      <c r="U1016" s="259">
        <v>2088000</v>
      </c>
      <c r="V1016" s="259">
        <v>58464000</v>
      </c>
      <c r="W1016" s="259">
        <v>1</v>
      </c>
      <c r="X1016" s="259">
        <v>58464000</v>
      </c>
      <c r="Y1016" s="263">
        <v>60</v>
      </c>
      <c r="Z1016" s="263">
        <v>31.05</v>
      </c>
      <c r="AA1016" s="264">
        <v>187910.13000000009</v>
      </c>
      <c r="AB1016" s="264">
        <v>96470.488000000041</v>
      </c>
      <c r="AC1016" s="264">
        <v>532814.4369999998</v>
      </c>
      <c r="AD1016" s="264">
        <v>276219.69100000011</v>
      </c>
      <c r="AE1016" s="259">
        <v>4111416</v>
      </c>
    </row>
    <row r="1017" spans="1:31" s="265" customFormat="1" ht="14.4" x14ac:dyDescent="0.3">
      <c r="A1017" s="253">
        <v>43129</v>
      </c>
      <c r="B1017" s="254">
        <f t="shared" si="25"/>
        <v>2018</v>
      </c>
      <c r="C1017" s="255">
        <v>11780</v>
      </c>
      <c r="D1017" s="255">
        <v>26653790</v>
      </c>
      <c r="E1017" s="255">
        <v>26653790</v>
      </c>
      <c r="F1017" s="255">
        <v>2345</v>
      </c>
      <c r="G1017" s="256">
        <v>30749126</v>
      </c>
      <c r="H1017" s="256">
        <v>30749126</v>
      </c>
      <c r="I1017" s="256">
        <v>290064127</v>
      </c>
      <c r="J1017" s="257">
        <v>98.37</v>
      </c>
      <c r="K1017" s="258">
        <v>9.2530000000000001</v>
      </c>
      <c r="L1017" s="258">
        <v>7.7519999999999998</v>
      </c>
      <c r="M1017" s="259">
        <v>18305.751</v>
      </c>
      <c r="N1017" s="259">
        <v>8849.5879999999979</v>
      </c>
      <c r="O1017" s="259">
        <v>18305.751</v>
      </c>
      <c r="P1017" s="259">
        <v>8849.5879999999979</v>
      </c>
      <c r="Q1017" s="260">
        <v>11.78</v>
      </c>
      <c r="R1017" s="261">
        <f t="shared" si="26"/>
        <v>0.36626254789272084</v>
      </c>
      <c r="S1017" s="262">
        <v>99.175517241379353</v>
      </c>
      <c r="T1017" s="260">
        <v>87</v>
      </c>
      <c r="U1017" s="259">
        <v>2088000</v>
      </c>
      <c r="V1017" s="259">
        <v>60552000</v>
      </c>
      <c r="W1017" s="259">
        <v>1</v>
      </c>
      <c r="X1017" s="259">
        <v>60552000</v>
      </c>
      <c r="Y1017" s="263">
        <v>60</v>
      </c>
      <c r="Z1017" s="263">
        <v>31.05</v>
      </c>
      <c r="AA1017" s="264">
        <v>187886.44800000009</v>
      </c>
      <c r="AB1017" s="264">
        <v>96459.520000000033</v>
      </c>
      <c r="AC1017" s="264">
        <v>532823.68999999983</v>
      </c>
      <c r="AD1017" s="264">
        <v>276227.44300000009</v>
      </c>
      <c r="AE1017" s="259">
        <v>4113504</v>
      </c>
    </row>
    <row r="1018" spans="1:31" s="265" customFormat="1" ht="14.4" x14ac:dyDescent="0.3">
      <c r="A1018" s="253">
        <v>43130</v>
      </c>
      <c r="B1018" s="254">
        <f t="shared" si="25"/>
        <v>2018</v>
      </c>
      <c r="C1018" s="255">
        <v>132680</v>
      </c>
      <c r="D1018" s="255">
        <v>26786470</v>
      </c>
      <c r="E1018" s="255">
        <v>26786470</v>
      </c>
      <c r="F1018" s="255">
        <v>56922</v>
      </c>
      <c r="G1018" s="256">
        <v>30749126</v>
      </c>
      <c r="H1018" s="256">
        <v>30749126</v>
      </c>
      <c r="I1018" s="256">
        <v>290064127</v>
      </c>
      <c r="J1018" s="257">
        <v>98.79</v>
      </c>
      <c r="K1018" s="258">
        <v>80.594999999999999</v>
      </c>
      <c r="L1018" s="258">
        <v>59.887999999999998</v>
      </c>
      <c r="M1018" s="259">
        <v>18386.346000000001</v>
      </c>
      <c r="N1018" s="259">
        <v>8909.4759999999987</v>
      </c>
      <c r="O1018" s="259">
        <v>18386.346000000001</v>
      </c>
      <c r="P1018" s="259">
        <v>8909.4759999999987</v>
      </c>
      <c r="Q1018" s="260">
        <v>132.68</v>
      </c>
      <c r="R1018" s="261">
        <f t="shared" si="26"/>
        <v>0.36445654096467794</v>
      </c>
      <c r="S1018" s="262">
        <v>99.162666666666695</v>
      </c>
      <c r="T1018" s="260">
        <v>87</v>
      </c>
      <c r="U1018" s="259">
        <v>2088000</v>
      </c>
      <c r="V1018" s="259">
        <v>62640000</v>
      </c>
      <c r="W1018" s="259">
        <v>1</v>
      </c>
      <c r="X1018" s="259">
        <v>62640000</v>
      </c>
      <c r="Y1018" s="263">
        <v>60</v>
      </c>
      <c r="Z1018" s="263">
        <v>31.05</v>
      </c>
      <c r="AA1018" s="264">
        <v>187685.54700000008</v>
      </c>
      <c r="AB1018" s="264">
        <v>96362.348000000042</v>
      </c>
      <c r="AC1018" s="264">
        <v>532904.2849999998</v>
      </c>
      <c r="AD1018" s="264">
        <v>276287.33100000006</v>
      </c>
      <c r="AE1018" s="259">
        <v>4115592</v>
      </c>
    </row>
    <row r="1019" spans="1:31" s="265" customFormat="1" ht="14.4" x14ac:dyDescent="0.3">
      <c r="A1019" s="253">
        <v>43131</v>
      </c>
      <c r="B1019" s="254">
        <f t="shared" si="25"/>
        <v>2018</v>
      </c>
      <c r="C1019" s="255">
        <v>83400</v>
      </c>
      <c r="D1019" s="255">
        <v>26869870</v>
      </c>
      <c r="E1019" s="255">
        <v>26869870</v>
      </c>
      <c r="F1019" s="255">
        <v>105650</v>
      </c>
      <c r="G1019" s="256">
        <v>30749126</v>
      </c>
      <c r="H1019" s="256">
        <v>30749126</v>
      </c>
      <c r="I1019" s="256">
        <v>290064127</v>
      </c>
      <c r="J1019" s="257">
        <v>97.92</v>
      </c>
      <c r="K1019" s="258">
        <v>59.002000000000002</v>
      </c>
      <c r="L1019" s="258">
        <v>29.564</v>
      </c>
      <c r="M1019" s="259">
        <v>18445.348000000002</v>
      </c>
      <c r="N1019" s="259">
        <v>8939.0399999999991</v>
      </c>
      <c r="O1019" s="259">
        <v>18445.348000000002</v>
      </c>
      <c r="P1019" s="259">
        <v>8939.0399999999991</v>
      </c>
      <c r="Q1019" s="260">
        <v>83.4</v>
      </c>
      <c r="R1019" s="261">
        <f t="shared" si="26"/>
        <v>0.36309746496614753</v>
      </c>
      <c r="S1019" s="262">
        <v>99.122580645161321</v>
      </c>
      <c r="T1019" s="260">
        <v>87</v>
      </c>
      <c r="U1019" s="259">
        <v>2088000</v>
      </c>
      <c r="V1019" s="259">
        <v>64728000</v>
      </c>
      <c r="W1019" s="259">
        <v>1</v>
      </c>
      <c r="X1019" s="259">
        <v>64728000</v>
      </c>
      <c r="Y1019" s="263">
        <v>60</v>
      </c>
      <c r="Z1019" s="263">
        <v>31.05</v>
      </c>
      <c r="AA1019" s="264">
        <v>186762.37500000006</v>
      </c>
      <c r="AB1019" s="264">
        <v>95845.838000000047</v>
      </c>
      <c r="AC1019" s="264">
        <v>532963.28699999978</v>
      </c>
      <c r="AD1019" s="264">
        <v>276316.89500000008</v>
      </c>
      <c r="AE1019" s="259">
        <v>4117680</v>
      </c>
    </row>
    <row r="1020" spans="1:31" s="278" customFormat="1" ht="14.4" x14ac:dyDescent="0.3">
      <c r="A1020" s="266">
        <v>43132</v>
      </c>
      <c r="B1020" s="267">
        <f t="shared" si="25"/>
        <v>2018</v>
      </c>
      <c r="C1020" s="268">
        <v>1532310</v>
      </c>
      <c r="D1020" s="268">
        <v>1532310</v>
      </c>
      <c r="E1020" s="268">
        <v>28402180</v>
      </c>
      <c r="F1020" s="268">
        <v>914170</v>
      </c>
      <c r="G1020" s="269">
        <v>29063757</v>
      </c>
      <c r="H1020" s="269">
        <v>59812883</v>
      </c>
      <c r="I1020" s="269">
        <v>290064127</v>
      </c>
      <c r="J1020" s="270">
        <v>98.85</v>
      </c>
      <c r="K1020" s="271">
        <v>1021.843</v>
      </c>
      <c r="L1020" s="271">
        <v>530.83199999999999</v>
      </c>
      <c r="M1020" s="272">
        <v>1021.843</v>
      </c>
      <c r="N1020" s="272">
        <v>530.83199999999999</v>
      </c>
      <c r="O1020" s="272">
        <v>19467.191000000003</v>
      </c>
      <c r="P1020" s="272">
        <v>9469.8719999999994</v>
      </c>
      <c r="Q1020" s="273">
        <v>1532.31</v>
      </c>
      <c r="R1020" s="274">
        <f t="shared" si="26"/>
        <v>0.36510395606991081</v>
      </c>
      <c r="S1020" s="275">
        <v>99.114062500000031</v>
      </c>
      <c r="T1020" s="273">
        <v>87</v>
      </c>
      <c r="U1020" s="272">
        <v>2088000</v>
      </c>
      <c r="V1020" s="272">
        <v>2088000</v>
      </c>
      <c r="W1020" s="272">
        <v>2</v>
      </c>
      <c r="X1020" s="272">
        <v>66816000</v>
      </c>
      <c r="Y1020" s="276">
        <v>60</v>
      </c>
      <c r="Z1020" s="276">
        <v>31.05</v>
      </c>
      <c r="AA1020" s="277">
        <v>187043.67500000005</v>
      </c>
      <c r="AB1020" s="277">
        <v>95978.688000000038</v>
      </c>
      <c r="AC1020" s="277">
        <v>533985.12999999977</v>
      </c>
      <c r="AD1020" s="277">
        <v>276847.72700000007</v>
      </c>
      <c r="AE1020" s="272">
        <v>4119768</v>
      </c>
    </row>
    <row r="1021" spans="1:31" s="278" customFormat="1" ht="14.4" x14ac:dyDescent="0.3">
      <c r="A1021" s="266">
        <v>43133</v>
      </c>
      <c r="B1021" s="267">
        <f t="shared" si="25"/>
        <v>2018</v>
      </c>
      <c r="C1021" s="268">
        <v>1928000</v>
      </c>
      <c r="D1021" s="268">
        <v>3460310</v>
      </c>
      <c r="E1021" s="268">
        <v>30330180</v>
      </c>
      <c r="F1021" s="268">
        <v>1923330</v>
      </c>
      <c r="G1021" s="269">
        <v>29063757</v>
      </c>
      <c r="H1021" s="269">
        <v>59812883</v>
      </c>
      <c r="I1021" s="269">
        <v>290064127</v>
      </c>
      <c r="J1021" s="270">
        <v>99.96</v>
      </c>
      <c r="K1021" s="271">
        <v>1294.874</v>
      </c>
      <c r="L1021" s="271">
        <v>662.49400000000003</v>
      </c>
      <c r="M1021" s="272">
        <v>2316.7170000000001</v>
      </c>
      <c r="N1021" s="272">
        <v>1193.326</v>
      </c>
      <c r="O1021" s="272">
        <v>20762.065000000002</v>
      </c>
      <c r="P1021" s="272">
        <v>10132.366</v>
      </c>
      <c r="Q1021" s="273">
        <v>1928</v>
      </c>
      <c r="R1021" s="274">
        <f t="shared" si="26"/>
        <v>0.36740440219388071</v>
      </c>
      <c r="S1021" s="275">
        <v>99.139696969696999</v>
      </c>
      <c r="T1021" s="273">
        <v>87</v>
      </c>
      <c r="U1021" s="272">
        <v>2088000</v>
      </c>
      <c r="V1021" s="272">
        <v>4176000</v>
      </c>
      <c r="W1021" s="272">
        <v>2</v>
      </c>
      <c r="X1021" s="272">
        <v>68904000</v>
      </c>
      <c r="Y1021" s="276">
        <v>60</v>
      </c>
      <c r="Z1021" s="276">
        <v>31.05</v>
      </c>
      <c r="AA1021" s="277">
        <v>188336.25800000006</v>
      </c>
      <c r="AB1021" s="277">
        <v>96637.780000000042</v>
      </c>
      <c r="AC1021" s="277">
        <v>535280.00399999972</v>
      </c>
      <c r="AD1021" s="277">
        <v>277510.22100000008</v>
      </c>
      <c r="AE1021" s="272">
        <v>4121856</v>
      </c>
    </row>
    <row r="1022" spans="1:31" s="278" customFormat="1" ht="14.4" x14ac:dyDescent="0.3">
      <c r="A1022" s="266">
        <v>43134</v>
      </c>
      <c r="B1022" s="267">
        <f t="shared" si="25"/>
        <v>2018</v>
      </c>
      <c r="C1022" s="268">
        <v>1918910</v>
      </c>
      <c r="D1022" s="268">
        <v>5379220</v>
      </c>
      <c r="E1022" s="268">
        <v>32249180</v>
      </c>
      <c r="F1022" s="268">
        <v>1935210</v>
      </c>
      <c r="G1022" s="269">
        <v>29063757</v>
      </c>
      <c r="H1022" s="269">
        <v>59812883</v>
      </c>
      <c r="I1022" s="269">
        <v>290064127</v>
      </c>
      <c r="J1022" s="270">
        <v>99.96</v>
      </c>
      <c r="K1022" s="271">
        <v>1284.778</v>
      </c>
      <c r="L1022" s="271">
        <v>662.36599999999999</v>
      </c>
      <c r="M1022" s="272">
        <v>3601.4949999999999</v>
      </c>
      <c r="N1022" s="272">
        <v>1855.692</v>
      </c>
      <c r="O1022" s="272">
        <v>22046.843000000001</v>
      </c>
      <c r="P1022" s="272">
        <v>10794.732</v>
      </c>
      <c r="Q1022" s="273">
        <v>1918.91</v>
      </c>
      <c r="R1022" s="274">
        <f t="shared" si="26"/>
        <v>0.36829968640109217</v>
      </c>
      <c r="S1022" s="275">
        <v>99.1638235294118</v>
      </c>
      <c r="T1022" s="273">
        <v>87</v>
      </c>
      <c r="U1022" s="272">
        <v>2088000</v>
      </c>
      <c r="V1022" s="272">
        <v>6264000</v>
      </c>
      <c r="W1022" s="272">
        <v>2</v>
      </c>
      <c r="X1022" s="272">
        <v>70992000</v>
      </c>
      <c r="Y1022" s="276">
        <v>60</v>
      </c>
      <c r="Z1022" s="276">
        <v>31.05</v>
      </c>
      <c r="AA1022" s="277">
        <v>189507.15800000005</v>
      </c>
      <c r="AB1022" s="277">
        <v>97232.842000000048</v>
      </c>
      <c r="AC1022" s="277">
        <v>536564.78199999977</v>
      </c>
      <c r="AD1022" s="277">
        <v>278172.58700000006</v>
      </c>
      <c r="AE1022" s="272">
        <v>4123944</v>
      </c>
    </row>
    <row r="1023" spans="1:31" s="278" customFormat="1" ht="14.4" x14ac:dyDescent="0.3">
      <c r="A1023" s="266">
        <v>43135</v>
      </c>
      <c r="B1023" s="267">
        <f t="shared" si="25"/>
        <v>2018</v>
      </c>
      <c r="C1023" s="268">
        <v>1828500</v>
      </c>
      <c r="D1023" s="268">
        <v>7207720</v>
      </c>
      <c r="E1023" s="268">
        <v>34077780</v>
      </c>
      <c r="F1023" s="268">
        <v>1414270</v>
      </c>
      <c r="G1023" s="269">
        <v>29063757</v>
      </c>
      <c r="H1023" s="269">
        <v>59812883</v>
      </c>
      <c r="I1023" s="269">
        <v>290064127</v>
      </c>
      <c r="J1023" s="270">
        <v>99.41</v>
      </c>
      <c r="K1023" s="271">
        <v>1224.511</v>
      </c>
      <c r="L1023" s="271">
        <v>630.72400000000005</v>
      </c>
      <c r="M1023" s="272">
        <v>4826.0059999999994</v>
      </c>
      <c r="N1023" s="272">
        <v>2486.4160000000002</v>
      </c>
      <c r="O1023" s="272">
        <v>23271.353999999999</v>
      </c>
      <c r="P1023" s="272">
        <v>11425.456</v>
      </c>
      <c r="Q1023" s="273">
        <v>1828.5</v>
      </c>
      <c r="R1023" s="274">
        <f t="shared" si="26"/>
        <v>0.3685045347189424</v>
      </c>
      <c r="S1023" s="275">
        <v>99.170857142857173</v>
      </c>
      <c r="T1023" s="273">
        <v>87</v>
      </c>
      <c r="U1023" s="272">
        <v>2088000</v>
      </c>
      <c r="V1023" s="272">
        <v>8352000</v>
      </c>
      <c r="W1023" s="272">
        <v>2</v>
      </c>
      <c r="X1023" s="272">
        <v>73080000</v>
      </c>
      <c r="Y1023" s="276">
        <v>60</v>
      </c>
      <c r="Z1023" s="276">
        <v>31.05</v>
      </c>
      <c r="AA1023" s="277">
        <v>189920.80800000005</v>
      </c>
      <c r="AB1023" s="277">
        <v>97423.568000000043</v>
      </c>
      <c r="AC1023" s="277">
        <v>537789.29299999983</v>
      </c>
      <c r="AD1023" s="277">
        <v>278803.31100000005</v>
      </c>
      <c r="AE1023" s="272">
        <v>4126032</v>
      </c>
    </row>
    <row r="1024" spans="1:31" s="278" customFormat="1" ht="14.4" x14ac:dyDescent="0.3">
      <c r="A1024" s="266">
        <v>43136</v>
      </c>
      <c r="B1024" s="267">
        <f t="shared" si="25"/>
        <v>2018</v>
      </c>
      <c r="C1024" s="268">
        <v>908700</v>
      </c>
      <c r="D1024" s="268">
        <v>8116420</v>
      </c>
      <c r="E1024" s="268">
        <v>34986480</v>
      </c>
      <c r="F1024" s="268">
        <v>787520</v>
      </c>
      <c r="G1024" s="269">
        <v>29063757</v>
      </c>
      <c r="H1024" s="269">
        <v>59812883</v>
      </c>
      <c r="I1024" s="269">
        <v>290064127</v>
      </c>
      <c r="J1024" s="270">
        <v>97.18</v>
      </c>
      <c r="K1024" s="271">
        <v>620.04200000000003</v>
      </c>
      <c r="L1024" s="271">
        <v>301.5</v>
      </c>
      <c r="M1024" s="272">
        <v>5446.0479999999998</v>
      </c>
      <c r="N1024" s="272">
        <v>2787.9160000000002</v>
      </c>
      <c r="O1024" s="272">
        <v>23891.396000000001</v>
      </c>
      <c r="P1024" s="272">
        <v>11726.956</v>
      </c>
      <c r="Q1024" s="273">
        <v>908.7</v>
      </c>
      <c r="R1024" s="274">
        <f t="shared" si="26"/>
        <v>0.36743262347136985</v>
      </c>
      <c r="S1024" s="275">
        <v>99.115555555555574</v>
      </c>
      <c r="T1024" s="273">
        <v>87</v>
      </c>
      <c r="U1024" s="272">
        <v>2088000</v>
      </c>
      <c r="V1024" s="272">
        <v>10440000</v>
      </c>
      <c r="W1024" s="272">
        <v>2</v>
      </c>
      <c r="X1024" s="272">
        <v>75168000</v>
      </c>
      <c r="Y1024" s="276">
        <v>60</v>
      </c>
      <c r="Z1024" s="276">
        <v>31.05</v>
      </c>
      <c r="AA1024" s="277">
        <v>189449.777</v>
      </c>
      <c r="AB1024" s="277">
        <v>97122.268000000055</v>
      </c>
      <c r="AC1024" s="277">
        <v>538409.33499999985</v>
      </c>
      <c r="AD1024" s="277">
        <v>279104.81100000005</v>
      </c>
      <c r="AE1024" s="272">
        <v>4128120</v>
      </c>
    </row>
    <row r="1025" spans="1:31" s="278" customFormat="1" ht="14.4" x14ac:dyDescent="0.3">
      <c r="A1025" s="266">
        <v>43137</v>
      </c>
      <c r="B1025" s="267">
        <f t="shared" si="25"/>
        <v>2018</v>
      </c>
      <c r="C1025" s="268">
        <v>676520</v>
      </c>
      <c r="D1025" s="268">
        <v>8792940</v>
      </c>
      <c r="E1025" s="268">
        <v>35663000</v>
      </c>
      <c r="F1025" s="268">
        <v>292530</v>
      </c>
      <c r="G1025" s="269">
        <v>29063757</v>
      </c>
      <c r="H1025" s="269">
        <v>59812883</v>
      </c>
      <c r="I1025" s="269">
        <v>290064127</v>
      </c>
      <c r="J1025" s="270">
        <v>99.09</v>
      </c>
      <c r="K1025" s="271">
        <v>464.43200000000002</v>
      </c>
      <c r="L1025" s="271">
        <v>223.56200000000001</v>
      </c>
      <c r="M1025" s="272">
        <v>5910.48</v>
      </c>
      <c r="N1025" s="272">
        <v>3011.4780000000001</v>
      </c>
      <c r="O1025" s="272">
        <v>24355.828000000001</v>
      </c>
      <c r="P1025" s="272">
        <v>11950.518</v>
      </c>
      <c r="Q1025" s="273">
        <v>676.52</v>
      </c>
      <c r="R1025" s="274">
        <f t="shared" si="26"/>
        <v>0.36606033301842278</v>
      </c>
      <c r="S1025" s="275">
        <v>99.114864864864884</v>
      </c>
      <c r="T1025" s="273">
        <v>87</v>
      </c>
      <c r="U1025" s="272">
        <v>2088000</v>
      </c>
      <c r="V1025" s="272">
        <v>12528000</v>
      </c>
      <c r="W1025" s="272">
        <v>2</v>
      </c>
      <c r="X1025" s="272">
        <v>77256000</v>
      </c>
      <c r="Y1025" s="276">
        <v>60</v>
      </c>
      <c r="Z1025" s="276">
        <v>31.05</v>
      </c>
      <c r="AA1025" s="277">
        <v>188756.5</v>
      </c>
      <c r="AB1025" s="277">
        <v>96751.762000000046</v>
      </c>
      <c r="AC1025" s="277">
        <v>538873.76699999988</v>
      </c>
      <c r="AD1025" s="277">
        <v>279328.37300000002</v>
      </c>
      <c r="AE1025" s="272">
        <v>4130208</v>
      </c>
    </row>
    <row r="1026" spans="1:31" s="278" customFormat="1" ht="14.4" x14ac:dyDescent="0.3">
      <c r="A1026" s="266">
        <v>43138</v>
      </c>
      <c r="B1026" s="267">
        <f t="shared" si="25"/>
        <v>2018</v>
      </c>
      <c r="C1026" s="268">
        <v>220679.99999993481</v>
      </c>
      <c r="D1026" s="268">
        <v>9013619.9999999944</v>
      </c>
      <c r="E1026" s="268">
        <v>35883679.999999933</v>
      </c>
      <c r="F1026" s="268">
        <v>123832</v>
      </c>
      <c r="G1026" s="269">
        <v>29063757</v>
      </c>
      <c r="H1026" s="269">
        <v>59812883</v>
      </c>
      <c r="I1026" s="269">
        <v>290064127</v>
      </c>
      <c r="J1026" s="270">
        <v>99.58</v>
      </c>
      <c r="K1026" s="271">
        <v>162.34800000000001</v>
      </c>
      <c r="L1026" s="271">
        <v>65.975999999999999</v>
      </c>
      <c r="M1026" s="272">
        <v>6072.8279999999995</v>
      </c>
      <c r="N1026" s="272">
        <v>3077.4540000000002</v>
      </c>
      <c r="O1026" s="272">
        <v>24518.176000000003</v>
      </c>
      <c r="P1026" s="272">
        <v>12016.494000000001</v>
      </c>
      <c r="Q1026" s="273">
        <v>220.67999999993481</v>
      </c>
      <c r="R1026" s="274">
        <f t="shared" si="26"/>
        <v>0.36451360940534333</v>
      </c>
      <c r="S1026" s="275">
        <v>99.127105263157915</v>
      </c>
      <c r="T1026" s="273">
        <v>87</v>
      </c>
      <c r="U1026" s="272">
        <v>2088000</v>
      </c>
      <c r="V1026" s="272">
        <v>14616000</v>
      </c>
      <c r="W1026" s="272">
        <v>2</v>
      </c>
      <c r="X1026" s="272">
        <v>79344000</v>
      </c>
      <c r="Y1026" s="276">
        <v>60</v>
      </c>
      <c r="Z1026" s="276">
        <v>31.05</v>
      </c>
      <c r="AA1026" s="277">
        <v>187760.15799999997</v>
      </c>
      <c r="AB1026" s="277">
        <v>96232.880000000063</v>
      </c>
      <c r="AC1026" s="277">
        <v>539036.11499999987</v>
      </c>
      <c r="AD1026" s="277">
        <v>279394.34900000005</v>
      </c>
      <c r="AE1026" s="272">
        <v>4132296</v>
      </c>
    </row>
    <row r="1027" spans="1:31" s="278" customFormat="1" ht="14.4" x14ac:dyDescent="0.3">
      <c r="A1027" s="266">
        <v>43139</v>
      </c>
      <c r="B1027" s="267">
        <f t="shared" si="25"/>
        <v>2018</v>
      </c>
      <c r="C1027" s="268">
        <v>883099.99999997672</v>
      </c>
      <c r="D1027" s="268">
        <v>9896719.9999999702</v>
      </c>
      <c r="E1027" s="268">
        <v>36766779.999999911</v>
      </c>
      <c r="F1027" s="268">
        <v>700030</v>
      </c>
      <c r="G1027" s="269">
        <v>29063757</v>
      </c>
      <c r="H1027" s="269">
        <v>59812883</v>
      </c>
      <c r="I1027" s="269">
        <v>290064127</v>
      </c>
      <c r="J1027" s="270">
        <v>99.83</v>
      </c>
      <c r="K1027" s="271">
        <v>623.51300000000003</v>
      </c>
      <c r="L1027" s="271">
        <v>272.928</v>
      </c>
      <c r="M1027" s="272">
        <v>6696.3409999999994</v>
      </c>
      <c r="N1027" s="272">
        <v>3350.3820000000001</v>
      </c>
      <c r="O1027" s="272">
        <v>25141.689000000002</v>
      </c>
      <c r="P1027" s="272">
        <v>12289.422</v>
      </c>
      <c r="Q1027" s="273">
        <v>883.09999999997672</v>
      </c>
      <c r="R1027" s="274">
        <f t="shared" si="26"/>
        <v>0.36492236393218952</v>
      </c>
      <c r="S1027" s="275">
        <v>99.145128205128231</v>
      </c>
      <c r="T1027" s="273">
        <v>87</v>
      </c>
      <c r="U1027" s="272">
        <v>2088000</v>
      </c>
      <c r="V1027" s="272">
        <v>16704000</v>
      </c>
      <c r="W1027" s="272">
        <v>2</v>
      </c>
      <c r="X1027" s="272">
        <v>81432000</v>
      </c>
      <c r="Y1027" s="276">
        <v>60</v>
      </c>
      <c r="Z1027" s="276">
        <v>31.05</v>
      </c>
      <c r="AA1027" s="277">
        <v>187417.90000000002</v>
      </c>
      <c r="AB1027" s="277">
        <v>96046.872000000061</v>
      </c>
      <c r="AC1027" s="277">
        <v>539659.62799999991</v>
      </c>
      <c r="AD1027" s="277">
        <v>279667.27700000006</v>
      </c>
      <c r="AE1027" s="272">
        <v>4134384</v>
      </c>
    </row>
    <row r="1028" spans="1:31" s="278" customFormat="1" ht="14.4" x14ac:dyDescent="0.3">
      <c r="A1028" s="266">
        <v>43140</v>
      </c>
      <c r="B1028" s="267">
        <f t="shared" si="25"/>
        <v>2018</v>
      </c>
      <c r="C1028" s="268">
        <v>98330.000000074506</v>
      </c>
      <c r="D1028" s="268">
        <v>9995050.0000000447</v>
      </c>
      <c r="E1028" s="268">
        <v>36865109.999999985</v>
      </c>
      <c r="F1028" s="268">
        <v>131279</v>
      </c>
      <c r="G1028" s="269">
        <v>29063757</v>
      </c>
      <c r="H1028" s="269">
        <v>59812883</v>
      </c>
      <c r="I1028" s="269">
        <v>290064127</v>
      </c>
      <c r="J1028" s="270">
        <v>99.72</v>
      </c>
      <c r="K1028" s="271">
        <v>64.007999999999996</v>
      </c>
      <c r="L1028" s="271">
        <v>38.462000000000003</v>
      </c>
      <c r="M1028" s="272">
        <v>6760.3489999999993</v>
      </c>
      <c r="N1028" s="272">
        <v>3388.8440000000001</v>
      </c>
      <c r="O1028" s="272">
        <v>25205.697000000004</v>
      </c>
      <c r="P1028" s="272">
        <v>12327.884</v>
      </c>
      <c r="Q1028" s="273">
        <v>98.330000000074506</v>
      </c>
      <c r="R1028" s="274">
        <f t="shared" si="26"/>
        <v>0.36282451188789211</v>
      </c>
      <c r="S1028" s="275">
        <v>99.159500000000008</v>
      </c>
      <c r="T1028" s="273">
        <v>87</v>
      </c>
      <c r="U1028" s="272">
        <v>2088000</v>
      </c>
      <c r="V1028" s="272">
        <v>18792000</v>
      </c>
      <c r="W1028" s="272">
        <v>2</v>
      </c>
      <c r="X1028" s="272">
        <v>83520000</v>
      </c>
      <c r="Y1028" s="276">
        <v>60</v>
      </c>
      <c r="Z1028" s="276">
        <v>31.05</v>
      </c>
      <c r="AA1028" s="277">
        <v>187054.48000000004</v>
      </c>
      <c r="AB1028" s="277">
        <v>95869.490000000049</v>
      </c>
      <c r="AC1028" s="277">
        <v>539723.63599999994</v>
      </c>
      <c r="AD1028" s="277">
        <v>279705.73900000006</v>
      </c>
      <c r="AE1028" s="272">
        <v>4136472</v>
      </c>
    </row>
    <row r="1029" spans="1:31" s="278" customFormat="1" ht="14.4" x14ac:dyDescent="0.3">
      <c r="A1029" s="266">
        <v>43141</v>
      </c>
      <c r="B1029" s="267">
        <f t="shared" si="25"/>
        <v>2018</v>
      </c>
      <c r="C1029" s="268">
        <v>279449.99999995343</v>
      </c>
      <c r="D1029" s="268">
        <v>10274499.999999998</v>
      </c>
      <c r="E1029" s="268">
        <v>37144559.99999994</v>
      </c>
      <c r="F1029" s="268">
        <v>362041</v>
      </c>
      <c r="G1029" s="269">
        <v>29063757</v>
      </c>
      <c r="H1029" s="269">
        <v>59812883</v>
      </c>
      <c r="I1029" s="269">
        <v>290064127</v>
      </c>
      <c r="J1029" s="270">
        <v>100</v>
      </c>
      <c r="K1029" s="271">
        <v>195.989</v>
      </c>
      <c r="L1029" s="271">
        <v>91.623999999999995</v>
      </c>
      <c r="M1029" s="272">
        <v>6956.3379999999988</v>
      </c>
      <c r="N1029" s="272">
        <v>3480.4679999999998</v>
      </c>
      <c r="O1029" s="272">
        <v>25401.686000000005</v>
      </c>
      <c r="P1029" s="272">
        <v>12419.508</v>
      </c>
      <c r="Q1029" s="273">
        <v>279.44999999995343</v>
      </c>
      <c r="R1029" s="274">
        <f t="shared" si="26"/>
        <v>0.36110424473836178</v>
      </c>
      <c r="S1029" s="275">
        <v>99.18</v>
      </c>
      <c r="T1029" s="273">
        <v>87</v>
      </c>
      <c r="U1029" s="272">
        <v>2088000</v>
      </c>
      <c r="V1029" s="272">
        <v>20880000</v>
      </c>
      <c r="W1029" s="272">
        <v>2</v>
      </c>
      <c r="X1029" s="272">
        <v>85608000</v>
      </c>
      <c r="Y1029" s="276">
        <v>60</v>
      </c>
      <c r="Z1029" s="276">
        <v>31.05</v>
      </c>
      <c r="AA1029" s="277">
        <v>186109.85600000006</v>
      </c>
      <c r="AB1029" s="277">
        <v>95380.292000000045</v>
      </c>
      <c r="AC1029" s="277">
        <v>539919.62499999988</v>
      </c>
      <c r="AD1029" s="277">
        <v>279797.36300000007</v>
      </c>
      <c r="AE1029" s="272">
        <v>4138560</v>
      </c>
    </row>
    <row r="1030" spans="1:31" s="278" customFormat="1" ht="14.4" x14ac:dyDescent="0.3">
      <c r="A1030" s="266">
        <v>43142</v>
      </c>
      <c r="B1030" s="267">
        <f t="shared" si="25"/>
        <v>2018</v>
      </c>
      <c r="C1030" s="268">
        <v>794810.00000005588</v>
      </c>
      <c r="D1030" s="268">
        <v>11069310.000000054</v>
      </c>
      <c r="E1030" s="268">
        <v>37939369.999999993</v>
      </c>
      <c r="F1030" s="268">
        <v>758035</v>
      </c>
      <c r="G1030" s="269">
        <v>29063757</v>
      </c>
      <c r="H1030" s="269">
        <v>59812883</v>
      </c>
      <c r="I1030" s="269">
        <v>290064127</v>
      </c>
      <c r="J1030" s="270">
        <v>99.73</v>
      </c>
      <c r="K1030" s="271">
        <v>550.60400000000004</v>
      </c>
      <c r="L1030" s="271">
        <v>257.90800000000002</v>
      </c>
      <c r="M1030" s="272">
        <v>7506.9419999999991</v>
      </c>
      <c r="N1030" s="272">
        <v>3738.3759999999997</v>
      </c>
      <c r="O1030" s="272">
        <v>25952.290000000005</v>
      </c>
      <c r="P1030" s="272">
        <v>12677.415999999999</v>
      </c>
      <c r="Q1030" s="273">
        <v>794.81000000005588</v>
      </c>
      <c r="R1030" s="274">
        <f t="shared" si="26"/>
        <v>0.35950480895397097</v>
      </c>
      <c r="S1030" s="275">
        <v>99.193095238095253</v>
      </c>
      <c r="T1030" s="273">
        <v>87</v>
      </c>
      <c r="U1030" s="272">
        <v>2088000</v>
      </c>
      <c r="V1030" s="272">
        <v>22968000</v>
      </c>
      <c r="W1030" s="272">
        <v>2</v>
      </c>
      <c r="X1030" s="272">
        <v>87696000</v>
      </c>
      <c r="Y1030" s="276">
        <v>60</v>
      </c>
      <c r="Z1030" s="276">
        <v>31.05</v>
      </c>
      <c r="AA1030" s="277">
        <v>185589.17400000003</v>
      </c>
      <c r="AB1030" s="277">
        <v>95077.782000000036</v>
      </c>
      <c r="AC1030" s="277">
        <v>540470.22899999993</v>
      </c>
      <c r="AD1030" s="277">
        <v>280055.27100000007</v>
      </c>
      <c r="AE1030" s="272">
        <v>4140648</v>
      </c>
    </row>
    <row r="1031" spans="1:31" s="278" customFormat="1" ht="14.4" x14ac:dyDescent="0.3">
      <c r="A1031" s="266">
        <v>43143</v>
      </c>
      <c r="B1031" s="267">
        <f t="shared" si="25"/>
        <v>2018</v>
      </c>
      <c r="C1031" s="268">
        <v>26079.99999995809</v>
      </c>
      <c r="D1031" s="268">
        <v>11095390.000000011</v>
      </c>
      <c r="E1031" s="268">
        <v>37965449.999999955</v>
      </c>
      <c r="F1031" s="268">
        <v>72172</v>
      </c>
      <c r="G1031" s="269">
        <v>29063757</v>
      </c>
      <c r="H1031" s="269">
        <v>59812883</v>
      </c>
      <c r="I1031" s="269">
        <v>290064127</v>
      </c>
      <c r="J1031" s="270">
        <v>93.62</v>
      </c>
      <c r="K1031" s="271">
        <v>19.928000000000001</v>
      </c>
      <c r="L1031" s="271">
        <v>12.992000000000001</v>
      </c>
      <c r="M1031" s="272">
        <v>7526.869999999999</v>
      </c>
      <c r="N1031" s="272">
        <v>3751.3679999999999</v>
      </c>
      <c r="O1031" s="272">
        <v>25972.218000000004</v>
      </c>
      <c r="P1031" s="272">
        <v>12690.407999999999</v>
      </c>
      <c r="Q1031" s="273">
        <v>26.07999999995809</v>
      </c>
      <c r="R1031" s="274">
        <f t="shared" si="26"/>
        <v>0.35705602792211238</v>
      </c>
      <c r="S1031" s="275">
        <v>99.063488372093033</v>
      </c>
      <c r="T1031" s="273">
        <v>87</v>
      </c>
      <c r="U1031" s="272">
        <v>2088000</v>
      </c>
      <c r="V1031" s="272">
        <v>25056000</v>
      </c>
      <c r="W1031" s="272">
        <v>2</v>
      </c>
      <c r="X1031" s="272">
        <v>89784000</v>
      </c>
      <c r="Y1031" s="276">
        <v>60</v>
      </c>
      <c r="Z1031" s="276">
        <v>31.05</v>
      </c>
      <c r="AA1031" s="277">
        <v>184237.67000000004</v>
      </c>
      <c r="AB1031" s="277">
        <v>94417.138000000035</v>
      </c>
      <c r="AC1031" s="277">
        <v>540490.15699999989</v>
      </c>
      <c r="AD1031" s="277">
        <v>280068.26300000009</v>
      </c>
      <c r="AE1031" s="272">
        <v>4142736</v>
      </c>
    </row>
    <row r="1032" spans="1:31" s="278" customFormat="1" ht="14.4" x14ac:dyDescent="0.3">
      <c r="A1032" s="266">
        <v>43144</v>
      </c>
      <c r="B1032" s="267">
        <f t="shared" si="25"/>
        <v>2018</v>
      </c>
      <c r="C1032" s="268">
        <v>249330</v>
      </c>
      <c r="D1032" s="268">
        <v>11344720</v>
      </c>
      <c r="E1032" s="268">
        <v>38214780</v>
      </c>
      <c r="F1032" s="268">
        <v>55730</v>
      </c>
      <c r="G1032" s="269">
        <v>29063757</v>
      </c>
      <c r="H1032" s="269">
        <v>59812883</v>
      </c>
      <c r="I1032" s="269">
        <v>290064127</v>
      </c>
      <c r="J1032" s="270">
        <v>92.71</v>
      </c>
      <c r="K1032" s="271">
        <v>164.453</v>
      </c>
      <c r="L1032" s="271">
        <v>89.87</v>
      </c>
      <c r="M1032" s="272">
        <v>7691.3229999999994</v>
      </c>
      <c r="N1032" s="272">
        <v>3841.2379999999998</v>
      </c>
      <c r="O1032" s="272">
        <v>26136.671000000006</v>
      </c>
      <c r="P1032" s="272">
        <v>12780.278</v>
      </c>
      <c r="Q1032" s="273">
        <v>249.33</v>
      </c>
      <c r="R1032" s="274">
        <f t="shared" si="26"/>
        <v>0.3549147509578548</v>
      </c>
      <c r="S1032" s="275">
        <v>98.919090909090926</v>
      </c>
      <c r="T1032" s="273">
        <v>87</v>
      </c>
      <c r="U1032" s="272">
        <v>2088000</v>
      </c>
      <c r="V1032" s="272">
        <v>27144000</v>
      </c>
      <c r="W1032" s="272">
        <v>2</v>
      </c>
      <c r="X1032" s="272">
        <v>91872000</v>
      </c>
      <c r="Y1032" s="276">
        <v>60</v>
      </c>
      <c r="Z1032" s="276">
        <v>31.05</v>
      </c>
      <c r="AA1032" s="277">
        <v>183123.25000000006</v>
      </c>
      <c r="AB1032" s="277">
        <v>93865.208000000013</v>
      </c>
      <c r="AC1032" s="277">
        <v>540654.60999999987</v>
      </c>
      <c r="AD1032" s="277">
        <v>280158.13300000009</v>
      </c>
      <c r="AE1032" s="272">
        <v>4144824</v>
      </c>
    </row>
    <row r="1033" spans="1:31" s="278" customFormat="1" ht="14.4" x14ac:dyDescent="0.3">
      <c r="A1033" s="266">
        <v>43145</v>
      </c>
      <c r="B1033" s="267">
        <f t="shared" si="25"/>
        <v>2018</v>
      </c>
      <c r="C1033" s="268">
        <v>1794530</v>
      </c>
      <c r="D1033" s="268">
        <v>13139250</v>
      </c>
      <c r="E1033" s="268">
        <v>40009310</v>
      </c>
      <c r="F1033" s="268">
        <v>1528540</v>
      </c>
      <c r="G1033" s="269">
        <v>29063757</v>
      </c>
      <c r="H1033" s="269">
        <v>59812883</v>
      </c>
      <c r="I1033" s="269">
        <v>290064127</v>
      </c>
      <c r="J1033" s="270">
        <v>99.5</v>
      </c>
      <c r="K1033" s="271">
        <v>1184.202</v>
      </c>
      <c r="L1033" s="271">
        <v>635.798</v>
      </c>
      <c r="M1033" s="272">
        <v>8875.5249999999996</v>
      </c>
      <c r="N1033" s="272">
        <v>4477.0360000000001</v>
      </c>
      <c r="O1033" s="272">
        <v>27320.873000000007</v>
      </c>
      <c r="P1033" s="272">
        <v>13416.076000000001</v>
      </c>
      <c r="Q1033" s="273">
        <v>1794.53</v>
      </c>
      <c r="R1033" s="274">
        <f t="shared" si="26"/>
        <v>0.35562268409174452</v>
      </c>
      <c r="S1033" s="275">
        <v>98.932000000000016</v>
      </c>
      <c r="T1033" s="273">
        <v>87</v>
      </c>
      <c r="U1033" s="272">
        <v>2088000</v>
      </c>
      <c r="V1033" s="272">
        <v>29232000</v>
      </c>
      <c r="W1033" s="272">
        <v>2</v>
      </c>
      <c r="X1033" s="272">
        <v>93960000</v>
      </c>
      <c r="Y1033" s="276">
        <v>60</v>
      </c>
      <c r="Z1033" s="276">
        <v>31.05</v>
      </c>
      <c r="AA1033" s="277">
        <v>183036.63500000004</v>
      </c>
      <c r="AB1033" s="277">
        <v>93858.680000000008</v>
      </c>
      <c r="AC1033" s="277">
        <v>541838.81199999992</v>
      </c>
      <c r="AD1033" s="277">
        <v>280793.9310000001</v>
      </c>
      <c r="AE1033" s="272">
        <v>4146912</v>
      </c>
    </row>
    <row r="1034" spans="1:31" s="278" customFormat="1" ht="14.4" x14ac:dyDescent="0.3">
      <c r="A1034" s="266">
        <v>43146</v>
      </c>
      <c r="B1034" s="267">
        <f t="shared" si="25"/>
        <v>2018</v>
      </c>
      <c r="C1034" s="268">
        <v>739870</v>
      </c>
      <c r="D1034" s="268">
        <v>13879120</v>
      </c>
      <c r="E1034" s="268">
        <v>40749180</v>
      </c>
      <c r="F1034" s="268">
        <v>557812</v>
      </c>
      <c r="G1034" s="269">
        <v>29063757</v>
      </c>
      <c r="H1034" s="269">
        <v>59812883</v>
      </c>
      <c r="I1034" s="269">
        <v>290064127</v>
      </c>
      <c r="J1034" s="270">
        <v>98.3</v>
      </c>
      <c r="K1034" s="271">
        <v>489.14299999999997</v>
      </c>
      <c r="L1034" s="271">
        <v>264.98200000000003</v>
      </c>
      <c r="M1034" s="272">
        <v>9364.6679999999997</v>
      </c>
      <c r="N1034" s="272">
        <v>4742.018</v>
      </c>
      <c r="O1034" s="272">
        <v>27810.016000000007</v>
      </c>
      <c r="P1034" s="272">
        <v>13681.058000000001</v>
      </c>
      <c r="Q1034" s="273">
        <v>739.87</v>
      </c>
      <c r="R1034" s="274">
        <f t="shared" si="26"/>
        <v>0.35517825276859322</v>
      </c>
      <c r="S1034" s="275">
        <v>98.918260869565231</v>
      </c>
      <c r="T1034" s="273">
        <v>87</v>
      </c>
      <c r="U1034" s="272">
        <v>2088000</v>
      </c>
      <c r="V1034" s="272">
        <v>31320000</v>
      </c>
      <c r="W1034" s="272">
        <v>2</v>
      </c>
      <c r="X1034" s="272">
        <v>96048000</v>
      </c>
      <c r="Y1034" s="276">
        <v>60</v>
      </c>
      <c r="Z1034" s="276">
        <v>31.05</v>
      </c>
      <c r="AA1034" s="277">
        <v>182692.06100000005</v>
      </c>
      <c r="AB1034" s="277">
        <v>93682.800000000017</v>
      </c>
      <c r="AC1034" s="277">
        <v>542327.95499999996</v>
      </c>
      <c r="AD1034" s="277">
        <v>281058.91300000012</v>
      </c>
      <c r="AE1034" s="272">
        <v>4149000</v>
      </c>
    </row>
    <row r="1035" spans="1:31" s="278" customFormat="1" ht="14.4" x14ac:dyDescent="0.3">
      <c r="A1035" s="266">
        <v>43147</v>
      </c>
      <c r="B1035" s="267">
        <f t="shared" si="25"/>
        <v>2018</v>
      </c>
      <c r="C1035" s="268">
        <v>1910860</v>
      </c>
      <c r="D1035" s="268">
        <v>15789980</v>
      </c>
      <c r="E1035" s="268">
        <v>42660040</v>
      </c>
      <c r="F1035" s="268">
        <v>1726033</v>
      </c>
      <c r="G1035" s="269">
        <v>29063757</v>
      </c>
      <c r="H1035" s="269">
        <v>59812883</v>
      </c>
      <c r="I1035" s="269">
        <v>290064127</v>
      </c>
      <c r="J1035" s="270">
        <v>97.53</v>
      </c>
      <c r="K1035" s="271">
        <v>1262.4739999999999</v>
      </c>
      <c r="L1035" s="271">
        <v>674.28800000000001</v>
      </c>
      <c r="M1035" s="272">
        <v>10627.142</v>
      </c>
      <c r="N1035" s="272">
        <v>5416.3060000000005</v>
      </c>
      <c r="O1035" s="272">
        <v>29072.490000000005</v>
      </c>
      <c r="P1035" s="272">
        <v>14355.346000000001</v>
      </c>
      <c r="Q1035" s="273">
        <v>1910.86</v>
      </c>
      <c r="R1035" s="274">
        <f t="shared" si="26"/>
        <v>0.35580360441925185</v>
      </c>
      <c r="S1035" s="275">
        <v>98.88872340425533</v>
      </c>
      <c r="T1035" s="273">
        <v>87</v>
      </c>
      <c r="U1035" s="272">
        <v>2088000</v>
      </c>
      <c r="V1035" s="272">
        <v>33408000</v>
      </c>
      <c r="W1035" s="272">
        <v>2</v>
      </c>
      <c r="X1035" s="272">
        <v>98136000</v>
      </c>
      <c r="Y1035" s="276">
        <v>60</v>
      </c>
      <c r="Z1035" s="276">
        <v>31.05</v>
      </c>
      <c r="AA1035" s="277">
        <v>183202.55600000001</v>
      </c>
      <c r="AB1035" s="277">
        <v>94012.286000000022</v>
      </c>
      <c r="AC1035" s="277">
        <v>543590.429</v>
      </c>
      <c r="AD1035" s="277">
        <v>281733.20100000012</v>
      </c>
      <c r="AE1035" s="272">
        <v>4151088</v>
      </c>
    </row>
    <row r="1036" spans="1:31" s="278" customFormat="1" ht="14.4" x14ac:dyDescent="0.3">
      <c r="A1036" s="266">
        <v>43148</v>
      </c>
      <c r="B1036" s="267">
        <f t="shared" ref="B1036:B1099" si="27">YEAR(A1036)</f>
        <v>2018</v>
      </c>
      <c r="C1036" s="268">
        <v>1494350</v>
      </c>
      <c r="D1036" s="268">
        <v>17284330</v>
      </c>
      <c r="E1036" s="268">
        <v>44154390</v>
      </c>
      <c r="F1036" s="268">
        <v>1087640</v>
      </c>
      <c r="G1036" s="269">
        <v>29063757</v>
      </c>
      <c r="H1036" s="269">
        <v>59812883</v>
      </c>
      <c r="I1036" s="269">
        <v>290064127</v>
      </c>
      <c r="J1036" s="270">
        <v>98.2</v>
      </c>
      <c r="K1036" s="271">
        <v>979.88800000000003</v>
      </c>
      <c r="L1036" s="271">
        <v>534.41200000000003</v>
      </c>
      <c r="M1036" s="272">
        <v>11607.03</v>
      </c>
      <c r="N1036" s="272">
        <v>5950.7180000000008</v>
      </c>
      <c r="O1036" s="272">
        <v>30052.378000000004</v>
      </c>
      <c r="P1036" s="272">
        <v>14889.758000000002</v>
      </c>
      <c r="Q1036" s="273">
        <v>1494.35</v>
      </c>
      <c r="R1036" s="274">
        <f t="shared" si="26"/>
        <v>0.35768394740985704</v>
      </c>
      <c r="S1036" s="275">
        <v>98.874375000000001</v>
      </c>
      <c r="T1036" s="273">
        <v>87</v>
      </c>
      <c r="U1036" s="272">
        <v>2088000</v>
      </c>
      <c r="V1036" s="272">
        <v>35496000</v>
      </c>
      <c r="W1036" s="272">
        <v>2</v>
      </c>
      <c r="X1036" s="272">
        <v>100224000</v>
      </c>
      <c r="Y1036" s="276">
        <v>60</v>
      </c>
      <c r="Z1036" s="276">
        <v>31.05</v>
      </c>
      <c r="AA1036" s="277">
        <v>183204.93700000001</v>
      </c>
      <c r="AB1036" s="277">
        <v>94067.060000000012</v>
      </c>
      <c r="AC1036" s="277">
        <v>544570.31700000004</v>
      </c>
      <c r="AD1036" s="277">
        <v>282267.61300000013</v>
      </c>
      <c r="AE1036" s="272">
        <v>4153176</v>
      </c>
    </row>
    <row r="1037" spans="1:31" s="278" customFormat="1" ht="14.4" x14ac:dyDescent="0.3">
      <c r="A1037" s="266">
        <v>43149</v>
      </c>
      <c r="B1037" s="267">
        <f t="shared" si="27"/>
        <v>2018</v>
      </c>
      <c r="C1037" s="268">
        <v>61790</v>
      </c>
      <c r="D1037" s="268">
        <v>17346120</v>
      </c>
      <c r="E1037" s="268">
        <v>44216180</v>
      </c>
      <c r="F1037" s="268">
        <v>222775</v>
      </c>
      <c r="G1037" s="269">
        <v>29063757</v>
      </c>
      <c r="H1037" s="269">
        <v>59812883</v>
      </c>
      <c r="I1037" s="269">
        <v>290064127</v>
      </c>
      <c r="J1037" s="270">
        <v>99.37</v>
      </c>
      <c r="K1037" s="271">
        <v>40.744999999999997</v>
      </c>
      <c r="L1037" s="271">
        <v>26.588000000000001</v>
      </c>
      <c r="M1037" s="272">
        <v>11647.775000000001</v>
      </c>
      <c r="N1037" s="272">
        <v>5977.3060000000005</v>
      </c>
      <c r="O1037" s="272">
        <v>30093.123000000003</v>
      </c>
      <c r="P1037" s="272">
        <v>14916.346000000001</v>
      </c>
      <c r="Q1037" s="273">
        <v>61.79</v>
      </c>
      <c r="R1037" s="274">
        <f t="shared" si="26"/>
        <v>0.35712456962158212</v>
      </c>
      <c r="S1037" s="275">
        <v>98.88448979591837</v>
      </c>
      <c r="T1037" s="273">
        <v>87</v>
      </c>
      <c r="U1037" s="272">
        <v>2088000</v>
      </c>
      <c r="V1037" s="272">
        <v>37584000</v>
      </c>
      <c r="W1037" s="272">
        <v>2</v>
      </c>
      <c r="X1037" s="272">
        <v>102312000</v>
      </c>
      <c r="Y1037" s="276">
        <v>60</v>
      </c>
      <c r="Z1037" s="276">
        <v>31.05</v>
      </c>
      <c r="AA1037" s="277">
        <v>183206.641</v>
      </c>
      <c r="AB1037" s="277">
        <v>94068.194000000018</v>
      </c>
      <c r="AC1037" s="277">
        <v>544611.06200000003</v>
      </c>
      <c r="AD1037" s="277">
        <v>282294.20100000012</v>
      </c>
      <c r="AE1037" s="272">
        <v>4155264</v>
      </c>
    </row>
    <row r="1038" spans="1:31" s="278" customFormat="1" ht="14.4" x14ac:dyDescent="0.3">
      <c r="A1038" s="266">
        <v>43150</v>
      </c>
      <c r="B1038" s="267">
        <f t="shared" si="27"/>
        <v>2018</v>
      </c>
      <c r="C1038" s="268">
        <v>1572740</v>
      </c>
      <c r="D1038" s="268">
        <v>18918860</v>
      </c>
      <c r="E1038" s="268">
        <v>45788920</v>
      </c>
      <c r="F1038" s="268">
        <v>1022989</v>
      </c>
      <c r="G1038" s="269">
        <v>29063757</v>
      </c>
      <c r="H1038" s="269">
        <v>59812883</v>
      </c>
      <c r="I1038" s="269">
        <v>290064127</v>
      </c>
      <c r="J1038" s="270">
        <v>100</v>
      </c>
      <c r="K1038" s="271">
        <v>1056.893</v>
      </c>
      <c r="L1038" s="271">
        <v>535.31399999999996</v>
      </c>
      <c r="M1038" s="272">
        <v>12704.668000000001</v>
      </c>
      <c r="N1038" s="272">
        <v>6512.6200000000008</v>
      </c>
      <c r="O1038" s="272">
        <v>31150.016000000003</v>
      </c>
      <c r="P1038" s="272">
        <v>15451.660000000002</v>
      </c>
      <c r="Q1038" s="273">
        <v>1572.74</v>
      </c>
      <c r="R1038" s="274">
        <f t="shared" si="26"/>
        <v>0.3572997979320845</v>
      </c>
      <c r="S1038" s="275">
        <v>98.906800000000004</v>
      </c>
      <c r="T1038" s="273">
        <v>87</v>
      </c>
      <c r="U1038" s="272">
        <v>2088000</v>
      </c>
      <c r="V1038" s="272">
        <v>39672000</v>
      </c>
      <c r="W1038" s="272">
        <v>2</v>
      </c>
      <c r="X1038" s="272">
        <v>104400000</v>
      </c>
      <c r="Y1038" s="276">
        <v>60</v>
      </c>
      <c r="Z1038" s="276">
        <v>31.05</v>
      </c>
      <c r="AA1038" s="277">
        <v>183933.68100000001</v>
      </c>
      <c r="AB1038" s="277">
        <v>94437.800000000017</v>
      </c>
      <c r="AC1038" s="277">
        <v>545667.95500000007</v>
      </c>
      <c r="AD1038" s="277">
        <v>282829.51500000013</v>
      </c>
      <c r="AE1038" s="272">
        <v>4157352</v>
      </c>
    </row>
    <row r="1039" spans="1:31" s="278" customFormat="1" ht="14.4" x14ac:dyDescent="0.3">
      <c r="A1039" s="266">
        <v>43151</v>
      </c>
      <c r="B1039" s="267">
        <f t="shared" si="27"/>
        <v>2018</v>
      </c>
      <c r="C1039" s="268">
        <v>572780</v>
      </c>
      <c r="D1039" s="268">
        <v>19491640</v>
      </c>
      <c r="E1039" s="268">
        <v>46361700</v>
      </c>
      <c r="F1039" s="268">
        <v>659741</v>
      </c>
      <c r="G1039" s="269">
        <v>29063757</v>
      </c>
      <c r="H1039" s="269">
        <v>59812883</v>
      </c>
      <c r="I1039" s="269">
        <v>290064127</v>
      </c>
      <c r="J1039" s="270">
        <v>100</v>
      </c>
      <c r="K1039" s="271">
        <v>366.16500000000002</v>
      </c>
      <c r="L1039" s="271">
        <v>217.48</v>
      </c>
      <c r="M1039" s="272">
        <v>13070.833000000002</v>
      </c>
      <c r="N1039" s="272">
        <v>6730.1</v>
      </c>
      <c r="O1039" s="272">
        <v>31516.181000000004</v>
      </c>
      <c r="P1039" s="272">
        <v>15669.140000000001</v>
      </c>
      <c r="Q1039" s="273">
        <v>572.78</v>
      </c>
      <c r="R1039" s="274">
        <f t="shared" si="26"/>
        <v>0.35690974387235636</v>
      </c>
      <c r="S1039" s="275">
        <v>98.928235294117655</v>
      </c>
      <c r="T1039" s="273">
        <v>87</v>
      </c>
      <c r="U1039" s="272">
        <v>2088000</v>
      </c>
      <c r="V1039" s="272">
        <v>41760000</v>
      </c>
      <c r="W1039" s="272">
        <v>2</v>
      </c>
      <c r="X1039" s="272">
        <v>106488000</v>
      </c>
      <c r="Y1039" s="276">
        <v>60</v>
      </c>
      <c r="Z1039" s="276">
        <v>31.05</v>
      </c>
      <c r="AA1039" s="277">
        <v>183342.63200000004</v>
      </c>
      <c r="AB1039" s="277">
        <v>94158.02</v>
      </c>
      <c r="AC1039" s="277">
        <v>546034.12000000011</v>
      </c>
      <c r="AD1039" s="277">
        <v>283046.99500000011</v>
      </c>
      <c r="AE1039" s="272">
        <v>4159440</v>
      </c>
    </row>
    <row r="1040" spans="1:31" s="278" customFormat="1" ht="14.4" x14ac:dyDescent="0.3">
      <c r="A1040" s="266">
        <v>43152</v>
      </c>
      <c r="B1040" s="267">
        <f t="shared" si="27"/>
        <v>2018</v>
      </c>
      <c r="C1040" s="268">
        <v>504560</v>
      </c>
      <c r="D1040" s="268">
        <v>19996200</v>
      </c>
      <c r="E1040" s="268">
        <v>46866260</v>
      </c>
      <c r="F1040" s="268">
        <v>532940</v>
      </c>
      <c r="G1040" s="269">
        <v>29063757</v>
      </c>
      <c r="H1040" s="269">
        <v>59812883</v>
      </c>
      <c r="I1040" s="269">
        <v>290064127</v>
      </c>
      <c r="J1040" s="270">
        <v>98.22</v>
      </c>
      <c r="K1040" s="271">
        <v>319.935</v>
      </c>
      <c r="L1040" s="271">
        <v>192.358</v>
      </c>
      <c r="M1040" s="272">
        <v>13390.768000000002</v>
      </c>
      <c r="N1040" s="272">
        <v>6922.4580000000005</v>
      </c>
      <c r="O1040" s="272">
        <v>31836.116000000005</v>
      </c>
      <c r="P1040" s="272">
        <v>15861.498000000001</v>
      </c>
      <c r="Q1040" s="273">
        <v>504.56</v>
      </c>
      <c r="R1040" s="274">
        <f t="shared" si="26"/>
        <v>0.35741078439090979</v>
      </c>
      <c r="S1040" s="275">
        <v>98.914615384615388</v>
      </c>
      <c r="T1040" s="273">
        <v>87</v>
      </c>
      <c r="U1040" s="272">
        <v>2088000</v>
      </c>
      <c r="V1040" s="272">
        <v>43848000</v>
      </c>
      <c r="W1040" s="272">
        <v>2</v>
      </c>
      <c r="X1040" s="272">
        <v>108576000</v>
      </c>
      <c r="Y1040" s="276">
        <v>60</v>
      </c>
      <c r="Z1040" s="276">
        <v>31.05</v>
      </c>
      <c r="AA1040" s="277">
        <v>183062.17300000004</v>
      </c>
      <c r="AB1040" s="277">
        <v>94062.20199999999</v>
      </c>
      <c r="AC1040" s="277">
        <v>546354.05500000017</v>
      </c>
      <c r="AD1040" s="277">
        <v>283239.35300000012</v>
      </c>
      <c r="AE1040" s="272">
        <v>4161528</v>
      </c>
    </row>
    <row r="1041" spans="1:31" s="278" customFormat="1" ht="14.4" x14ac:dyDescent="0.3">
      <c r="A1041" s="266">
        <v>43153</v>
      </c>
      <c r="B1041" s="267">
        <f t="shared" si="27"/>
        <v>2018</v>
      </c>
      <c r="C1041" s="268">
        <v>188520</v>
      </c>
      <c r="D1041" s="268">
        <v>20184720</v>
      </c>
      <c r="E1041" s="268">
        <v>47054780</v>
      </c>
      <c r="F1041" s="268">
        <v>229021</v>
      </c>
      <c r="G1041" s="269">
        <v>29063757</v>
      </c>
      <c r="H1041" s="269">
        <v>59812883</v>
      </c>
      <c r="I1041" s="269">
        <v>290064127</v>
      </c>
      <c r="J1041" s="270">
        <v>100</v>
      </c>
      <c r="K1041" s="271">
        <v>129.869</v>
      </c>
      <c r="L1041" s="271">
        <v>66.347999999999999</v>
      </c>
      <c r="M1041" s="272">
        <v>13520.637000000002</v>
      </c>
      <c r="N1041" s="272">
        <v>6988.8060000000005</v>
      </c>
      <c r="O1041" s="272">
        <v>31965.985000000004</v>
      </c>
      <c r="P1041" s="272">
        <v>15927.846000000001</v>
      </c>
      <c r="Q1041" s="273">
        <v>188.52</v>
      </c>
      <c r="R1041" s="274">
        <f t="shared" si="26"/>
        <v>0.35697634230829822</v>
      </c>
      <c r="S1041" s="275">
        <v>98.935094339622651</v>
      </c>
      <c r="T1041" s="273">
        <v>87</v>
      </c>
      <c r="U1041" s="272">
        <v>2088000</v>
      </c>
      <c r="V1041" s="272">
        <v>45936000</v>
      </c>
      <c r="W1041" s="272">
        <v>2</v>
      </c>
      <c r="X1041" s="272">
        <v>110664000</v>
      </c>
      <c r="Y1041" s="276">
        <v>60</v>
      </c>
      <c r="Z1041" s="276">
        <v>31.05</v>
      </c>
      <c r="AA1041" s="277">
        <v>183110.22500000006</v>
      </c>
      <c r="AB1041" s="277">
        <v>94083.939999999988</v>
      </c>
      <c r="AC1041" s="277">
        <v>546483.92400000012</v>
      </c>
      <c r="AD1041" s="277">
        <v>283305.70100000012</v>
      </c>
      <c r="AE1041" s="272">
        <v>4163616</v>
      </c>
    </row>
    <row r="1042" spans="1:31" s="278" customFormat="1" ht="14.4" x14ac:dyDescent="0.3">
      <c r="A1042" s="266">
        <v>43154</v>
      </c>
      <c r="B1042" s="267">
        <f t="shared" si="27"/>
        <v>2018</v>
      </c>
      <c r="C1042" s="268">
        <v>1343100</v>
      </c>
      <c r="D1042" s="268">
        <v>21527820</v>
      </c>
      <c r="E1042" s="268">
        <v>48397880</v>
      </c>
      <c r="F1042" s="268">
        <v>852660</v>
      </c>
      <c r="G1042" s="269">
        <v>29063757</v>
      </c>
      <c r="H1042" s="269">
        <v>59812883</v>
      </c>
      <c r="I1042" s="269">
        <v>290064127</v>
      </c>
      <c r="J1042" s="270">
        <v>100</v>
      </c>
      <c r="K1042" s="271">
        <v>896.25199999999995</v>
      </c>
      <c r="L1042" s="271">
        <v>463.99599999999998</v>
      </c>
      <c r="M1042" s="272">
        <v>14416.889000000003</v>
      </c>
      <c r="N1042" s="272">
        <v>7452.8020000000006</v>
      </c>
      <c r="O1042" s="272">
        <v>32862.237000000001</v>
      </c>
      <c r="P1042" s="272">
        <v>16391.842000000001</v>
      </c>
      <c r="Q1042" s="273">
        <v>1343.1</v>
      </c>
      <c r="R1042" s="274">
        <f t="shared" si="26"/>
        <v>0.35640752243741164</v>
      </c>
      <c r="S1042" s="275">
        <v>98.954814814814824</v>
      </c>
      <c r="T1042" s="273">
        <v>87</v>
      </c>
      <c r="U1042" s="272">
        <v>2088000</v>
      </c>
      <c r="V1042" s="272">
        <v>48024000</v>
      </c>
      <c r="W1042" s="272">
        <v>2</v>
      </c>
      <c r="X1042" s="272">
        <v>112752000</v>
      </c>
      <c r="Y1042" s="276">
        <v>60</v>
      </c>
      <c r="Z1042" s="276">
        <v>31.05</v>
      </c>
      <c r="AA1042" s="277">
        <v>183664.28700000007</v>
      </c>
      <c r="AB1042" s="277">
        <v>94361.906000000003</v>
      </c>
      <c r="AC1042" s="277">
        <v>547380.17600000009</v>
      </c>
      <c r="AD1042" s="277">
        <v>283769.6970000001</v>
      </c>
      <c r="AE1042" s="272">
        <v>4165704</v>
      </c>
    </row>
    <row r="1043" spans="1:31" s="278" customFormat="1" ht="14.4" x14ac:dyDescent="0.3">
      <c r="A1043" s="266">
        <v>43155</v>
      </c>
      <c r="B1043" s="267">
        <f t="shared" si="27"/>
        <v>2018</v>
      </c>
      <c r="C1043" s="268">
        <v>779000</v>
      </c>
      <c r="D1043" s="268">
        <v>22306820</v>
      </c>
      <c r="E1043" s="268">
        <v>49176880</v>
      </c>
      <c r="F1043" s="268">
        <v>846592</v>
      </c>
      <c r="G1043" s="269">
        <v>29063757</v>
      </c>
      <c r="H1043" s="269">
        <v>59812883</v>
      </c>
      <c r="I1043" s="269">
        <v>290064127</v>
      </c>
      <c r="J1043" s="270">
        <v>100</v>
      </c>
      <c r="K1043" s="271">
        <v>505.661</v>
      </c>
      <c r="L1043" s="271">
        <v>283.20800000000003</v>
      </c>
      <c r="M1043" s="272">
        <v>14922.550000000003</v>
      </c>
      <c r="N1043" s="272">
        <v>7736.01</v>
      </c>
      <c r="O1043" s="272">
        <v>33367.898000000001</v>
      </c>
      <c r="P1043" s="272">
        <v>16675.05</v>
      </c>
      <c r="Q1043" s="273">
        <v>779</v>
      </c>
      <c r="R1043" s="274">
        <f t="shared" si="26"/>
        <v>0.3546989817876452</v>
      </c>
      <c r="S1043" s="275">
        <v>98.973818181818189</v>
      </c>
      <c r="T1043" s="273">
        <v>87</v>
      </c>
      <c r="U1043" s="272">
        <v>2088000</v>
      </c>
      <c r="V1043" s="272">
        <v>50112000</v>
      </c>
      <c r="W1043" s="272">
        <v>2</v>
      </c>
      <c r="X1043" s="272">
        <v>114840000</v>
      </c>
      <c r="Y1043" s="276">
        <v>60</v>
      </c>
      <c r="Z1043" s="276">
        <v>31.05</v>
      </c>
      <c r="AA1043" s="277">
        <v>182997.49500000005</v>
      </c>
      <c r="AB1043" s="277">
        <v>94018.656000000017</v>
      </c>
      <c r="AC1043" s="277">
        <v>547885.83700000006</v>
      </c>
      <c r="AD1043" s="277">
        <v>284052.90500000009</v>
      </c>
      <c r="AE1043" s="272">
        <v>4167792</v>
      </c>
    </row>
    <row r="1044" spans="1:31" s="278" customFormat="1" ht="14.4" x14ac:dyDescent="0.3">
      <c r="A1044" s="266">
        <v>43156</v>
      </c>
      <c r="B1044" s="267">
        <f t="shared" si="27"/>
        <v>2018</v>
      </c>
      <c r="C1044" s="268">
        <v>1863000</v>
      </c>
      <c r="D1044" s="268">
        <v>24169820</v>
      </c>
      <c r="E1044" s="268">
        <v>51039880</v>
      </c>
      <c r="F1044" s="268">
        <v>1428270</v>
      </c>
      <c r="G1044" s="269">
        <v>29063757</v>
      </c>
      <c r="H1044" s="269">
        <v>59812883</v>
      </c>
      <c r="I1044" s="269">
        <v>290064127</v>
      </c>
      <c r="J1044" s="270">
        <v>100</v>
      </c>
      <c r="K1044" s="271">
        <v>1234.2249999999999</v>
      </c>
      <c r="L1044" s="271">
        <v>655.77599999999995</v>
      </c>
      <c r="M1044" s="272">
        <v>16156.775000000003</v>
      </c>
      <c r="N1044" s="272">
        <v>8391.7860000000001</v>
      </c>
      <c r="O1044" s="272">
        <v>34602.123</v>
      </c>
      <c r="P1044" s="272">
        <v>17330.826000000001</v>
      </c>
      <c r="Q1044" s="273">
        <v>1863</v>
      </c>
      <c r="R1044" s="274">
        <f t="shared" si="26"/>
        <v>0.35505159030074018</v>
      </c>
      <c r="S1044" s="275">
        <v>98.992142857142866</v>
      </c>
      <c r="T1044" s="273">
        <v>87</v>
      </c>
      <c r="U1044" s="272">
        <v>2088000</v>
      </c>
      <c r="V1044" s="272">
        <v>52200000</v>
      </c>
      <c r="W1044" s="272">
        <v>2</v>
      </c>
      <c r="X1044" s="272">
        <v>116928000</v>
      </c>
      <c r="Y1044" s="276">
        <v>60</v>
      </c>
      <c r="Z1044" s="276">
        <v>31.05</v>
      </c>
      <c r="AA1044" s="277">
        <v>182801.34800000006</v>
      </c>
      <c r="AB1044" s="277">
        <v>93992.65400000001</v>
      </c>
      <c r="AC1044" s="277">
        <v>549120.06200000003</v>
      </c>
      <c r="AD1044" s="277">
        <v>284708.6810000001</v>
      </c>
      <c r="AE1044" s="272">
        <v>4169880</v>
      </c>
    </row>
    <row r="1045" spans="1:31" s="278" customFormat="1" ht="14.4" x14ac:dyDescent="0.3">
      <c r="A1045" s="266">
        <v>43157</v>
      </c>
      <c r="B1045" s="267">
        <f t="shared" si="27"/>
        <v>2018</v>
      </c>
      <c r="C1045" s="268">
        <v>1201000</v>
      </c>
      <c r="D1045" s="268">
        <v>25370820</v>
      </c>
      <c r="E1045" s="268">
        <v>52240880</v>
      </c>
      <c r="F1045" s="268">
        <v>1108970</v>
      </c>
      <c r="G1045" s="269">
        <v>29063757</v>
      </c>
      <c r="H1045" s="269">
        <v>59812883</v>
      </c>
      <c r="I1045" s="269">
        <v>290064127</v>
      </c>
      <c r="J1045" s="270">
        <v>99.63</v>
      </c>
      <c r="K1045" s="271">
        <v>784.41</v>
      </c>
      <c r="L1045" s="271">
        <v>434.67599999999999</v>
      </c>
      <c r="M1045" s="272">
        <v>16941.185000000005</v>
      </c>
      <c r="N1045" s="272">
        <v>8826.4619999999995</v>
      </c>
      <c r="O1045" s="272">
        <v>35386.533000000003</v>
      </c>
      <c r="P1045" s="272">
        <v>17765.502</v>
      </c>
      <c r="Q1045" s="273">
        <v>1201</v>
      </c>
      <c r="R1045" s="274">
        <f t="shared" si="26"/>
        <v>0.35619295911405041</v>
      </c>
      <c r="S1045" s="275">
        <v>99.003333333333345</v>
      </c>
      <c r="T1045" s="273">
        <v>87</v>
      </c>
      <c r="U1045" s="272">
        <v>2088000</v>
      </c>
      <c r="V1045" s="272">
        <v>54288000</v>
      </c>
      <c r="W1045" s="272">
        <v>2</v>
      </c>
      <c r="X1045" s="272">
        <v>119016000</v>
      </c>
      <c r="Y1045" s="276">
        <v>60</v>
      </c>
      <c r="Z1045" s="276">
        <v>31.05</v>
      </c>
      <c r="AA1045" s="277">
        <v>182498.69100000008</v>
      </c>
      <c r="AB1045" s="277">
        <v>93892.69200000001</v>
      </c>
      <c r="AC1045" s="277">
        <v>549904.47200000007</v>
      </c>
      <c r="AD1045" s="277">
        <v>285143.35700000008</v>
      </c>
      <c r="AE1045" s="272">
        <v>4171968</v>
      </c>
    </row>
    <row r="1046" spans="1:31" s="278" customFormat="1" ht="14.4" x14ac:dyDescent="0.3">
      <c r="A1046" s="266">
        <v>43158</v>
      </c>
      <c r="B1046" s="267">
        <f t="shared" si="27"/>
        <v>2018</v>
      </c>
      <c r="C1046" s="268">
        <v>182850</v>
      </c>
      <c r="D1046" s="268">
        <v>25553670</v>
      </c>
      <c r="E1046" s="268">
        <v>52423730</v>
      </c>
      <c r="F1046" s="268">
        <v>303440</v>
      </c>
      <c r="G1046" s="269">
        <v>29063757</v>
      </c>
      <c r="H1046" s="269">
        <v>59812883</v>
      </c>
      <c r="I1046" s="269">
        <v>290064127</v>
      </c>
      <c r="J1046" s="270">
        <v>98.76</v>
      </c>
      <c r="K1046" s="271">
        <v>126.08199999999999</v>
      </c>
      <c r="L1046" s="271">
        <v>64.34</v>
      </c>
      <c r="M1046" s="272">
        <v>17067.267000000003</v>
      </c>
      <c r="N1046" s="272">
        <v>8890.8019999999997</v>
      </c>
      <c r="O1046" s="272">
        <v>35512.615000000005</v>
      </c>
      <c r="P1046" s="272">
        <v>17829.842000000001</v>
      </c>
      <c r="Q1046" s="273">
        <v>182.85</v>
      </c>
      <c r="R1046" s="274">
        <f t="shared" si="26"/>
        <v>0.35638008187686993</v>
      </c>
      <c r="S1046" s="275">
        <v>98.999137931034497</v>
      </c>
      <c r="T1046" s="273">
        <v>87</v>
      </c>
      <c r="U1046" s="272">
        <v>2088000</v>
      </c>
      <c r="V1046" s="272">
        <v>56376000</v>
      </c>
      <c r="W1046" s="272">
        <v>2</v>
      </c>
      <c r="X1046" s="272">
        <v>121104000</v>
      </c>
      <c r="Y1046" s="276">
        <v>60</v>
      </c>
      <c r="Z1046" s="276">
        <v>31.05</v>
      </c>
      <c r="AA1046" s="277">
        <v>182405.39300000007</v>
      </c>
      <c r="AB1046" s="277">
        <v>93837.41</v>
      </c>
      <c r="AC1046" s="277">
        <v>550030.55400000012</v>
      </c>
      <c r="AD1046" s="277">
        <v>285207.6970000001</v>
      </c>
      <c r="AE1046" s="272">
        <v>4174056</v>
      </c>
    </row>
    <row r="1047" spans="1:31" s="278" customFormat="1" ht="14.4" x14ac:dyDescent="0.3">
      <c r="A1047" s="266">
        <v>43159</v>
      </c>
      <c r="B1047" s="267">
        <f t="shared" si="27"/>
        <v>2018</v>
      </c>
      <c r="C1047" s="268">
        <v>1172210</v>
      </c>
      <c r="D1047" s="268">
        <v>26726070</v>
      </c>
      <c r="E1047" s="268">
        <v>53595840</v>
      </c>
      <c r="F1047" s="268">
        <v>1245150</v>
      </c>
      <c r="G1047" s="269">
        <v>29063757</v>
      </c>
      <c r="H1047" s="269">
        <v>59812883</v>
      </c>
      <c r="I1047" s="269">
        <v>290064127</v>
      </c>
      <c r="J1047" s="270">
        <v>100</v>
      </c>
      <c r="K1047" s="271">
        <v>794.26499999999999</v>
      </c>
      <c r="L1047" s="271">
        <v>393.81</v>
      </c>
      <c r="M1047" s="272">
        <v>17861.532000000003</v>
      </c>
      <c r="N1047" s="272">
        <v>9284.6119999999992</v>
      </c>
      <c r="O1047" s="272">
        <v>36306.880000000005</v>
      </c>
      <c r="P1047" s="272">
        <v>18223.652000000002</v>
      </c>
      <c r="Q1047" s="273">
        <v>1172.21</v>
      </c>
      <c r="R1047" s="274">
        <f t="shared" si="26"/>
        <v>0.35789756206371715</v>
      </c>
      <c r="S1047" s="275">
        <v>99.016101694915264</v>
      </c>
      <c r="T1047" s="273">
        <v>87</v>
      </c>
      <c r="U1047" s="272">
        <v>2088000</v>
      </c>
      <c r="V1047" s="272">
        <v>58464000</v>
      </c>
      <c r="W1047" s="272">
        <v>2</v>
      </c>
      <c r="X1047" s="272">
        <v>123192000</v>
      </c>
      <c r="Y1047" s="276">
        <v>60</v>
      </c>
      <c r="Z1047" s="276">
        <v>31.05</v>
      </c>
      <c r="AA1047" s="277">
        <v>183167.2760000001</v>
      </c>
      <c r="AB1047" s="277">
        <v>94218.962000000014</v>
      </c>
      <c r="AC1047" s="277">
        <v>550824.81900000013</v>
      </c>
      <c r="AD1047" s="277">
        <v>285601.5070000001</v>
      </c>
      <c r="AE1047" s="272">
        <v>4176144</v>
      </c>
    </row>
    <row r="1048" spans="1:31" s="291" customFormat="1" ht="14.4" x14ac:dyDescent="0.3">
      <c r="A1048" s="279">
        <v>43160</v>
      </c>
      <c r="B1048" s="280">
        <f t="shared" si="27"/>
        <v>2018</v>
      </c>
      <c r="C1048" s="281">
        <v>326049</v>
      </c>
      <c r="D1048" s="281">
        <v>326049</v>
      </c>
      <c r="E1048" s="281">
        <v>53921989</v>
      </c>
      <c r="F1048" s="281">
        <v>268270</v>
      </c>
      <c r="G1048" s="282">
        <v>23911824</v>
      </c>
      <c r="H1048" s="282">
        <v>83724707</v>
      </c>
      <c r="I1048" s="282">
        <v>290064127</v>
      </c>
      <c r="J1048" s="283">
        <v>99.26</v>
      </c>
      <c r="K1048" s="284">
        <v>205.16900000000001</v>
      </c>
      <c r="L1048" s="284">
        <v>127.902</v>
      </c>
      <c r="M1048" s="285">
        <v>205.16900000000001</v>
      </c>
      <c r="N1048" s="285">
        <v>127.902</v>
      </c>
      <c r="O1048" s="285">
        <v>36512.049000000006</v>
      </c>
      <c r="P1048" s="285">
        <v>18351.554</v>
      </c>
      <c r="Q1048" s="286">
        <v>326.04899999999998</v>
      </c>
      <c r="R1048" s="287">
        <f t="shared" si="26"/>
        <v>0.3571162507216713</v>
      </c>
      <c r="S1048" s="288">
        <v>99.020166666666682</v>
      </c>
      <c r="T1048" s="286">
        <v>87</v>
      </c>
      <c r="U1048" s="285">
        <v>2088000</v>
      </c>
      <c r="V1048" s="285">
        <v>2088000</v>
      </c>
      <c r="W1048" s="285">
        <v>3</v>
      </c>
      <c r="X1048" s="285">
        <v>125280000</v>
      </c>
      <c r="Y1048" s="289">
        <v>60</v>
      </c>
      <c r="Z1048" s="289">
        <v>31.05</v>
      </c>
      <c r="AA1048" s="290">
        <v>183358.67300000007</v>
      </c>
      <c r="AB1048" s="290">
        <v>94339.458000000013</v>
      </c>
      <c r="AC1048" s="290">
        <v>551029.98800000013</v>
      </c>
      <c r="AD1048" s="290">
        <v>285729.4090000001</v>
      </c>
      <c r="AE1048" s="285">
        <v>4178232</v>
      </c>
    </row>
    <row r="1049" spans="1:31" s="291" customFormat="1" ht="14.4" x14ac:dyDescent="0.3">
      <c r="A1049" s="279">
        <v>43161</v>
      </c>
      <c r="B1049" s="280">
        <f t="shared" si="27"/>
        <v>2018</v>
      </c>
      <c r="C1049" s="281">
        <v>1831257</v>
      </c>
      <c r="D1049" s="281">
        <v>2157306</v>
      </c>
      <c r="E1049" s="281">
        <v>55753246</v>
      </c>
      <c r="F1049" s="281">
        <v>1033650</v>
      </c>
      <c r="G1049" s="282">
        <v>23911824</v>
      </c>
      <c r="H1049" s="282">
        <v>83724707</v>
      </c>
      <c r="I1049" s="282">
        <v>290064127</v>
      </c>
      <c r="J1049" s="283">
        <v>99.86</v>
      </c>
      <c r="K1049" s="284">
        <v>1215.6089999999999</v>
      </c>
      <c r="L1049" s="284">
        <v>640.03399999999999</v>
      </c>
      <c r="M1049" s="285">
        <v>1420.778</v>
      </c>
      <c r="N1049" s="285">
        <v>767.93600000000004</v>
      </c>
      <c r="O1049" s="285">
        <v>37727.658000000003</v>
      </c>
      <c r="P1049" s="285">
        <v>18991.588</v>
      </c>
      <c r="Q1049" s="286">
        <v>1831.2570000000001</v>
      </c>
      <c r="R1049" s="287">
        <f t="shared" si="26"/>
        <v>0.35804373458248062</v>
      </c>
      <c r="S1049" s="288">
        <v>99.033934426229521</v>
      </c>
      <c r="T1049" s="286">
        <v>87</v>
      </c>
      <c r="U1049" s="285">
        <v>2088000</v>
      </c>
      <c r="V1049" s="285">
        <v>4176000</v>
      </c>
      <c r="W1049" s="285">
        <v>3</v>
      </c>
      <c r="X1049" s="285">
        <v>127368000</v>
      </c>
      <c r="Y1049" s="289">
        <v>60</v>
      </c>
      <c r="Z1049" s="289">
        <v>31.05</v>
      </c>
      <c r="AA1049" s="290">
        <v>183969.36500000005</v>
      </c>
      <c r="AB1049" s="290">
        <v>94653.542000000001</v>
      </c>
      <c r="AC1049" s="290">
        <v>552245.59700000018</v>
      </c>
      <c r="AD1049" s="290">
        <v>286369.44300000009</v>
      </c>
      <c r="AE1049" s="285">
        <v>4180320</v>
      </c>
    </row>
    <row r="1050" spans="1:31" s="291" customFormat="1" ht="14.4" x14ac:dyDescent="0.3">
      <c r="A1050" s="279">
        <v>43162</v>
      </c>
      <c r="B1050" s="280">
        <f t="shared" si="27"/>
        <v>2018</v>
      </c>
      <c r="C1050" s="281">
        <v>1852934.0000000084</v>
      </c>
      <c r="D1050" s="281">
        <v>4010240.0000000084</v>
      </c>
      <c r="E1050" s="281">
        <v>57606179.999999933</v>
      </c>
      <c r="F1050" s="281">
        <v>1804650</v>
      </c>
      <c r="G1050" s="282">
        <v>23911824</v>
      </c>
      <c r="H1050" s="282">
        <v>83724707</v>
      </c>
      <c r="I1050" s="282">
        <v>290064127</v>
      </c>
      <c r="J1050" s="283">
        <v>99.92</v>
      </c>
      <c r="K1050" s="284">
        <v>1243.0309999999999</v>
      </c>
      <c r="L1050" s="284">
        <v>637.19399999999996</v>
      </c>
      <c r="M1050" s="285">
        <v>2663.8090000000002</v>
      </c>
      <c r="N1050" s="285">
        <v>1405.13</v>
      </c>
      <c r="O1050" s="285">
        <v>38970.689000000006</v>
      </c>
      <c r="P1050" s="285">
        <v>19628.781999999999</v>
      </c>
      <c r="Q1050" s="286">
        <v>1852.9340000000084</v>
      </c>
      <c r="R1050" s="287">
        <f t="shared" si="26"/>
        <v>0.36023674486957463</v>
      </c>
      <c r="S1050" s="288">
        <v>99.048225806451626</v>
      </c>
      <c r="T1050" s="286">
        <v>87</v>
      </c>
      <c r="U1050" s="285">
        <v>2088000</v>
      </c>
      <c r="V1050" s="285">
        <v>6264000</v>
      </c>
      <c r="W1050" s="285">
        <v>3</v>
      </c>
      <c r="X1050" s="285">
        <v>129456000</v>
      </c>
      <c r="Y1050" s="289">
        <v>60</v>
      </c>
      <c r="Z1050" s="289">
        <v>31.05</v>
      </c>
      <c r="AA1050" s="290">
        <v>184461.40700000001</v>
      </c>
      <c r="AB1050" s="290">
        <v>94900.433999999994</v>
      </c>
      <c r="AC1050" s="290">
        <v>553488.62800000014</v>
      </c>
      <c r="AD1050" s="290">
        <v>287006.6370000001</v>
      </c>
      <c r="AE1050" s="285">
        <v>4182408</v>
      </c>
    </row>
    <row r="1051" spans="1:31" s="291" customFormat="1" ht="14.4" x14ac:dyDescent="0.3">
      <c r="A1051" s="279">
        <v>43163</v>
      </c>
      <c r="B1051" s="280">
        <f t="shared" si="27"/>
        <v>2018</v>
      </c>
      <c r="C1051" s="281">
        <v>1577900.0000000233</v>
      </c>
      <c r="D1051" s="281">
        <v>5588140.0000000317</v>
      </c>
      <c r="E1051" s="281">
        <v>59184079.999999955</v>
      </c>
      <c r="F1051" s="281">
        <v>1341598</v>
      </c>
      <c r="G1051" s="282">
        <v>23911824</v>
      </c>
      <c r="H1051" s="282">
        <v>83724707</v>
      </c>
      <c r="I1051" s="282">
        <v>290064127</v>
      </c>
      <c r="J1051" s="283">
        <v>98.79</v>
      </c>
      <c r="K1051" s="284">
        <v>1063.607</v>
      </c>
      <c r="L1051" s="284">
        <v>536.28</v>
      </c>
      <c r="M1051" s="285">
        <v>3727.4160000000002</v>
      </c>
      <c r="N1051" s="285">
        <v>1941.41</v>
      </c>
      <c r="O1051" s="285">
        <v>40034.296000000002</v>
      </c>
      <c r="P1051" s="285">
        <v>20165.061999999998</v>
      </c>
      <c r="Q1051" s="286">
        <v>1577.9000000000233</v>
      </c>
      <c r="R1051" s="287">
        <f t="shared" si="26"/>
        <v>0.36211123707552639</v>
      </c>
      <c r="S1051" s="288">
        <v>99.04412698412699</v>
      </c>
      <c r="T1051" s="286">
        <v>87</v>
      </c>
      <c r="U1051" s="285">
        <v>2088000</v>
      </c>
      <c r="V1051" s="285">
        <v>8352000</v>
      </c>
      <c r="W1051" s="285">
        <v>3</v>
      </c>
      <c r="X1051" s="285">
        <v>131544000</v>
      </c>
      <c r="Y1051" s="289">
        <v>60</v>
      </c>
      <c r="Z1051" s="289">
        <v>31.05</v>
      </c>
      <c r="AA1051" s="290">
        <v>185393.52499999999</v>
      </c>
      <c r="AB1051" s="290">
        <v>95379.32</v>
      </c>
      <c r="AC1051" s="290">
        <v>554552.2350000001</v>
      </c>
      <c r="AD1051" s="290">
        <v>287542.91700000013</v>
      </c>
      <c r="AE1051" s="285">
        <v>4184496</v>
      </c>
    </row>
    <row r="1052" spans="1:31" s="291" customFormat="1" ht="14.4" x14ac:dyDescent="0.3">
      <c r="A1052" s="279">
        <v>43164</v>
      </c>
      <c r="B1052" s="280">
        <f t="shared" si="27"/>
        <v>2018</v>
      </c>
      <c r="C1052" s="281">
        <v>165400.00000002328</v>
      </c>
      <c r="D1052" s="281">
        <v>5753540.0000000549</v>
      </c>
      <c r="E1052" s="281">
        <v>59349479.999999985</v>
      </c>
      <c r="F1052" s="281">
        <v>503195</v>
      </c>
      <c r="G1052" s="282">
        <v>23911824</v>
      </c>
      <c r="H1052" s="282">
        <v>83724707</v>
      </c>
      <c r="I1052" s="282">
        <v>290064127</v>
      </c>
      <c r="J1052" s="283">
        <v>92.98</v>
      </c>
      <c r="K1052" s="284">
        <v>121.316</v>
      </c>
      <c r="L1052" s="284">
        <v>53.003999999999998</v>
      </c>
      <c r="M1052" s="285">
        <v>3848.732</v>
      </c>
      <c r="N1052" s="285">
        <v>1994.414</v>
      </c>
      <c r="O1052" s="285">
        <v>40155.612000000001</v>
      </c>
      <c r="P1052" s="285">
        <v>20218.065999999999</v>
      </c>
      <c r="Q1052" s="286">
        <v>165.40000000002328</v>
      </c>
      <c r="R1052" s="287">
        <f t="shared" si="26"/>
        <v>0.36172306198498949</v>
      </c>
      <c r="S1052" s="288">
        <v>98.949375000000003</v>
      </c>
      <c r="T1052" s="286">
        <v>87</v>
      </c>
      <c r="U1052" s="285">
        <v>2088000</v>
      </c>
      <c r="V1052" s="285">
        <v>10440000</v>
      </c>
      <c r="W1052" s="285">
        <v>3</v>
      </c>
      <c r="X1052" s="285">
        <v>133632000</v>
      </c>
      <c r="Y1052" s="289">
        <v>60</v>
      </c>
      <c r="Z1052" s="289">
        <v>31.05</v>
      </c>
      <c r="AA1052" s="290">
        <v>185411.59600000002</v>
      </c>
      <c r="AB1052" s="290">
        <v>95377.590000000011</v>
      </c>
      <c r="AC1052" s="290">
        <v>554673.55100000009</v>
      </c>
      <c r="AD1052" s="290">
        <v>287595.92100000015</v>
      </c>
      <c r="AE1052" s="285">
        <v>4186584</v>
      </c>
    </row>
    <row r="1053" spans="1:31" s="291" customFormat="1" ht="14.4" x14ac:dyDescent="0.3">
      <c r="A1053" s="279">
        <v>43165</v>
      </c>
      <c r="B1053" s="280">
        <f t="shared" si="27"/>
        <v>2018</v>
      </c>
      <c r="C1053" s="281">
        <v>1187100</v>
      </c>
      <c r="D1053" s="281">
        <v>6940640</v>
      </c>
      <c r="E1053" s="281">
        <v>60536580</v>
      </c>
      <c r="F1053" s="281">
        <v>1396977</v>
      </c>
      <c r="G1053" s="282">
        <v>23911824</v>
      </c>
      <c r="H1053" s="282">
        <v>83724707</v>
      </c>
      <c r="I1053" s="282">
        <v>290064127</v>
      </c>
      <c r="J1053" s="283">
        <v>99.37</v>
      </c>
      <c r="K1053" s="284">
        <v>819.2</v>
      </c>
      <c r="L1053" s="284">
        <v>383.68799999999999</v>
      </c>
      <c r="M1053" s="285">
        <v>4667.9319999999998</v>
      </c>
      <c r="N1053" s="285">
        <v>2378.1019999999999</v>
      </c>
      <c r="O1053" s="285">
        <v>40974.811999999998</v>
      </c>
      <c r="P1053" s="285">
        <v>20601.753999999997</v>
      </c>
      <c r="Q1053" s="286">
        <v>1187.0999999999999</v>
      </c>
      <c r="R1053" s="287">
        <f t="shared" si="26"/>
        <v>0.3610794717367346</v>
      </c>
      <c r="S1053" s="288">
        <v>98.955846153846153</v>
      </c>
      <c r="T1053" s="286">
        <v>87</v>
      </c>
      <c r="U1053" s="285">
        <v>2088000</v>
      </c>
      <c r="V1053" s="285">
        <v>12528000</v>
      </c>
      <c r="W1053" s="285">
        <v>3</v>
      </c>
      <c r="X1053" s="285">
        <v>135720000</v>
      </c>
      <c r="Y1053" s="289">
        <v>60</v>
      </c>
      <c r="Z1053" s="289">
        <v>31.05</v>
      </c>
      <c r="AA1053" s="290">
        <v>185939.32000000004</v>
      </c>
      <c r="AB1053" s="290">
        <v>95583.592000000004</v>
      </c>
      <c r="AC1053" s="290">
        <v>555492.75100000005</v>
      </c>
      <c r="AD1053" s="290">
        <v>287979.60900000017</v>
      </c>
      <c r="AE1053" s="285">
        <v>4188672</v>
      </c>
    </row>
    <row r="1054" spans="1:31" s="291" customFormat="1" ht="14.4" x14ac:dyDescent="0.3">
      <c r="A1054" s="279">
        <v>43166</v>
      </c>
      <c r="B1054" s="280">
        <f t="shared" si="27"/>
        <v>2018</v>
      </c>
      <c r="C1054" s="281">
        <v>1610969.9999999721</v>
      </c>
      <c r="D1054" s="281">
        <v>8551610.0000000037</v>
      </c>
      <c r="E1054" s="281">
        <v>62147549.999999933</v>
      </c>
      <c r="F1054" s="281">
        <v>1858960</v>
      </c>
      <c r="G1054" s="282">
        <v>23911824</v>
      </c>
      <c r="H1054" s="282">
        <v>83724707</v>
      </c>
      <c r="I1054" s="282">
        <v>290064127</v>
      </c>
      <c r="J1054" s="283">
        <v>99.9</v>
      </c>
      <c r="K1054" s="284">
        <v>1083.5429999999999</v>
      </c>
      <c r="L1054" s="284">
        <v>549.28200000000004</v>
      </c>
      <c r="M1054" s="285">
        <v>5751.4749999999995</v>
      </c>
      <c r="N1054" s="285">
        <v>2927.384</v>
      </c>
      <c r="O1054" s="285">
        <v>42058.354999999996</v>
      </c>
      <c r="P1054" s="285">
        <v>21151.035999999996</v>
      </c>
      <c r="Q1054" s="286">
        <v>1610.9699999999721</v>
      </c>
      <c r="R1054" s="287">
        <f t="shared" si="26"/>
        <v>0.36215997087072921</v>
      </c>
      <c r="S1054" s="288">
        <v>98.970151515151514</v>
      </c>
      <c r="T1054" s="286">
        <v>87</v>
      </c>
      <c r="U1054" s="285">
        <v>2088000</v>
      </c>
      <c r="V1054" s="285">
        <v>14616000</v>
      </c>
      <c r="W1054" s="285">
        <v>3</v>
      </c>
      <c r="X1054" s="285">
        <v>137808000</v>
      </c>
      <c r="Y1054" s="289">
        <v>60</v>
      </c>
      <c r="Z1054" s="289">
        <v>31.05</v>
      </c>
      <c r="AA1054" s="290">
        <v>185927.36200000002</v>
      </c>
      <c r="AB1054" s="290">
        <v>95529.600000000006</v>
      </c>
      <c r="AC1054" s="290">
        <v>556576.29399999999</v>
      </c>
      <c r="AD1054" s="290">
        <v>288528.89100000018</v>
      </c>
      <c r="AE1054" s="285">
        <v>4190760</v>
      </c>
    </row>
    <row r="1055" spans="1:31" s="291" customFormat="1" ht="14.4" x14ac:dyDescent="0.3">
      <c r="A1055" s="279">
        <v>43167</v>
      </c>
      <c r="B1055" s="280">
        <f t="shared" si="27"/>
        <v>2018</v>
      </c>
      <c r="C1055" s="281">
        <v>401665.99999999994</v>
      </c>
      <c r="D1055" s="281">
        <v>8953276.0000000037</v>
      </c>
      <c r="E1055" s="281">
        <v>62549216.000000015</v>
      </c>
      <c r="F1055" s="281">
        <v>696511</v>
      </c>
      <c r="G1055" s="282">
        <v>23911824</v>
      </c>
      <c r="H1055" s="282">
        <v>83724707</v>
      </c>
      <c r="I1055" s="282">
        <v>290064127</v>
      </c>
      <c r="J1055" s="283">
        <v>99.98</v>
      </c>
      <c r="K1055" s="284">
        <v>273.25700000000001</v>
      </c>
      <c r="L1055" s="284">
        <v>136.30600000000001</v>
      </c>
      <c r="M1055" s="285">
        <v>6024.7319999999991</v>
      </c>
      <c r="N1055" s="285">
        <v>3063.69</v>
      </c>
      <c r="O1055" s="285">
        <v>42331.611999999994</v>
      </c>
      <c r="P1055" s="285">
        <v>21287.341999999997</v>
      </c>
      <c r="Q1055" s="286">
        <v>401.66599999999994</v>
      </c>
      <c r="R1055" s="287">
        <f t="shared" si="26"/>
        <v>0.36205099590615675</v>
      </c>
      <c r="S1055" s="288">
        <v>98.985223880597005</v>
      </c>
      <c r="T1055" s="286">
        <v>87</v>
      </c>
      <c r="U1055" s="285">
        <v>2088000</v>
      </c>
      <c r="V1055" s="285">
        <v>16704000</v>
      </c>
      <c r="W1055" s="285">
        <v>3</v>
      </c>
      <c r="X1055" s="285">
        <v>139896000</v>
      </c>
      <c r="Y1055" s="289">
        <v>60</v>
      </c>
      <c r="Z1055" s="289">
        <v>31.05</v>
      </c>
      <c r="AA1055" s="290">
        <v>185703.84300000002</v>
      </c>
      <c r="AB1055" s="290">
        <v>95363.930000000022</v>
      </c>
      <c r="AC1055" s="290">
        <v>556849.55099999998</v>
      </c>
      <c r="AD1055" s="290">
        <v>288665.19700000016</v>
      </c>
      <c r="AE1055" s="285">
        <v>4192848</v>
      </c>
    </row>
    <row r="1056" spans="1:31" s="291" customFormat="1" ht="14.4" x14ac:dyDescent="0.3">
      <c r="A1056" s="279">
        <v>43168</v>
      </c>
      <c r="B1056" s="280">
        <f t="shared" si="27"/>
        <v>2018</v>
      </c>
      <c r="C1056" s="281">
        <v>156064</v>
      </c>
      <c r="D1056" s="281">
        <v>9109340</v>
      </c>
      <c r="E1056" s="281">
        <v>62705280</v>
      </c>
      <c r="F1056" s="281">
        <v>139278</v>
      </c>
      <c r="G1056" s="282">
        <v>23911824</v>
      </c>
      <c r="H1056" s="282">
        <v>83724707</v>
      </c>
      <c r="I1056" s="282">
        <v>290064127</v>
      </c>
      <c r="J1056" s="283">
        <v>97.26</v>
      </c>
      <c r="K1056" s="284">
        <v>109.776</v>
      </c>
      <c r="L1056" s="284">
        <v>52.44</v>
      </c>
      <c r="M1056" s="285">
        <v>6134.5079999999989</v>
      </c>
      <c r="N1056" s="285">
        <v>3116.13</v>
      </c>
      <c r="O1056" s="285">
        <v>42441.387999999992</v>
      </c>
      <c r="P1056" s="285">
        <v>21339.781999999996</v>
      </c>
      <c r="Q1056" s="286">
        <v>156.06399999999999</v>
      </c>
      <c r="R1056" s="287">
        <f t="shared" si="26"/>
        <v>0.36144667506429456</v>
      </c>
      <c r="S1056" s="288">
        <v>98.959852941176464</v>
      </c>
      <c r="T1056" s="286">
        <v>87</v>
      </c>
      <c r="U1056" s="285">
        <v>2088000</v>
      </c>
      <c r="V1056" s="285">
        <v>18792000</v>
      </c>
      <c r="W1056" s="285">
        <v>3</v>
      </c>
      <c r="X1056" s="285">
        <v>141984000</v>
      </c>
      <c r="Y1056" s="289">
        <v>60</v>
      </c>
      <c r="Z1056" s="289">
        <v>31.05</v>
      </c>
      <c r="AA1056" s="290">
        <v>185482.64600000004</v>
      </c>
      <c r="AB1056" s="290">
        <v>95251.780000000013</v>
      </c>
      <c r="AC1056" s="290">
        <v>556959.32699999993</v>
      </c>
      <c r="AD1056" s="290">
        <v>288717.63700000016</v>
      </c>
      <c r="AE1056" s="285">
        <v>4194936</v>
      </c>
    </row>
    <row r="1057" spans="1:31" s="291" customFormat="1" ht="14.4" x14ac:dyDescent="0.3">
      <c r="A1057" s="279">
        <v>43169</v>
      </c>
      <c r="B1057" s="280">
        <f t="shared" si="27"/>
        <v>2018</v>
      </c>
      <c r="C1057" s="281">
        <v>12660</v>
      </c>
      <c r="D1057" s="281">
        <v>9122000</v>
      </c>
      <c r="E1057" s="281">
        <v>62717940</v>
      </c>
      <c r="F1057" s="281">
        <v>11009</v>
      </c>
      <c r="G1057" s="282">
        <v>23911824</v>
      </c>
      <c r="H1057" s="282">
        <v>83724707</v>
      </c>
      <c r="I1057" s="282">
        <v>290064127</v>
      </c>
      <c r="J1057" s="283">
        <v>96.57</v>
      </c>
      <c r="K1057" s="284">
        <v>13.77</v>
      </c>
      <c r="L1057" s="284">
        <v>4.1820000000000004</v>
      </c>
      <c r="M1057" s="285">
        <v>6148.2779999999993</v>
      </c>
      <c r="N1057" s="285">
        <v>3120.3119999999999</v>
      </c>
      <c r="O1057" s="285">
        <v>42455.157999999989</v>
      </c>
      <c r="P1057" s="285">
        <v>21343.963999999996</v>
      </c>
      <c r="Q1057" s="286">
        <v>12.66</v>
      </c>
      <c r="R1057" s="287">
        <f t="shared" si="26"/>
        <v>0.36092343856610526</v>
      </c>
      <c r="S1057" s="288">
        <v>98.925217391304344</v>
      </c>
      <c r="T1057" s="286">
        <v>87</v>
      </c>
      <c r="U1057" s="285">
        <v>2088000</v>
      </c>
      <c r="V1057" s="285">
        <v>20880000</v>
      </c>
      <c r="W1057" s="285">
        <v>3</v>
      </c>
      <c r="X1057" s="285">
        <v>144072000</v>
      </c>
      <c r="Y1057" s="289">
        <v>60</v>
      </c>
      <c r="Z1057" s="289">
        <v>31.05</v>
      </c>
      <c r="AA1057" s="290">
        <v>185088.36100000003</v>
      </c>
      <c r="AB1057" s="290">
        <v>95035.67200000002</v>
      </c>
      <c r="AC1057" s="290">
        <v>556973.09699999995</v>
      </c>
      <c r="AD1057" s="290">
        <v>288721.81900000013</v>
      </c>
      <c r="AE1057" s="285">
        <v>4197024</v>
      </c>
    </row>
    <row r="1058" spans="1:31" s="291" customFormat="1" ht="14.4" x14ac:dyDescent="0.3">
      <c r="A1058" s="279">
        <v>43170</v>
      </c>
      <c r="B1058" s="280">
        <f t="shared" si="27"/>
        <v>2018</v>
      </c>
      <c r="C1058" s="281">
        <v>66200</v>
      </c>
      <c r="D1058" s="281">
        <v>9188200</v>
      </c>
      <c r="E1058" s="281">
        <v>62784140</v>
      </c>
      <c r="F1058" s="281">
        <v>57277</v>
      </c>
      <c r="G1058" s="282">
        <v>23911824</v>
      </c>
      <c r="H1058" s="282">
        <v>83724707</v>
      </c>
      <c r="I1058" s="282">
        <v>290064127</v>
      </c>
      <c r="J1058" s="283">
        <v>98.07</v>
      </c>
      <c r="K1058" s="284">
        <v>42.131</v>
      </c>
      <c r="L1058" s="284">
        <v>29.712</v>
      </c>
      <c r="M1058" s="285">
        <v>6190.4089999999997</v>
      </c>
      <c r="N1058" s="285">
        <v>3150.0239999999999</v>
      </c>
      <c r="O1058" s="285">
        <v>42497.28899999999</v>
      </c>
      <c r="P1058" s="285">
        <v>21373.675999999996</v>
      </c>
      <c r="Q1058" s="286">
        <v>66.2</v>
      </c>
      <c r="R1058" s="287">
        <f t="shared" si="26"/>
        <v>0.35874771689497725</v>
      </c>
      <c r="S1058" s="288">
        <v>98.912999999999982</v>
      </c>
      <c r="T1058" s="286">
        <v>87</v>
      </c>
      <c r="U1058" s="285">
        <v>2088000</v>
      </c>
      <c r="V1058" s="285">
        <v>22968000</v>
      </c>
      <c r="W1058" s="285">
        <v>3</v>
      </c>
      <c r="X1058" s="285">
        <v>146160000</v>
      </c>
      <c r="Y1058" s="289">
        <v>60</v>
      </c>
      <c r="Z1058" s="289">
        <v>31.05</v>
      </c>
      <c r="AA1058" s="290">
        <v>184854.47400000002</v>
      </c>
      <c r="AB1058" s="290">
        <v>94921.102000000014</v>
      </c>
      <c r="AC1058" s="290">
        <v>557015.228</v>
      </c>
      <c r="AD1058" s="290">
        <v>288751.53100000013</v>
      </c>
      <c r="AE1058" s="285">
        <v>4199112</v>
      </c>
    </row>
    <row r="1059" spans="1:31" s="291" customFormat="1" ht="14.4" x14ac:dyDescent="0.3">
      <c r="A1059" s="279">
        <v>43171</v>
      </c>
      <c r="B1059" s="280">
        <f t="shared" si="27"/>
        <v>2018</v>
      </c>
      <c r="C1059" s="281">
        <v>944470</v>
      </c>
      <c r="D1059" s="281">
        <v>10132670</v>
      </c>
      <c r="E1059" s="281">
        <v>63728610</v>
      </c>
      <c r="F1059" s="281">
        <v>499721</v>
      </c>
      <c r="G1059" s="282">
        <v>23911824</v>
      </c>
      <c r="H1059" s="282">
        <v>83724707</v>
      </c>
      <c r="I1059" s="282">
        <v>290064127</v>
      </c>
      <c r="J1059" s="283">
        <v>98.24</v>
      </c>
      <c r="K1059" s="284">
        <v>619.36300000000006</v>
      </c>
      <c r="L1059" s="284">
        <v>337.98</v>
      </c>
      <c r="M1059" s="285">
        <v>6809.7719999999999</v>
      </c>
      <c r="N1059" s="285">
        <v>3488.0039999999999</v>
      </c>
      <c r="O1059" s="285">
        <v>43116.651999999987</v>
      </c>
      <c r="P1059" s="285">
        <v>21711.655999999995</v>
      </c>
      <c r="Q1059" s="286">
        <v>944.47</v>
      </c>
      <c r="R1059" s="287">
        <f t="shared" si="26"/>
        <v>0.35747792998477945</v>
      </c>
      <c r="S1059" s="288">
        <v>98.903521126760552</v>
      </c>
      <c r="T1059" s="286">
        <v>87</v>
      </c>
      <c r="U1059" s="285">
        <v>2088000</v>
      </c>
      <c r="V1059" s="285">
        <v>25056000</v>
      </c>
      <c r="W1059" s="285">
        <v>3</v>
      </c>
      <c r="X1059" s="285">
        <v>148248000</v>
      </c>
      <c r="Y1059" s="289">
        <v>60</v>
      </c>
      <c r="Z1059" s="289">
        <v>31.05</v>
      </c>
      <c r="AA1059" s="290">
        <v>184331.50500000003</v>
      </c>
      <c r="AB1059" s="290">
        <v>94652.624000000011</v>
      </c>
      <c r="AC1059" s="290">
        <v>557634.59100000001</v>
      </c>
      <c r="AD1059" s="290">
        <v>289089.51100000012</v>
      </c>
      <c r="AE1059" s="285">
        <v>4201200</v>
      </c>
    </row>
    <row r="1060" spans="1:31" s="291" customFormat="1" ht="14.4" x14ac:dyDescent="0.3">
      <c r="A1060" s="279">
        <v>43172</v>
      </c>
      <c r="B1060" s="280">
        <f t="shared" si="27"/>
        <v>2018</v>
      </c>
      <c r="C1060" s="281">
        <v>1338760</v>
      </c>
      <c r="D1060" s="281">
        <v>11471430</v>
      </c>
      <c r="E1060" s="281">
        <v>65067370</v>
      </c>
      <c r="F1060" s="281">
        <v>1324781</v>
      </c>
      <c r="G1060" s="282">
        <v>23911824</v>
      </c>
      <c r="H1060" s="282">
        <v>83724707</v>
      </c>
      <c r="I1060" s="282">
        <v>290064127</v>
      </c>
      <c r="J1060" s="283">
        <v>97.06</v>
      </c>
      <c r="K1060" s="284">
        <v>900.84100000000001</v>
      </c>
      <c r="L1060" s="284">
        <v>458.34199999999998</v>
      </c>
      <c r="M1060" s="285">
        <v>7710.6130000000003</v>
      </c>
      <c r="N1060" s="285">
        <v>3946.346</v>
      </c>
      <c r="O1060" s="285">
        <v>44017.492999999988</v>
      </c>
      <c r="P1060" s="285">
        <v>22169.997999999996</v>
      </c>
      <c r="Q1060" s="286">
        <v>1338.76</v>
      </c>
      <c r="R1060" s="287">
        <f t="shared" si="26"/>
        <v>0.35894992914501667</v>
      </c>
      <c r="S1060" s="288">
        <v>98.87791666666665</v>
      </c>
      <c r="T1060" s="286">
        <v>87</v>
      </c>
      <c r="U1060" s="285">
        <v>2088000</v>
      </c>
      <c r="V1060" s="285">
        <v>27144000</v>
      </c>
      <c r="W1060" s="285">
        <v>3</v>
      </c>
      <c r="X1060" s="285">
        <v>150336000</v>
      </c>
      <c r="Y1060" s="289">
        <v>60</v>
      </c>
      <c r="Z1060" s="289">
        <v>31.05</v>
      </c>
      <c r="AA1060" s="290">
        <v>183959.87400000001</v>
      </c>
      <c r="AB1060" s="290">
        <v>94443.103999999992</v>
      </c>
      <c r="AC1060" s="290">
        <v>558535.43200000003</v>
      </c>
      <c r="AD1060" s="290">
        <v>289547.85300000012</v>
      </c>
      <c r="AE1060" s="285">
        <v>4203288</v>
      </c>
    </row>
    <row r="1061" spans="1:31" s="291" customFormat="1" ht="14.4" x14ac:dyDescent="0.3">
      <c r="A1061" s="279">
        <v>43173</v>
      </c>
      <c r="B1061" s="280">
        <f t="shared" si="27"/>
        <v>2018</v>
      </c>
      <c r="C1061" s="281">
        <v>593750</v>
      </c>
      <c r="D1061" s="281">
        <v>12065180</v>
      </c>
      <c r="E1061" s="281">
        <v>65661120</v>
      </c>
      <c r="F1061" s="281">
        <v>1057849</v>
      </c>
      <c r="G1061" s="282">
        <v>23911824</v>
      </c>
      <c r="H1061" s="282">
        <v>83724707</v>
      </c>
      <c r="I1061" s="282">
        <v>290064127</v>
      </c>
      <c r="J1061" s="283">
        <v>98.57</v>
      </c>
      <c r="K1061" s="284">
        <v>383.46100000000001</v>
      </c>
      <c r="L1061" s="284">
        <v>218.55</v>
      </c>
      <c r="M1061" s="285">
        <v>8094.0740000000005</v>
      </c>
      <c r="N1061" s="285">
        <v>4164.8959999999997</v>
      </c>
      <c r="O1061" s="285">
        <v>44400.953999999991</v>
      </c>
      <c r="P1061" s="285">
        <v>22388.547999999995</v>
      </c>
      <c r="Q1061" s="286">
        <v>593.75</v>
      </c>
      <c r="R1061" s="287">
        <f t="shared" si="26"/>
        <v>0.359138409961686</v>
      </c>
      <c r="S1061" s="288">
        <v>98.873698630136971</v>
      </c>
      <c r="T1061" s="286">
        <v>87</v>
      </c>
      <c r="U1061" s="285">
        <v>2088000</v>
      </c>
      <c r="V1061" s="285">
        <v>29232000</v>
      </c>
      <c r="W1061" s="285">
        <v>3</v>
      </c>
      <c r="X1061" s="285">
        <v>152424000</v>
      </c>
      <c r="Y1061" s="289">
        <v>60</v>
      </c>
      <c r="Z1061" s="289">
        <v>31.05</v>
      </c>
      <c r="AA1061" s="290">
        <v>184197.62700000004</v>
      </c>
      <c r="AB1061" s="290">
        <v>94583.415999999997</v>
      </c>
      <c r="AC1061" s="290">
        <v>558918.89300000004</v>
      </c>
      <c r="AD1061" s="290">
        <v>289766.40300000011</v>
      </c>
      <c r="AE1061" s="285">
        <v>4205376</v>
      </c>
    </row>
    <row r="1062" spans="1:31" s="291" customFormat="1" ht="14.4" x14ac:dyDescent="0.3">
      <c r="A1062" s="279">
        <v>43174</v>
      </c>
      <c r="B1062" s="280">
        <f t="shared" si="27"/>
        <v>2018</v>
      </c>
      <c r="C1062" s="281">
        <v>279488</v>
      </c>
      <c r="D1062" s="281">
        <v>12344668</v>
      </c>
      <c r="E1062" s="281">
        <v>65940608</v>
      </c>
      <c r="F1062" s="281">
        <v>165376</v>
      </c>
      <c r="G1062" s="282">
        <v>23911824</v>
      </c>
      <c r="H1062" s="282">
        <v>83724707</v>
      </c>
      <c r="I1062" s="282">
        <v>290064127</v>
      </c>
      <c r="J1062" s="283">
        <v>98.56</v>
      </c>
      <c r="K1062" s="284">
        <v>170.93199999999999</v>
      </c>
      <c r="L1062" s="284">
        <v>115.57599999999999</v>
      </c>
      <c r="M1062" s="285">
        <v>8265.0060000000012</v>
      </c>
      <c r="N1062" s="285">
        <v>4280.4719999999998</v>
      </c>
      <c r="O1062" s="285">
        <v>44571.885999999991</v>
      </c>
      <c r="P1062" s="285">
        <v>22504.123999999996</v>
      </c>
      <c r="Q1062" s="286">
        <v>279.488</v>
      </c>
      <c r="R1062" s="287">
        <f t="shared" si="26"/>
        <v>0.35917405395475799</v>
      </c>
      <c r="S1062" s="288">
        <v>98.869459459459449</v>
      </c>
      <c r="T1062" s="286">
        <v>87</v>
      </c>
      <c r="U1062" s="285">
        <v>2088000</v>
      </c>
      <c r="V1062" s="285">
        <v>31320000</v>
      </c>
      <c r="W1062" s="285">
        <v>3</v>
      </c>
      <c r="X1062" s="285">
        <v>154512000</v>
      </c>
      <c r="Y1062" s="289">
        <v>60</v>
      </c>
      <c r="Z1062" s="289">
        <v>31.05</v>
      </c>
      <c r="AA1062" s="290">
        <v>184067.69300000003</v>
      </c>
      <c r="AB1062" s="290">
        <v>94541.4</v>
      </c>
      <c r="AC1062" s="290">
        <v>559089.82500000007</v>
      </c>
      <c r="AD1062" s="290">
        <v>289881.97900000011</v>
      </c>
      <c r="AE1062" s="285">
        <v>4207464</v>
      </c>
    </row>
    <row r="1063" spans="1:31" s="291" customFormat="1" ht="14.4" x14ac:dyDescent="0.3">
      <c r="A1063" s="279">
        <v>43175</v>
      </c>
      <c r="B1063" s="280">
        <f t="shared" si="27"/>
        <v>2018</v>
      </c>
      <c r="C1063" s="281">
        <v>1010754</v>
      </c>
      <c r="D1063" s="281">
        <v>13355422</v>
      </c>
      <c r="E1063" s="281">
        <v>66951362</v>
      </c>
      <c r="F1063" s="281">
        <v>602286</v>
      </c>
      <c r="G1063" s="282">
        <v>23911824</v>
      </c>
      <c r="H1063" s="282">
        <v>83724707</v>
      </c>
      <c r="I1063" s="282">
        <v>290064127</v>
      </c>
      <c r="J1063" s="283">
        <v>99.42</v>
      </c>
      <c r="K1063" s="284">
        <v>635.64200000000005</v>
      </c>
      <c r="L1063" s="284">
        <v>388.88600000000002</v>
      </c>
      <c r="M1063" s="285">
        <v>8900.648000000001</v>
      </c>
      <c r="N1063" s="285">
        <v>4669.3580000000002</v>
      </c>
      <c r="O1063" s="285">
        <v>45207.527999999991</v>
      </c>
      <c r="P1063" s="285">
        <v>22893.009999999995</v>
      </c>
      <c r="Q1063" s="286">
        <v>1010.754</v>
      </c>
      <c r="R1063" s="287">
        <f t="shared" si="26"/>
        <v>0.3603896774786125</v>
      </c>
      <c r="S1063" s="288">
        <v>98.876799999999989</v>
      </c>
      <c r="T1063" s="286">
        <v>87</v>
      </c>
      <c r="U1063" s="285">
        <v>2088000</v>
      </c>
      <c r="V1063" s="285">
        <v>33408000</v>
      </c>
      <c r="W1063" s="285">
        <v>3</v>
      </c>
      <c r="X1063" s="285">
        <v>156600000</v>
      </c>
      <c r="Y1063" s="289">
        <v>60</v>
      </c>
      <c r="Z1063" s="289">
        <v>31.05</v>
      </c>
      <c r="AA1063" s="290">
        <v>184525.00200000004</v>
      </c>
      <c r="AB1063" s="290">
        <v>94848.178</v>
      </c>
      <c r="AC1063" s="290">
        <v>559725.46700000006</v>
      </c>
      <c r="AD1063" s="290">
        <v>290270.86500000011</v>
      </c>
      <c r="AE1063" s="285">
        <v>4209552</v>
      </c>
    </row>
    <row r="1064" spans="1:31" s="291" customFormat="1" ht="14.4" x14ac:dyDescent="0.3">
      <c r="A1064" s="279">
        <v>43176</v>
      </c>
      <c r="B1064" s="280">
        <f t="shared" si="27"/>
        <v>2018</v>
      </c>
      <c r="C1064" s="281">
        <v>1984096</v>
      </c>
      <c r="D1064" s="281">
        <v>15339518</v>
      </c>
      <c r="E1064" s="281">
        <v>68935458</v>
      </c>
      <c r="F1064" s="281">
        <v>1750180</v>
      </c>
      <c r="G1064" s="282">
        <v>23911824</v>
      </c>
      <c r="H1064" s="282">
        <v>83724707</v>
      </c>
      <c r="I1064" s="282">
        <v>290064127</v>
      </c>
      <c r="J1064" s="283">
        <v>98.75</v>
      </c>
      <c r="K1064" s="284">
        <v>1317.23</v>
      </c>
      <c r="L1064" s="284">
        <v>717.44600000000003</v>
      </c>
      <c r="M1064" s="285">
        <v>10217.878000000001</v>
      </c>
      <c r="N1064" s="285">
        <v>5386.8040000000001</v>
      </c>
      <c r="O1064" s="285">
        <v>46524.757999999994</v>
      </c>
      <c r="P1064" s="285">
        <v>23610.455999999995</v>
      </c>
      <c r="Q1064" s="286">
        <v>1984.096</v>
      </c>
      <c r="R1064" s="287">
        <f t="shared" si="26"/>
        <v>0.36214118249094651</v>
      </c>
      <c r="S1064" s="288">
        <v>98.875131578947361</v>
      </c>
      <c r="T1064" s="286">
        <v>87</v>
      </c>
      <c r="U1064" s="285">
        <v>2088000</v>
      </c>
      <c r="V1064" s="285">
        <v>35496000</v>
      </c>
      <c r="W1064" s="285">
        <v>3</v>
      </c>
      <c r="X1064" s="285">
        <v>158688000</v>
      </c>
      <c r="Y1064" s="289">
        <v>60</v>
      </c>
      <c r="Z1064" s="289">
        <v>31.05</v>
      </c>
      <c r="AA1064" s="290">
        <v>185780.61800000005</v>
      </c>
      <c r="AB1064" s="290">
        <v>95539.101999999999</v>
      </c>
      <c r="AC1064" s="290">
        <v>561042.69700000004</v>
      </c>
      <c r="AD1064" s="290">
        <v>290988.3110000001</v>
      </c>
      <c r="AE1064" s="285">
        <v>4211640</v>
      </c>
    </row>
    <row r="1065" spans="1:31" s="291" customFormat="1" ht="14.4" x14ac:dyDescent="0.3">
      <c r="A1065" s="279">
        <v>43177</v>
      </c>
      <c r="B1065" s="280">
        <f t="shared" si="27"/>
        <v>2018</v>
      </c>
      <c r="C1065" s="281">
        <v>2080731</v>
      </c>
      <c r="D1065" s="281">
        <v>17420249</v>
      </c>
      <c r="E1065" s="281">
        <v>71036880</v>
      </c>
      <c r="F1065" s="281">
        <v>1876476</v>
      </c>
      <c r="G1065" s="282">
        <v>23911824</v>
      </c>
      <c r="H1065" s="282">
        <v>83724707</v>
      </c>
      <c r="I1065" s="282">
        <v>290064127</v>
      </c>
      <c r="J1065" s="283">
        <v>99.33</v>
      </c>
      <c r="K1065" s="284">
        <v>1388.9780000000001</v>
      </c>
      <c r="L1065" s="284">
        <v>722.19600000000003</v>
      </c>
      <c r="M1065" s="285">
        <v>11606.856</v>
      </c>
      <c r="N1065" s="285">
        <v>6109</v>
      </c>
      <c r="O1065" s="285">
        <v>47913.735999999997</v>
      </c>
      <c r="P1065" s="285">
        <v>24332.651999999995</v>
      </c>
      <c r="Q1065" s="286">
        <v>2080.7310000000002</v>
      </c>
      <c r="R1065" s="287">
        <f t="shared" si="26"/>
        <v>0.3639800740040941</v>
      </c>
      <c r="S1065" s="288">
        <v>98.881038961038954</v>
      </c>
      <c r="T1065" s="286">
        <v>87</v>
      </c>
      <c r="U1065" s="285">
        <v>2088000</v>
      </c>
      <c r="V1065" s="285">
        <v>37584000</v>
      </c>
      <c r="W1065" s="285">
        <v>3</v>
      </c>
      <c r="X1065" s="285">
        <v>160776000</v>
      </c>
      <c r="Y1065" s="289">
        <v>60</v>
      </c>
      <c r="Z1065" s="289">
        <v>31.05</v>
      </c>
      <c r="AA1065" s="290">
        <v>186735.98000000004</v>
      </c>
      <c r="AB1065" s="290">
        <v>96035.541999999987</v>
      </c>
      <c r="AC1065" s="290">
        <v>562431.67500000005</v>
      </c>
      <c r="AD1065" s="290">
        <v>291710.5070000001</v>
      </c>
      <c r="AE1065" s="285">
        <v>4213728</v>
      </c>
    </row>
    <row r="1066" spans="1:31" s="291" customFormat="1" ht="14.4" x14ac:dyDescent="0.3">
      <c r="A1066" s="279">
        <v>43178</v>
      </c>
      <c r="B1066" s="280">
        <f t="shared" si="27"/>
        <v>2018</v>
      </c>
      <c r="C1066" s="281">
        <v>269909</v>
      </c>
      <c r="D1066" s="281">
        <v>17690158</v>
      </c>
      <c r="E1066" s="281">
        <v>71306789</v>
      </c>
      <c r="F1066" s="281">
        <v>510529</v>
      </c>
      <c r="G1066" s="282">
        <v>23911824</v>
      </c>
      <c r="H1066" s="282">
        <v>83724707</v>
      </c>
      <c r="I1066" s="282">
        <v>290064127</v>
      </c>
      <c r="J1066" s="283">
        <v>97.93</v>
      </c>
      <c r="K1066" s="284">
        <v>196.714</v>
      </c>
      <c r="L1066" s="284">
        <v>82.555999999999997</v>
      </c>
      <c r="M1066" s="285">
        <v>11803.57</v>
      </c>
      <c r="N1066" s="285">
        <v>6191.5559999999996</v>
      </c>
      <c r="O1066" s="285">
        <v>48110.45</v>
      </c>
      <c r="P1066" s="285">
        <v>24415.207999999995</v>
      </c>
      <c r="Q1066" s="286">
        <v>269.90899999999999</v>
      </c>
      <c r="R1066" s="287">
        <f t="shared" si="26"/>
        <v>0.36280254159449982</v>
      </c>
      <c r="S1066" s="288">
        <v>98.86884615384615</v>
      </c>
      <c r="T1066" s="286">
        <v>87</v>
      </c>
      <c r="U1066" s="285">
        <v>2088000</v>
      </c>
      <c r="V1066" s="285">
        <v>39672000</v>
      </c>
      <c r="W1066" s="285">
        <v>3</v>
      </c>
      <c r="X1066" s="285">
        <v>162864000</v>
      </c>
      <c r="Y1066" s="289">
        <v>60</v>
      </c>
      <c r="Z1066" s="289">
        <v>31.05</v>
      </c>
      <c r="AA1066" s="290">
        <v>186499.45300000004</v>
      </c>
      <c r="AB1066" s="290">
        <v>95863.393999999986</v>
      </c>
      <c r="AC1066" s="290">
        <v>562628.38900000008</v>
      </c>
      <c r="AD1066" s="290">
        <v>291793.06300000008</v>
      </c>
      <c r="AE1066" s="285">
        <v>4215816</v>
      </c>
    </row>
    <row r="1067" spans="1:31" s="291" customFormat="1" ht="14.4" x14ac:dyDescent="0.3">
      <c r="A1067" s="279">
        <v>43179</v>
      </c>
      <c r="B1067" s="280">
        <f t="shared" si="27"/>
        <v>2018</v>
      </c>
      <c r="C1067" s="281">
        <v>1464691</v>
      </c>
      <c r="D1067" s="281">
        <v>19154849</v>
      </c>
      <c r="E1067" s="281">
        <v>72771480</v>
      </c>
      <c r="F1067" s="281">
        <v>1751870</v>
      </c>
      <c r="G1067" s="282">
        <v>23911824</v>
      </c>
      <c r="H1067" s="282">
        <v>83724707</v>
      </c>
      <c r="I1067" s="282">
        <v>290064127</v>
      </c>
      <c r="J1067" s="283">
        <v>99.98</v>
      </c>
      <c r="K1067" s="284">
        <v>1021.9690000000001</v>
      </c>
      <c r="L1067" s="284">
        <v>460.34399999999999</v>
      </c>
      <c r="M1067" s="285">
        <v>12825.539000000001</v>
      </c>
      <c r="N1067" s="285">
        <v>6651.9</v>
      </c>
      <c r="O1067" s="285">
        <v>49132.418999999994</v>
      </c>
      <c r="P1067" s="285">
        <v>24875.551999999996</v>
      </c>
      <c r="Q1067" s="286">
        <v>1464.691</v>
      </c>
      <c r="R1067" s="287">
        <f t="shared" si="26"/>
        <v>0.36438988479504558</v>
      </c>
      <c r="S1067" s="288">
        <v>98.882911392405049</v>
      </c>
      <c r="T1067" s="286">
        <v>87</v>
      </c>
      <c r="U1067" s="285">
        <v>2088000</v>
      </c>
      <c r="V1067" s="285">
        <v>41760000</v>
      </c>
      <c r="W1067" s="285">
        <v>3</v>
      </c>
      <c r="X1067" s="285">
        <v>164952000</v>
      </c>
      <c r="Y1067" s="289">
        <v>60</v>
      </c>
      <c r="Z1067" s="289">
        <v>31.05</v>
      </c>
      <c r="AA1067" s="290">
        <v>186794.02900000007</v>
      </c>
      <c r="AB1067" s="290">
        <v>95864.394</v>
      </c>
      <c r="AC1067" s="290">
        <v>563650.35800000012</v>
      </c>
      <c r="AD1067" s="290">
        <v>292253.40700000006</v>
      </c>
      <c r="AE1067" s="285">
        <v>4217904</v>
      </c>
    </row>
    <row r="1068" spans="1:31" s="291" customFormat="1" ht="14.4" x14ac:dyDescent="0.3">
      <c r="A1068" s="279">
        <v>43180</v>
      </c>
      <c r="B1068" s="280">
        <f t="shared" si="27"/>
        <v>2018</v>
      </c>
      <c r="C1068" s="281">
        <v>1323119</v>
      </c>
      <c r="D1068" s="281">
        <v>20477968</v>
      </c>
      <c r="E1068" s="281">
        <v>74094599</v>
      </c>
      <c r="F1068" s="281">
        <v>1439650</v>
      </c>
      <c r="G1068" s="282">
        <v>23911824</v>
      </c>
      <c r="H1068" s="282">
        <v>83724707</v>
      </c>
      <c r="I1068" s="282">
        <v>290064127</v>
      </c>
      <c r="J1068" s="283">
        <v>99.9</v>
      </c>
      <c r="K1068" s="284">
        <v>908.75900000000001</v>
      </c>
      <c r="L1068" s="284">
        <v>432.916</v>
      </c>
      <c r="M1068" s="285">
        <v>13734.298000000001</v>
      </c>
      <c r="N1068" s="285">
        <v>7084.8159999999998</v>
      </c>
      <c r="O1068" s="285">
        <v>50041.177999999993</v>
      </c>
      <c r="P1068" s="285">
        <v>25308.467999999997</v>
      </c>
      <c r="Q1068" s="286">
        <v>1323.1189999999999</v>
      </c>
      <c r="R1068" s="287">
        <f t="shared" si="26"/>
        <v>0.36605287618747728</v>
      </c>
      <c r="S1068" s="288">
        <v>98.895624999999981</v>
      </c>
      <c r="T1068" s="286">
        <v>87</v>
      </c>
      <c r="U1068" s="285">
        <v>2088000</v>
      </c>
      <c r="V1068" s="285">
        <v>43848000</v>
      </c>
      <c r="W1068" s="285">
        <v>3</v>
      </c>
      <c r="X1068" s="285">
        <v>167040000</v>
      </c>
      <c r="Y1068" s="289">
        <v>60</v>
      </c>
      <c r="Z1068" s="289">
        <v>31.05</v>
      </c>
      <c r="AA1068" s="290">
        <v>187530.59000000005</v>
      </c>
      <c r="AB1068" s="290">
        <v>96206.713999999978</v>
      </c>
      <c r="AC1068" s="290">
        <v>564559.11700000009</v>
      </c>
      <c r="AD1068" s="290">
        <v>292686.32300000009</v>
      </c>
      <c r="AE1068" s="285">
        <v>4219992</v>
      </c>
    </row>
    <row r="1069" spans="1:31" s="291" customFormat="1" ht="14.4" x14ac:dyDescent="0.3">
      <c r="A1069" s="279">
        <v>43181</v>
      </c>
      <c r="B1069" s="280">
        <f t="shared" si="27"/>
        <v>2018</v>
      </c>
      <c r="C1069" s="281">
        <v>1465227</v>
      </c>
      <c r="D1069" s="281">
        <v>21943195</v>
      </c>
      <c r="E1069" s="281">
        <v>75559826</v>
      </c>
      <c r="F1069" s="281">
        <v>1564570</v>
      </c>
      <c r="G1069" s="282">
        <v>23911824</v>
      </c>
      <c r="H1069" s="282">
        <v>83724707</v>
      </c>
      <c r="I1069" s="282">
        <v>290064127</v>
      </c>
      <c r="J1069" s="283">
        <v>98.4</v>
      </c>
      <c r="K1069" s="284">
        <v>1010.481</v>
      </c>
      <c r="L1069" s="284">
        <v>476.31599999999997</v>
      </c>
      <c r="M1069" s="285">
        <v>14744.779</v>
      </c>
      <c r="N1069" s="285">
        <v>7561.1319999999996</v>
      </c>
      <c r="O1069" s="285">
        <v>51051.658999999992</v>
      </c>
      <c r="P1069" s="285">
        <v>25784.783999999996</v>
      </c>
      <c r="Q1069" s="286">
        <v>1465.2270000000001</v>
      </c>
      <c r="R1069" s="287">
        <f t="shared" si="26"/>
        <v>0.3666914514774578</v>
      </c>
      <c r="S1069" s="288">
        <v>98.889506172839489</v>
      </c>
      <c r="T1069" s="286">
        <v>87</v>
      </c>
      <c r="U1069" s="285">
        <v>2088000</v>
      </c>
      <c r="V1069" s="285">
        <v>45936000</v>
      </c>
      <c r="W1069" s="285">
        <v>3</v>
      </c>
      <c r="X1069" s="285">
        <v>169128000</v>
      </c>
      <c r="Y1069" s="289">
        <v>60</v>
      </c>
      <c r="Z1069" s="289">
        <v>31.05</v>
      </c>
      <c r="AA1069" s="290">
        <v>188501.38600000006</v>
      </c>
      <c r="AB1069" s="290">
        <v>96660.285999999993</v>
      </c>
      <c r="AC1069" s="290">
        <v>565569.59800000011</v>
      </c>
      <c r="AD1069" s="290">
        <v>293162.63900000008</v>
      </c>
      <c r="AE1069" s="285">
        <v>4222080</v>
      </c>
    </row>
    <row r="1070" spans="1:31" s="291" customFormat="1" ht="14.4" x14ac:dyDescent="0.3">
      <c r="A1070" s="279">
        <v>43182</v>
      </c>
      <c r="B1070" s="280">
        <f t="shared" si="27"/>
        <v>2018</v>
      </c>
      <c r="C1070" s="281">
        <v>277446</v>
      </c>
      <c r="D1070" s="281">
        <v>22220641</v>
      </c>
      <c r="E1070" s="281">
        <v>75837272</v>
      </c>
      <c r="F1070" s="281">
        <v>1184093</v>
      </c>
      <c r="G1070" s="282">
        <v>23911824</v>
      </c>
      <c r="H1070" s="282">
        <v>83724707</v>
      </c>
      <c r="I1070" s="282">
        <v>290064127</v>
      </c>
      <c r="J1070" s="283">
        <v>98.8</v>
      </c>
      <c r="K1070" s="284">
        <v>196.84800000000001</v>
      </c>
      <c r="L1070" s="284">
        <v>89.903999999999996</v>
      </c>
      <c r="M1070" s="285">
        <v>14941.627</v>
      </c>
      <c r="N1070" s="285">
        <v>7651.0360000000001</v>
      </c>
      <c r="O1070" s="285">
        <v>51248.506999999991</v>
      </c>
      <c r="P1070" s="285">
        <v>25874.687999999995</v>
      </c>
      <c r="Q1070" s="286">
        <v>277.44600000000003</v>
      </c>
      <c r="R1070" s="287">
        <f t="shared" ref="R1070:R1133" si="28">SUM(Q706:Q1070)/(SUM(T706:T1070)*24)</f>
        <v>0.36583152653125511</v>
      </c>
      <c r="S1070" s="288">
        <v>98.888414634146329</v>
      </c>
      <c r="T1070" s="286">
        <v>87</v>
      </c>
      <c r="U1070" s="285">
        <v>2088000</v>
      </c>
      <c r="V1070" s="285">
        <v>48024000</v>
      </c>
      <c r="W1070" s="285">
        <v>3</v>
      </c>
      <c r="X1070" s="285">
        <v>171216000</v>
      </c>
      <c r="Y1070" s="289">
        <v>60</v>
      </c>
      <c r="Z1070" s="289">
        <v>31.05</v>
      </c>
      <c r="AA1070" s="290">
        <v>188032.58800000005</v>
      </c>
      <c r="AB1070" s="290">
        <v>96424.235999999975</v>
      </c>
      <c r="AC1070" s="290">
        <v>565766.44600000011</v>
      </c>
      <c r="AD1070" s="290">
        <v>293252.54300000006</v>
      </c>
      <c r="AE1070" s="285">
        <v>4224168</v>
      </c>
    </row>
    <row r="1071" spans="1:31" s="291" customFormat="1" ht="14.4" x14ac:dyDescent="0.3">
      <c r="A1071" s="279">
        <v>43183</v>
      </c>
      <c r="B1071" s="280">
        <f t="shared" si="27"/>
        <v>2018</v>
      </c>
      <c r="C1071" s="281">
        <v>150304</v>
      </c>
      <c r="D1071" s="281">
        <v>22370945</v>
      </c>
      <c r="E1071" s="281">
        <v>75987576</v>
      </c>
      <c r="F1071" s="281">
        <v>544530</v>
      </c>
      <c r="G1071" s="282">
        <v>23911824</v>
      </c>
      <c r="H1071" s="282">
        <v>83724707</v>
      </c>
      <c r="I1071" s="282">
        <v>290064127</v>
      </c>
      <c r="J1071" s="283">
        <v>97.11</v>
      </c>
      <c r="K1071" s="284">
        <v>97.510999999999996</v>
      </c>
      <c r="L1071" s="284">
        <v>65.284000000000006</v>
      </c>
      <c r="M1071" s="285">
        <v>15039.138000000001</v>
      </c>
      <c r="N1071" s="285">
        <v>7716.32</v>
      </c>
      <c r="O1071" s="285">
        <v>51346.017999999989</v>
      </c>
      <c r="P1071" s="285">
        <v>25939.971999999994</v>
      </c>
      <c r="Q1071" s="286">
        <v>150.304</v>
      </c>
      <c r="R1071" s="287">
        <f t="shared" si="28"/>
        <v>0.36570888705190813</v>
      </c>
      <c r="S1071" s="288">
        <v>98.866987951807218</v>
      </c>
      <c r="T1071" s="286">
        <v>87</v>
      </c>
      <c r="U1071" s="285">
        <v>2088000</v>
      </c>
      <c r="V1071" s="285">
        <v>50112000</v>
      </c>
      <c r="W1071" s="285">
        <v>3</v>
      </c>
      <c r="X1071" s="285">
        <v>173304000</v>
      </c>
      <c r="Y1071" s="289">
        <v>60</v>
      </c>
      <c r="Z1071" s="289">
        <v>31.05</v>
      </c>
      <c r="AA1071" s="290">
        <v>187506.33800000005</v>
      </c>
      <c r="AB1071" s="290">
        <v>96165.439999999988</v>
      </c>
      <c r="AC1071" s="290">
        <v>565863.95700000017</v>
      </c>
      <c r="AD1071" s="290">
        <v>293317.82700000005</v>
      </c>
      <c r="AE1071" s="285">
        <v>4226256</v>
      </c>
    </row>
    <row r="1072" spans="1:31" s="291" customFormat="1" ht="14.4" x14ac:dyDescent="0.3">
      <c r="A1072" s="279">
        <v>43184</v>
      </c>
      <c r="B1072" s="280">
        <f t="shared" si="27"/>
        <v>2018</v>
      </c>
      <c r="C1072" s="281">
        <v>128125</v>
      </c>
      <c r="D1072" s="281">
        <v>22499070</v>
      </c>
      <c r="E1072" s="281">
        <v>76115701</v>
      </c>
      <c r="F1072" s="281">
        <v>325954</v>
      </c>
      <c r="G1072" s="282">
        <v>23911824</v>
      </c>
      <c r="H1072" s="282">
        <v>83724707</v>
      </c>
      <c r="I1072" s="282">
        <v>290064127</v>
      </c>
      <c r="J1072" s="283">
        <v>97.04</v>
      </c>
      <c r="K1072" s="284">
        <v>94.760999999999996</v>
      </c>
      <c r="L1072" s="284">
        <v>51.188000000000002</v>
      </c>
      <c r="M1072" s="285">
        <v>15133.899000000001</v>
      </c>
      <c r="N1072" s="285">
        <v>7767.5079999999998</v>
      </c>
      <c r="O1072" s="285">
        <v>51440.778999999988</v>
      </c>
      <c r="P1072" s="285">
        <v>25991.159999999993</v>
      </c>
      <c r="Q1072" s="286">
        <v>128.125</v>
      </c>
      <c r="R1072" s="287">
        <f t="shared" si="28"/>
        <v>0.36568058179814222</v>
      </c>
      <c r="S1072" s="288">
        <v>98.845238095238102</v>
      </c>
      <c r="T1072" s="286">
        <v>87</v>
      </c>
      <c r="U1072" s="285">
        <v>2088000</v>
      </c>
      <c r="V1072" s="285">
        <v>52200000</v>
      </c>
      <c r="W1072" s="285">
        <v>3</v>
      </c>
      <c r="X1072" s="285">
        <v>175392000</v>
      </c>
      <c r="Y1072" s="289">
        <v>60</v>
      </c>
      <c r="Z1072" s="289">
        <v>31.05</v>
      </c>
      <c r="AA1072" s="290">
        <v>187426.02600000004</v>
      </c>
      <c r="AB1072" s="290">
        <v>96139.797999999995</v>
      </c>
      <c r="AC1072" s="290">
        <v>565958.71800000023</v>
      </c>
      <c r="AD1072" s="290">
        <v>293369.01500000007</v>
      </c>
      <c r="AE1072" s="285">
        <v>4228344</v>
      </c>
    </row>
    <row r="1073" spans="1:31" s="291" customFormat="1" ht="14.4" x14ac:dyDescent="0.3">
      <c r="A1073" s="279">
        <v>43185</v>
      </c>
      <c r="B1073" s="280">
        <f t="shared" si="27"/>
        <v>2018</v>
      </c>
      <c r="C1073" s="281">
        <v>2018579</v>
      </c>
      <c r="D1073" s="281">
        <v>24517648</v>
      </c>
      <c r="E1073" s="281">
        <v>78134280</v>
      </c>
      <c r="F1073" s="281">
        <v>1409466</v>
      </c>
      <c r="G1073" s="282">
        <v>23911824</v>
      </c>
      <c r="H1073" s="282">
        <v>83724707</v>
      </c>
      <c r="I1073" s="282">
        <v>290064127</v>
      </c>
      <c r="J1073" s="283">
        <v>99.77</v>
      </c>
      <c r="K1073" s="284">
        <v>1346.5989999999999</v>
      </c>
      <c r="L1073" s="284">
        <v>688.64800000000002</v>
      </c>
      <c r="M1073" s="285">
        <v>16480.498</v>
      </c>
      <c r="N1073" s="285">
        <v>8456.155999999999</v>
      </c>
      <c r="O1073" s="285">
        <v>52787.37799999999</v>
      </c>
      <c r="P1073" s="285">
        <v>26679.807999999994</v>
      </c>
      <c r="Q1073" s="286">
        <v>2018.579</v>
      </c>
      <c r="R1073" s="287">
        <f t="shared" si="28"/>
        <v>0.3677967997165803</v>
      </c>
      <c r="S1073" s="288">
        <v>98.856117647058824</v>
      </c>
      <c r="T1073" s="286">
        <v>87</v>
      </c>
      <c r="U1073" s="285">
        <v>2088000</v>
      </c>
      <c r="V1073" s="285">
        <v>54288000</v>
      </c>
      <c r="W1073" s="285">
        <v>3</v>
      </c>
      <c r="X1073" s="285">
        <v>177480000</v>
      </c>
      <c r="Y1073" s="289">
        <v>60</v>
      </c>
      <c r="Z1073" s="289">
        <v>31.05</v>
      </c>
      <c r="AA1073" s="290">
        <v>188661.70199999999</v>
      </c>
      <c r="AB1073" s="290">
        <v>96780.857999999978</v>
      </c>
      <c r="AC1073" s="290">
        <v>567305.31700000027</v>
      </c>
      <c r="AD1073" s="290">
        <v>294057.66300000006</v>
      </c>
      <c r="AE1073" s="285">
        <v>4230432</v>
      </c>
    </row>
    <row r="1074" spans="1:31" s="291" customFormat="1" ht="14.4" x14ac:dyDescent="0.3">
      <c r="A1074" s="279">
        <v>43186</v>
      </c>
      <c r="B1074" s="280">
        <f t="shared" si="27"/>
        <v>2018</v>
      </c>
      <c r="C1074" s="281">
        <v>1162680.9999999998</v>
      </c>
      <c r="D1074" s="281">
        <v>25680329.999999888</v>
      </c>
      <c r="E1074" s="281">
        <v>79296961.000000015</v>
      </c>
      <c r="F1074" s="281">
        <v>1593464</v>
      </c>
      <c r="G1074" s="282">
        <v>23911824</v>
      </c>
      <c r="H1074" s="282">
        <v>83724707</v>
      </c>
      <c r="I1074" s="282">
        <v>290064127</v>
      </c>
      <c r="J1074" s="283">
        <v>98.61</v>
      </c>
      <c r="K1074" s="284">
        <v>779.67399999999998</v>
      </c>
      <c r="L1074" s="284">
        <v>399.98</v>
      </c>
      <c r="M1074" s="285">
        <v>17260.171999999999</v>
      </c>
      <c r="N1074" s="285">
        <v>8856.1359999999986</v>
      </c>
      <c r="O1074" s="285">
        <v>53567.051999999989</v>
      </c>
      <c r="P1074" s="285">
        <v>27079.787999999993</v>
      </c>
      <c r="Q1074" s="286">
        <v>1162.6809999999998</v>
      </c>
      <c r="R1074" s="287">
        <f t="shared" si="28"/>
        <v>0.36732518894662286</v>
      </c>
      <c r="S1074" s="288">
        <v>98.853255813953496</v>
      </c>
      <c r="T1074" s="286">
        <v>87</v>
      </c>
      <c r="U1074" s="285">
        <v>2088000</v>
      </c>
      <c r="V1074" s="285">
        <v>56376000</v>
      </c>
      <c r="W1074" s="285">
        <v>3</v>
      </c>
      <c r="X1074" s="285">
        <v>179568000</v>
      </c>
      <c r="Y1074" s="289">
        <v>60</v>
      </c>
      <c r="Z1074" s="289">
        <v>31.05</v>
      </c>
      <c r="AA1074" s="290">
        <v>189179.45699999999</v>
      </c>
      <c r="AB1074" s="290">
        <v>97031.716</v>
      </c>
      <c r="AC1074" s="290">
        <v>568084.99100000027</v>
      </c>
      <c r="AD1074" s="290">
        <v>294457.64300000004</v>
      </c>
      <c r="AE1074" s="285">
        <v>4232520</v>
      </c>
    </row>
    <row r="1075" spans="1:31" s="291" customFormat="1" ht="14.4" x14ac:dyDescent="0.3">
      <c r="A1075" s="279">
        <v>43187</v>
      </c>
      <c r="B1075" s="280">
        <f t="shared" si="27"/>
        <v>2018</v>
      </c>
      <c r="C1075" s="281">
        <v>593983</v>
      </c>
      <c r="D1075" s="281">
        <v>26274312.999999888</v>
      </c>
      <c r="E1075" s="281">
        <v>79890943.999999896</v>
      </c>
      <c r="F1075" s="281">
        <v>641016</v>
      </c>
      <c r="G1075" s="282">
        <v>23911824</v>
      </c>
      <c r="H1075" s="282">
        <v>83724707</v>
      </c>
      <c r="I1075" s="282">
        <v>290064127</v>
      </c>
      <c r="J1075" s="283">
        <v>98.35</v>
      </c>
      <c r="K1075" s="284">
        <v>394.76299999999998</v>
      </c>
      <c r="L1075" s="284">
        <v>213.12799999999999</v>
      </c>
      <c r="M1075" s="285">
        <v>17654.934999999998</v>
      </c>
      <c r="N1075" s="285">
        <v>9069.2639999999992</v>
      </c>
      <c r="O1075" s="285">
        <v>53961.814999999988</v>
      </c>
      <c r="P1075" s="285">
        <v>27292.915999999994</v>
      </c>
      <c r="Q1075" s="286">
        <v>593.98299999999995</v>
      </c>
      <c r="R1075" s="287">
        <f t="shared" si="28"/>
        <v>0.36705274759880363</v>
      </c>
      <c r="S1075" s="288">
        <v>98.847471264367826</v>
      </c>
      <c r="T1075" s="286">
        <v>87</v>
      </c>
      <c r="U1075" s="285">
        <v>2088000</v>
      </c>
      <c r="V1075" s="285">
        <v>58464000</v>
      </c>
      <c r="W1075" s="285">
        <v>3</v>
      </c>
      <c r="X1075" s="285">
        <v>181656000</v>
      </c>
      <c r="Y1075" s="289">
        <v>60</v>
      </c>
      <c r="Z1075" s="289">
        <v>31.05</v>
      </c>
      <c r="AA1075" s="290">
        <v>188586.34100000001</v>
      </c>
      <c r="AB1075" s="290">
        <v>96685.917999999976</v>
      </c>
      <c r="AC1075" s="290">
        <v>568479.75400000031</v>
      </c>
      <c r="AD1075" s="290">
        <v>294670.77100000007</v>
      </c>
      <c r="AE1075" s="285">
        <v>4234608</v>
      </c>
    </row>
    <row r="1076" spans="1:31" s="291" customFormat="1" ht="14.4" x14ac:dyDescent="0.3">
      <c r="A1076" s="279">
        <v>43188</v>
      </c>
      <c r="B1076" s="280">
        <f t="shared" si="27"/>
        <v>2018</v>
      </c>
      <c r="C1076" s="281">
        <v>1335423</v>
      </c>
      <c r="D1076" s="281">
        <v>27609735.999999888</v>
      </c>
      <c r="E1076" s="281">
        <v>81226366.99999997</v>
      </c>
      <c r="F1076" s="281">
        <v>1406570</v>
      </c>
      <c r="G1076" s="282">
        <v>23911824</v>
      </c>
      <c r="H1076" s="282">
        <v>83724707</v>
      </c>
      <c r="I1076" s="282">
        <v>290064127</v>
      </c>
      <c r="J1076" s="283">
        <v>97.82</v>
      </c>
      <c r="K1076" s="284">
        <v>885.202</v>
      </c>
      <c r="L1076" s="284">
        <v>470.34800000000001</v>
      </c>
      <c r="M1076" s="285">
        <v>18540.136999999999</v>
      </c>
      <c r="N1076" s="285">
        <v>9539.6119999999992</v>
      </c>
      <c r="O1076" s="285">
        <v>54847.016999999985</v>
      </c>
      <c r="P1076" s="285">
        <v>27763.263999999996</v>
      </c>
      <c r="Q1076" s="286">
        <v>1335.423</v>
      </c>
      <c r="R1076" s="287">
        <f t="shared" si="28"/>
        <v>0.36799266519708212</v>
      </c>
      <c r="S1076" s="288">
        <v>98.835795454545462</v>
      </c>
      <c r="T1076" s="286">
        <v>87</v>
      </c>
      <c r="U1076" s="285">
        <v>2088000</v>
      </c>
      <c r="V1076" s="285">
        <v>60552000</v>
      </c>
      <c r="W1076" s="285">
        <v>3</v>
      </c>
      <c r="X1076" s="285">
        <v>183744000</v>
      </c>
      <c r="Y1076" s="289">
        <v>60</v>
      </c>
      <c r="Z1076" s="289">
        <v>31.05</v>
      </c>
      <c r="AA1076" s="290">
        <v>188936.842</v>
      </c>
      <c r="AB1076" s="290">
        <v>96878.801999999981</v>
      </c>
      <c r="AC1076" s="290">
        <v>569364.95600000035</v>
      </c>
      <c r="AD1076" s="290">
        <v>295141.11900000006</v>
      </c>
      <c r="AE1076" s="285">
        <v>4236696</v>
      </c>
    </row>
    <row r="1077" spans="1:31" s="291" customFormat="1" ht="14.4" x14ac:dyDescent="0.3">
      <c r="A1077" s="279">
        <v>43189</v>
      </c>
      <c r="B1077" s="280">
        <f t="shared" si="27"/>
        <v>2018</v>
      </c>
      <c r="C1077" s="281">
        <v>51670</v>
      </c>
      <c r="D1077" s="281">
        <v>27682097</v>
      </c>
      <c r="E1077" s="281">
        <v>81278037</v>
      </c>
      <c r="F1077" s="281">
        <v>24622</v>
      </c>
      <c r="G1077" s="282">
        <v>23911824</v>
      </c>
      <c r="H1077" s="282">
        <v>83724707</v>
      </c>
      <c r="I1077" s="282">
        <v>290064127</v>
      </c>
      <c r="J1077" s="283">
        <v>97.39</v>
      </c>
      <c r="K1077" s="284">
        <v>33.677</v>
      </c>
      <c r="L1077" s="284">
        <v>29.576000000000001</v>
      </c>
      <c r="M1077" s="285">
        <v>18573.813999999998</v>
      </c>
      <c r="N1077" s="285">
        <v>9569.1879999999983</v>
      </c>
      <c r="O1077" s="285">
        <v>54880.693999999989</v>
      </c>
      <c r="P1077" s="285">
        <v>27792.839999999997</v>
      </c>
      <c r="Q1077" s="286">
        <v>51.67</v>
      </c>
      <c r="R1077" s="287">
        <f t="shared" si="28"/>
        <v>0.36700437595129404</v>
      </c>
      <c r="S1077" s="288">
        <v>98.819550561797755</v>
      </c>
      <c r="T1077" s="286">
        <v>87</v>
      </c>
      <c r="U1077" s="285">
        <v>2088000</v>
      </c>
      <c r="V1077" s="285">
        <v>62640000</v>
      </c>
      <c r="W1077" s="285">
        <v>3</v>
      </c>
      <c r="X1077" s="285">
        <v>185832000</v>
      </c>
      <c r="Y1077" s="289">
        <v>60</v>
      </c>
      <c r="Z1077" s="289">
        <v>31.05</v>
      </c>
      <c r="AA1077" s="290">
        <v>188530.21</v>
      </c>
      <c r="AB1077" s="290">
        <v>96717.929999999978</v>
      </c>
      <c r="AC1077" s="290">
        <v>569398.63300000038</v>
      </c>
      <c r="AD1077" s="290">
        <v>295170.69500000007</v>
      </c>
      <c r="AE1077" s="285">
        <v>4238784</v>
      </c>
    </row>
    <row r="1078" spans="1:31" s="291" customFormat="1" ht="14.4" x14ac:dyDescent="0.3">
      <c r="A1078" s="279">
        <v>43190</v>
      </c>
      <c r="B1078" s="280">
        <f t="shared" si="27"/>
        <v>2018</v>
      </c>
      <c r="C1078" s="281">
        <v>1122452.9999999795</v>
      </c>
      <c r="D1078" s="281">
        <v>28804550.000000045</v>
      </c>
      <c r="E1078" s="281">
        <v>82400489.999999985</v>
      </c>
      <c r="F1078" s="281">
        <v>675540</v>
      </c>
      <c r="G1078" s="282">
        <v>23911824</v>
      </c>
      <c r="H1078" s="282">
        <v>83724707</v>
      </c>
      <c r="I1078" s="282">
        <v>290064127</v>
      </c>
      <c r="J1078" s="283">
        <v>97.95</v>
      </c>
      <c r="K1078" s="284">
        <v>707.10900000000004</v>
      </c>
      <c r="L1078" s="284">
        <v>423.83199999999999</v>
      </c>
      <c r="M1078" s="285">
        <v>19280.922999999999</v>
      </c>
      <c r="N1078" s="285">
        <v>9993.0199999999986</v>
      </c>
      <c r="O1078" s="285">
        <v>55587.802999999985</v>
      </c>
      <c r="P1078" s="285">
        <v>28216.671999999995</v>
      </c>
      <c r="Q1078" s="286">
        <v>1122.4529999999795</v>
      </c>
      <c r="R1078" s="287">
        <f t="shared" si="28"/>
        <v>0.36578421902062697</v>
      </c>
      <c r="S1078" s="288">
        <v>98.809888888888906</v>
      </c>
      <c r="T1078" s="286">
        <v>87</v>
      </c>
      <c r="U1078" s="285">
        <v>2088000</v>
      </c>
      <c r="V1078" s="285">
        <v>64728000</v>
      </c>
      <c r="W1078" s="285">
        <v>3</v>
      </c>
      <c r="X1078" s="285">
        <v>187920000</v>
      </c>
      <c r="Y1078" s="289">
        <v>60</v>
      </c>
      <c r="Z1078" s="289">
        <v>31.05</v>
      </c>
      <c r="AA1078" s="290">
        <v>188676.89799999999</v>
      </c>
      <c r="AB1078" s="290">
        <v>96885.775999999969</v>
      </c>
      <c r="AC1078" s="290">
        <v>570105.74200000043</v>
      </c>
      <c r="AD1078" s="290">
        <v>295594.52700000006</v>
      </c>
      <c r="AE1078" s="285">
        <v>4240872</v>
      </c>
    </row>
    <row r="1079" spans="1:31" s="304" customFormat="1" ht="14.4" x14ac:dyDescent="0.3">
      <c r="A1079" s="292">
        <v>43191</v>
      </c>
      <c r="B1079" s="293">
        <f t="shared" si="27"/>
        <v>2018</v>
      </c>
      <c r="C1079" s="294">
        <v>1948482</v>
      </c>
      <c r="D1079" s="294">
        <v>1948481.99999996</v>
      </c>
      <c r="E1079" s="294">
        <v>84348971.999999955</v>
      </c>
      <c r="F1079" s="294">
        <v>1875836</v>
      </c>
      <c r="G1079" s="295">
        <v>16038033</v>
      </c>
      <c r="H1079" s="295">
        <v>99762740</v>
      </c>
      <c r="I1079" s="295">
        <v>290064127</v>
      </c>
      <c r="J1079" s="296">
        <v>97.21</v>
      </c>
      <c r="K1079" s="297">
        <v>1285.8520000000001</v>
      </c>
      <c r="L1079" s="297">
        <v>691.86400000000003</v>
      </c>
      <c r="M1079" s="298">
        <v>1285.8520000000001</v>
      </c>
      <c r="N1079" s="298">
        <v>691.86400000000003</v>
      </c>
      <c r="O1079" s="298">
        <v>56873.654999999984</v>
      </c>
      <c r="P1079" s="298">
        <v>28908.535999999996</v>
      </c>
      <c r="Q1079" s="299">
        <v>1948.482</v>
      </c>
      <c r="R1079" s="300">
        <f t="shared" si="28"/>
        <v>0.36605407416154973</v>
      </c>
      <c r="S1079" s="301">
        <v>98.792307692307702</v>
      </c>
      <c r="T1079" s="299">
        <v>87</v>
      </c>
      <c r="U1079" s="298">
        <v>2088000</v>
      </c>
      <c r="V1079" s="298">
        <v>2088000</v>
      </c>
      <c r="W1079" s="298">
        <v>4</v>
      </c>
      <c r="X1079" s="298">
        <v>190008000</v>
      </c>
      <c r="Y1079" s="302">
        <v>60</v>
      </c>
      <c r="Z1079" s="302">
        <v>31.05</v>
      </c>
      <c r="AA1079" s="303">
        <v>188586.56200000001</v>
      </c>
      <c r="AB1079" s="303">
        <v>96870.453999999983</v>
      </c>
      <c r="AC1079" s="303">
        <v>571391.59400000039</v>
      </c>
      <c r="AD1079" s="303">
        <v>296286.39100000006</v>
      </c>
      <c r="AE1079" s="298">
        <v>4242960</v>
      </c>
    </row>
    <row r="1080" spans="1:31" s="304" customFormat="1" ht="14.4" x14ac:dyDescent="0.3">
      <c r="A1080" s="292">
        <v>43192</v>
      </c>
      <c r="B1080" s="293">
        <f t="shared" si="27"/>
        <v>2018</v>
      </c>
      <c r="C1080" s="294">
        <v>105209</v>
      </c>
      <c r="D1080" s="294">
        <v>2053690</v>
      </c>
      <c r="E1080" s="294">
        <v>84454180</v>
      </c>
      <c r="F1080" s="294">
        <v>365778</v>
      </c>
      <c r="G1080" s="295">
        <v>16038033</v>
      </c>
      <c r="H1080" s="295">
        <v>99762740</v>
      </c>
      <c r="I1080" s="295">
        <v>290064127</v>
      </c>
      <c r="J1080" s="296">
        <v>96.39</v>
      </c>
      <c r="K1080" s="297">
        <v>72.317999999999998</v>
      </c>
      <c r="L1080" s="297">
        <v>41.107999999999997</v>
      </c>
      <c r="M1080" s="298">
        <v>1358.17</v>
      </c>
      <c r="N1080" s="298">
        <v>732.97199999999998</v>
      </c>
      <c r="O1080" s="298">
        <v>56945.972999999984</v>
      </c>
      <c r="P1080" s="298">
        <v>28949.643999999997</v>
      </c>
      <c r="Q1080" s="299">
        <v>105.209</v>
      </c>
      <c r="R1080" s="300">
        <f t="shared" si="28"/>
        <v>0.36576317377840789</v>
      </c>
      <c r="S1080" s="301">
        <v>98.766195652173906</v>
      </c>
      <c r="T1080" s="299">
        <v>87</v>
      </c>
      <c r="U1080" s="298">
        <v>2088000</v>
      </c>
      <c r="V1080" s="298">
        <v>4176000</v>
      </c>
      <c r="W1080" s="298">
        <v>4</v>
      </c>
      <c r="X1080" s="298">
        <v>192096000</v>
      </c>
      <c r="Y1080" s="302">
        <v>60</v>
      </c>
      <c r="Z1080" s="302">
        <v>31.05</v>
      </c>
      <c r="AA1080" s="303">
        <v>187479.96400000004</v>
      </c>
      <c r="AB1080" s="303">
        <v>96318.885999999984</v>
      </c>
      <c r="AC1080" s="303">
        <v>571463.91200000036</v>
      </c>
      <c r="AD1080" s="303">
        <v>296327.49900000007</v>
      </c>
      <c r="AE1080" s="298">
        <v>4245048</v>
      </c>
    </row>
    <row r="1081" spans="1:31" s="304" customFormat="1" ht="14.4" x14ac:dyDescent="0.3">
      <c r="A1081" s="292">
        <v>43193</v>
      </c>
      <c r="B1081" s="293">
        <f t="shared" si="27"/>
        <v>2018</v>
      </c>
      <c r="C1081" s="294">
        <v>97683</v>
      </c>
      <c r="D1081" s="294">
        <v>2151374</v>
      </c>
      <c r="E1081" s="294">
        <v>84551864</v>
      </c>
      <c r="F1081" s="294">
        <v>139990</v>
      </c>
      <c r="G1081" s="295">
        <v>16038033</v>
      </c>
      <c r="H1081" s="295">
        <v>99762740</v>
      </c>
      <c r="I1081" s="295">
        <v>290064127</v>
      </c>
      <c r="J1081" s="296">
        <v>98.35</v>
      </c>
      <c r="K1081" s="297">
        <v>70.197999999999993</v>
      </c>
      <c r="L1081" s="297">
        <v>35.700000000000003</v>
      </c>
      <c r="M1081" s="298">
        <v>1428.3680000000002</v>
      </c>
      <c r="N1081" s="298">
        <v>768.67200000000003</v>
      </c>
      <c r="O1081" s="298">
        <v>57016.17099999998</v>
      </c>
      <c r="P1081" s="298">
        <v>28985.343999999997</v>
      </c>
      <c r="Q1081" s="299">
        <v>97.683000000000007</v>
      </c>
      <c r="R1081" s="300">
        <f t="shared" si="28"/>
        <v>0.36588461528368277</v>
      </c>
      <c r="S1081" s="301">
        <v>98.76172043010753</v>
      </c>
      <c r="T1081" s="299">
        <v>87</v>
      </c>
      <c r="U1081" s="298">
        <v>2088000</v>
      </c>
      <c r="V1081" s="298">
        <v>6264000</v>
      </c>
      <c r="W1081" s="298">
        <v>4</v>
      </c>
      <c r="X1081" s="298">
        <v>194184000</v>
      </c>
      <c r="Y1081" s="302">
        <v>60</v>
      </c>
      <c r="Z1081" s="302">
        <v>31.05</v>
      </c>
      <c r="AA1081" s="303">
        <v>187325.00300000006</v>
      </c>
      <c r="AB1081" s="303">
        <v>96244.507999999987</v>
      </c>
      <c r="AC1081" s="303">
        <v>571534.11000000034</v>
      </c>
      <c r="AD1081" s="303">
        <v>296363.19900000008</v>
      </c>
      <c r="AE1081" s="298">
        <v>4247136</v>
      </c>
    </row>
    <row r="1082" spans="1:31" s="304" customFormat="1" ht="14.4" x14ac:dyDescent="0.3">
      <c r="A1082" s="292">
        <v>43194</v>
      </c>
      <c r="B1082" s="293">
        <f t="shared" si="27"/>
        <v>2018</v>
      </c>
      <c r="C1082" s="294">
        <v>0</v>
      </c>
      <c r="D1082" s="294">
        <v>2151374</v>
      </c>
      <c r="E1082" s="294">
        <v>84551864</v>
      </c>
      <c r="F1082" s="294">
        <v>65904</v>
      </c>
      <c r="G1082" s="295">
        <v>16038033</v>
      </c>
      <c r="H1082" s="295">
        <v>99762740</v>
      </c>
      <c r="I1082" s="295">
        <v>290064127</v>
      </c>
      <c r="J1082" s="296">
        <v>98.71</v>
      </c>
      <c r="K1082" s="297">
        <v>7.0000000000000001E-3</v>
      </c>
      <c r="L1082" s="297">
        <v>1.7999999999999999E-2</v>
      </c>
      <c r="M1082" s="298">
        <v>1428.3750000000002</v>
      </c>
      <c r="N1082" s="298">
        <v>768.69</v>
      </c>
      <c r="O1082" s="298">
        <v>57016.177999999978</v>
      </c>
      <c r="P1082" s="298">
        <v>28985.361999999997</v>
      </c>
      <c r="Q1082" s="299">
        <v>0</v>
      </c>
      <c r="R1082" s="300">
        <f t="shared" si="28"/>
        <v>0.3657894465438517</v>
      </c>
      <c r="S1082" s="301">
        <v>98.761170212765947</v>
      </c>
      <c r="T1082" s="299">
        <v>87</v>
      </c>
      <c r="U1082" s="298">
        <v>2088000</v>
      </c>
      <c r="V1082" s="298">
        <v>8352000</v>
      </c>
      <c r="W1082" s="298">
        <v>4</v>
      </c>
      <c r="X1082" s="298">
        <v>196272000</v>
      </c>
      <c r="Y1082" s="302">
        <v>60</v>
      </c>
      <c r="Z1082" s="302">
        <v>31.05</v>
      </c>
      <c r="AA1082" s="303">
        <v>187319.10100000005</v>
      </c>
      <c r="AB1082" s="303">
        <v>96241.455999999976</v>
      </c>
      <c r="AC1082" s="303">
        <v>571534.11700000032</v>
      </c>
      <c r="AD1082" s="303">
        <v>296363.21700000006</v>
      </c>
      <c r="AE1082" s="298">
        <v>4249224</v>
      </c>
    </row>
    <row r="1083" spans="1:31" s="304" customFormat="1" ht="14.4" x14ac:dyDescent="0.3">
      <c r="A1083" s="292">
        <v>43195</v>
      </c>
      <c r="B1083" s="293">
        <f t="shared" si="27"/>
        <v>2018</v>
      </c>
      <c r="C1083" s="294">
        <v>548</v>
      </c>
      <c r="D1083" s="294">
        <v>2151922</v>
      </c>
      <c r="E1083" s="294">
        <v>84552412</v>
      </c>
      <c r="F1083" s="294">
        <v>23429</v>
      </c>
      <c r="G1083" s="295">
        <v>16038033</v>
      </c>
      <c r="H1083" s="295">
        <v>99762740</v>
      </c>
      <c r="I1083" s="295">
        <v>290064127</v>
      </c>
      <c r="J1083" s="296">
        <v>92.41</v>
      </c>
      <c r="K1083" s="297">
        <v>0.91200000000000003</v>
      </c>
      <c r="L1083" s="297">
        <v>1.6319999999999999</v>
      </c>
      <c r="M1083" s="298">
        <v>1429.2870000000003</v>
      </c>
      <c r="N1083" s="298">
        <v>770.322</v>
      </c>
      <c r="O1083" s="298">
        <v>57017.089999999975</v>
      </c>
      <c r="P1083" s="298">
        <v>28986.993999999999</v>
      </c>
      <c r="Q1083" s="299">
        <v>0.54800000000000004</v>
      </c>
      <c r="R1083" s="300">
        <f t="shared" si="28"/>
        <v>0.36564059596913911</v>
      </c>
      <c r="S1083" s="301">
        <v>98.694315789473677</v>
      </c>
      <c r="T1083" s="299">
        <v>87</v>
      </c>
      <c r="U1083" s="298">
        <v>2088000</v>
      </c>
      <c r="V1083" s="298">
        <v>10440000</v>
      </c>
      <c r="W1083" s="298">
        <v>4</v>
      </c>
      <c r="X1083" s="298">
        <v>198360000</v>
      </c>
      <c r="Y1083" s="302">
        <v>60</v>
      </c>
      <c r="Z1083" s="302">
        <v>31.05</v>
      </c>
      <c r="AA1083" s="303">
        <v>187269.52900000007</v>
      </c>
      <c r="AB1083" s="303">
        <v>96214.051999999981</v>
      </c>
      <c r="AC1083" s="303">
        <v>571535.02900000033</v>
      </c>
      <c r="AD1083" s="303">
        <v>296364.84900000005</v>
      </c>
      <c r="AE1083" s="298">
        <v>4251312</v>
      </c>
    </row>
    <row r="1084" spans="1:31" s="304" customFormat="1" ht="14.4" x14ac:dyDescent="0.3">
      <c r="A1084" s="292">
        <v>43196</v>
      </c>
      <c r="B1084" s="293">
        <f t="shared" si="27"/>
        <v>2018</v>
      </c>
      <c r="C1084" s="294">
        <v>361065</v>
      </c>
      <c r="D1084" s="294">
        <v>2512987</v>
      </c>
      <c r="E1084" s="294">
        <v>84913477</v>
      </c>
      <c r="F1084" s="294">
        <v>227148</v>
      </c>
      <c r="G1084" s="295">
        <v>16038033</v>
      </c>
      <c r="H1084" s="295">
        <v>99762740</v>
      </c>
      <c r="I1084" s="295">
        <v>290064127</v>
      </c>
      <c r="J1084" s="296">
        <v>97.98</v>
      </c>
      <c r="K1084" s="297">
        <v>252.74199999999999</v>
      </c>
      <c r="L1084" s="297">
        <v>115.352</v>
      </c>
      <c r="M1084" s="298">
        <v>1682.0290000000002</v>
      </c>
      <c r="N1084" s="298">
        <v>885.67399999999998</v>
      </c>
      <c r="O1084" s="298">
        <v>57269.831999999973</v>
      </c>
      <c r="P1084" s="298">
        <v>29102.345999999998</v>
      </c>
      <c r="Q1084" s="299">
        <v>361.065</v>
      </c>
      <c r="R1084" s="300">
        <f t="shared" si="28"/>
        <v>0.36596892352910343</v>
      </c>
      <c r="S1084" s="301">
        <v>98.686874999999986</v>
      </c>
      <c r="T1084" s="299">
        <v>87</v>
      </c>
      <c r="U1084" s="298">
        <v>2088000</v>
      </c>
      <c r="V1084" s="298">
        <v>12528000</v>
      </c>
      <c r="W1084" s="298">
        <v>4</v>
      </c>
      <c r="X1084" s="298">
        <v>200448000</v>
      </c>
      <c r="Y1084" s="302">
        <v>60</v>
      </c>
      <c r="Z1084" s="302">
        <v>31.05</v>
      </c>
      <c r="AA1084" s="303">
        <v>187444.08800000008</v>
      </c>
      <c r="AB1084" s="303">
        <v>96286.859999999971</v>
      </c>
      <c r="AC1084" s="303">
        <v>571787.7710000003</v>
      </c>
      <c r="AD1084" s="303">
        <v>296480.20100000006</v>
      </c>
      <c r="AE1084" s="298">
        <v>4253400</v>
      </c>
    </row>
    <row r="1085" spans="1:31" s="304" customFormat="1" ht="14.4" x14ac:dyDescent="0.3">
      <c r="A1085" s="292">
        <v>43197</v>
      </c>
      <c r="B1085" s="293">
        <f t="shared" si="27"/>
        <v>2018</v>
      </c>
      <c r="C1085" s="294">
        <v>1262163</v>
      </c>
      <c r="D1085" s="294">
        <v>3775150</v>
      </c>
      <c r="E1085" s="294">
        <v>86175640</v>
      </c>
      <c r="F1085" s="294">
        <v>904583</v>
      </c>
      <c r="G1085" s="295">
        <v>16038033</v>
      </c>
      <c r="H1085" s="295">
        <v>99762740</v>
      </c>
      <c r="I1085" s="295">
        <v>290064127</v>
      </c>
      <c r="J1085" s="296">
        <v>99.33</v>
      </c>
      <c r="K1085" s="297">
        <v>843.03800000000001</v>
      </c>
      <c r="L1085" s="297">
        <v>433.94799999999998</v>
      </c>
      <c r="M1085" s="298">
        <v>2525.067</v>
      </c>
      <c r="N1085" s="298">
        <v>1319.6219999999998</v>
      </c>
      <c r="O1085" s="298">
        <v>58112.869999999974</v>
      </c>
      <c r="P1085" s="298">
        <v>29536.293999999998</v>
      </c>
      <c r="Q1085" s="299">
        <v>1262.163</v>
      </c>
      <c r="R1085" s="300">
        <f t="shared" si="28"/>
        <v>0.36725036739621092</v>
      </c>
      <c r="S1085" s="301">
        <v>98.693505154639155</v>
      </c>
      <c r="T1085" s="299">
        <v>87</v>
      </c>
      <c r="U1085" s="298">
        <v>2088000</v>
      </c>
      <c r="V1085" s="298">
        <v>14616000</v>
      </c>
      <c r="W1085" s="298">
        <v>4</v>
      </c>
      <c r="X1085" s="298">
        <v>202536000</v>
      </c>
      <c r="Y1085" s="302">
        <v>60</v>
      </c>
      <c r="Z1085" s="302">
        <v>31.05</v>
      </c>
      <c r="AA1085" s="303">
        <v>188213.71400000007</v>
      </c>
      <c r="AB1085" s="303">
        <v>96676.409999999989</v>
      </c>
      <c r="AC1085" s="303">
        <v>572630.80900000024</v>
      </c>
      <c r="AD1085" s="303">
        <v>296914.14900000003</v>
      </c>
      <c r="AE1085" s="298">
        <v>4255488</v>
      </c>
    </row>
    <row r="1086" spans="1:31" s="304" customFormat="1" ht="14.4" x14ac:dyDescent="0.3">
      <c r="A1086" s="292">
        <v>43198</v>
      </c>
      <c r="B1086" s="293">
        <f t="shared" si="27"/>
        <v>2018</v>
      </c>
      <c r="C1086" s="294">
        <v>1414046</v>
      </c>
      <c r="D1086" s="294">
        <v>5189196</v>
      </c>
      <c r="E1086" s="294">
        <v>87589686</v>
      </c>
      <c r="F1086" s="294">
        <v>1241470</v>
      </c>
      <c r="G1086" s="295">
        <v>16038033</v>
      </c>
      <c r="H1086" s="295">
        <v>99762740</v>
      </c>
      <c r="I1086" s="295">
        <v>290064127</v>
      </c>
      <c r="J1086" s="296">
        <v>99.85</v>
      </c>
      <c r="K1086" s="297">
        <v>961.125</v>
      </c>
      <c r="L1086" s="297">
        <v>481.86399999999998</v>
      </c>
      <c r="M1086" s="298">
        <v>3486.192</v>
      </c>
      <c r="N1086" s="298">
        <v>1801.4859999999999</v>
      </c>
      <c r="O1086" s="298">
        <v>59073.994999999974</v>
      </c>
      <c r="P1086" s="298">
        <v>30018.157999999999</v>
      </c>
      <c r="Q1086" s="299">
        <v>1414.046</v>
      </c>
      <c r="R1086" s="300">
        <f t="shared" si="28"/>
        <v>0.36885890804597737</v>
      </c>
      <c r="S1086" s="301">
        <v>98.705306122448974</v>
      </c>
      <c r="T1086" s="299">
        <v>87</v>
      </c>
      <c r="U1086" s="298">
        <v>2088000</v>
      </c>
      <c r="V1086" s="298">
        <v>16704000</v>
      </c>
      <c r="W1086" s="298">
        <v>4</v>
      </c>
      <c r="X1086" s="298">
        <v>204624000</v>
      </c>
      <c r="Y1086" s="302">
        <v>60</v>
      </c>
      <c r="Z1086" s="302">
        <v>31.05</v>
      </c>
      <c r="AA1086" s="303">
        <v>188984.43900000007</v>
      </c>
      <c r="AB1086" s="303">
        <v>97055.51999999999</v>
      </c>
      <c r="AC1086" s="303">
        <v>573591.93400000024</v>
      </c>
      <c r="AD1086" s="303">
        <v>297396.01300000004</v>
      </c>
      <c r="AE1086" s="298">
        <v>4257576</v>
      </c>
    </row>
    <row r="1087" spans="1:31" s="304" customFormat="1" ht="14.4" x14ac:dyDescent="0.3">
      <c r="A1087" s="292">
        <v>43199</v>
      </c>
      <c r="B1087" s="293">
        <f t="shared" si="27"/>
        <v>2018</v>
      </c>
      <c r="C1087" s="294">
        <v>229371</v>
      </c>
      <c r="D1087" s="294">
        <v>5418567</v>
      </c>
      <c r="E1087" s="294">
        <v>87819057</v>
      </c>
      <c r="F1087" s="294">
        <v>330644</v>
      </c>
      <c r="G1087" s="295">
        <v>16038033</v>
      </c>
      <c r="H1087" s="295">
        <v>99762740</v>
      </c>
      <c r="I1087" s="295">
        <v>290064127</v>
      </c>
      <c r="J1087" s="296">
        <v>98.79</v>
      </c>
      <c r="K1087" s="297">
        <v>156.96899999999999</v>
      </c>
      <c r="L1087" s="297">
        <v>79.867999999999995</v>
      </c>
      <c r="M1087" s="298">
        <v>3643.1610000000001</v>
      </c>
      <c r="N1087" s="298">
        <v>1881.3539999999998</v>
      </c>
      <c r="O1087" s="298">
        <v>59230.963999999971</v>
      </c>
      <c r="P1087" s="298">
        <v>30098.025999999998</v>
      </c>
      <c r="Q1087" s="299">
        <v>229.37100000000001</v>
      </c>
      <c r="R1087" s="300">
        <f t="shared" si="28"/>
        <v>0.36896592268934059</v>
      </c>
      <c r="S1087" s="301">
        <v>98.706161616161609</v>
      </c>
      <c r="T1087" s="299">
        <v>87</v>
      </c>
      <c r="U1087" s="298">
        <v>2088000</v>
      </c>
      <c r="V1087" s="298">
        <v>18792000</v>
      </c>
      <c r="W1087" s="298">
        <v>4</v>
      </c>
      <c r="X1087" s="298">
        <v>206712000</v>
      </c>
      <c r="Y1087" s="302">
        <v>60</v>
      </c>
      <c r="Z1087" s="302">
        <v>31.05</v>
      </c>
      <c r="AA1087" s="303">
        <v>189005.06000000008</v>
      </c>
      <c r="AB1087" s="303">
        <v>97076.143999999986</v>
      </c>
      <c r="AC1087" s="303">
        <v>573748.90300000028</v>
      </c>
      <c r="AD1087" s="303">
        <v>297475.88100000005</v>
      </c>
      <c r="AE1087" s="298">
        <v>4259664</v>
      </c>
    </row>
    <row r="1088" spans="1:31" s="304" customFormat="1" ht="14.4" x14ac:dyDescent="0.3">
      <c r="A1088" s="292">
        <v>43200</v>
      </c>
      <c r="B1088" s="293">
        <f t="shared" si="27"/>
        <v>2018</v>
      </c>
      <c r="C1088" s="294">
        <v>15825</v>
      </c>
      <c r="D1088" s="294">
        <v>5434392</v>
      </c>
      <c r="E1088" s="294">
        <v>87834882</v>
      </c>
      <c r="F1088" s="294">
        <v>33207</v>
      </c>
      <c r="G1088" s="295">
        <v>16038033</v>
      </c>
      <c r="H1088" s="295">
        <v>99762740</v>
      </c>
      <c r="I1088" s="295">
        <v>290064127</v>
      </c>
      <c r="J1088" s="296">
        <v>95.16</v>
      </c>
      <c r="K1088" s="297">
        <v>11.385</v>
      </c>
      <c r="L1088" s="297">
        <v>8.6120000000000001</v>
      </c>
      <c r="M1088" s="298">
        <v>3654.5460000000003</v>
      </c>
      <c r="N1088" s="298">
        <v>1889.9659999999999</v>
      </c>
      <c r="O1088" s="298">
        <v>59242.348999999973</v>
      </c>
      <c r="P1088" s="298">
        <v>30106.637999999999</v>
      </c>
      <c r="Q1088" s="299">
        <v>15.824999999999999</v>
      </c>
      <c r="R1088" s="300">
        <f t="shared" si="28"/>
        <v>0.36877245971763012</v>
      </c>
      <c r="S1088" s="301">
        <v>98.670699999999997</v>
      </c>
      <c r="T1088" s="299">
        <v>87</v>
      </c>
      <c r="U1088" s="298">
        <v>2088000</v>
      </c>
      <c r="V1088" s="298">
        <v>20880000</v>
      </c>
      <c r="W1088" s="298">
        <v>4</v>
      </c>
      <c r="X1088" s="298">
        <v>208800000</v>
      </c>
      <c r="Y1088" s="302">
        <v>60</v>
      </c>
      <c r="Z1088" s="302">
        <v>31.05</v>
      </c>
      <c r="AA1088" s="303">
        <v>188914.66100000008</v>
      </c>
      <c r="AB1088" s="303">
        <v>97030.419999999984</v>
      </c>
      <c r="AC1088" s="303">
        <v>573760.28800000029</v>
      </c>
      <c r="AD1088" s="303">
        <v>297484.49300000007</v>
      </c>
      <c r="AE1088" s="298">
        <v>4261752</v>
      </c>
    </row>
    <row r="1089" spans="1:31" s="304" customFormat="1" ht="14.4" x14ac:dyDescent="0.3">
      <c r="A1089" s="292">
        <v>43201</v>
      </c>
      <c r="B1089" s="293">
        <f t="shared" si="27"/>
        <v>2018</v>
      </c>
      <c r="C1089" s="294">
        <v>3320</v>
      </c>
      <c r="D1089" s="294">
        <v>5437712</v>
      </c>
      <c r="E1089" s="294">
        <v>87838202</v>
      </c>
      <c r="F1089" s="294">
        <v>37481</v>
      </c>
      <c r="G1089" s="295">
        <v>16038033</v>
      </c>
      <c r="H1089" s="295">
        <v>99762740</v>
      </c>
      <c r="I1089" s="295">
        <v>290064127</v>
      </c>
      <c r="J1089" s="296">
        <v>99.64</v>
      </c>
      <c r="K1089" s="297">
        <v>2.6520000000000001</v>
      </c>
      <c r="L1089" s="297">
        <v>3.532</v>
      </c>
      <c r="M1089" s="298">
        <v>3657.1980000000003</v>
      </c>
      <c r="N1089" s="298">
        <v>1893.4979999999998</v>
      </c>
      <c r="O1089" s="298">
        <v>59245.000999999975</v>
      </c>
      <c r="P1089" s="298">
        <v>30110.17</v>
      </c>
      <c r="Q1089" s="299">
        <v>3.32</v>
      </c>
      <c r="R1089" s="300">
        <f t="shared" si="28"/>
        <v>0.36873877473363809</v>
      </c>
      <c r="S1089" s="301">
        <v>98.680297029702956</v>
      </c>
      <c r="T1089" s="299">
        <v>87</v>
      </c>
      <c r="U1089" s="298">
        <v>2088000</v>
      </c>
      <c r="V1089" s="298">
        <v>22968000</v>
      </c>
      <c r="W1089" s="298">
        <v>4</v>
      </c>
      <c r="X1089" s="298">
        <v>210888000</v>
      </c>
      <c r="Y1089" s="302">
        <v>60</v>
      </c>
      <c r="Z1089" s="302">
        <v>31.05</v>
      </c>
      <c r="AA1089" s="303">
        <v>188798.14600000007</v>
      </c>
      <c r="AB1089" s="303">
        <v>96982.34599999999</v>
      </c>
      <c r="AC1089" s="303">
        <v>573762.94000000029</v>
      </c>
      <c r="AD1089" s="303">
        <v>297488.02500000008</v>
      </c>
      <c r="AE1089" s="298">
        <v>4263840</v>
      </c>
    </row>
    <row r="1090" spans="1:31" s="304" customFormat="1" ht="14.4" x14ac:dyDescent="0.3">
      <c r="A1090" s="292">
        <v>43202</v>
      </c>
      <c r="B1090" s="293">
        <f t="shared" si="27"/>
        <v>2018</v>
      </c>
      <c r="C1090" s="294">
        <v>36520</v>
      </c>
      <c r="D1090" s="294">
        <v>5474232</v>
      </c>
      <c r="E1090" s="294">
        <v>87874722</v>
      </c>
      <c r="F1090" s="294">
        <v>59028</v>
      </c>
      <c r="G1090" s="295">
        <v>16038033</v>
      </c>
      <c r="H1090" s="295">
        <v>99762740</v>
      </c>
      <c r="I1090" s="295">
        <v>290064127</v>
      </c>
      <c r="J1090" s="296">
        <v>97.3</v>
      </c>
      <c r="K1090" s="297">
        <v>25.308</v>
      </c>
      <c r="L1090" s="297">
        <v>15.084</v>
      </c>
      <c r="M1090" s="298">
        <v>3682.5060000000003</v>
      </c>
      <c r="N1090" s="298">
        <v>1908.5819999999999</v>
      </c>
      <c r="O1090" s="298">
        <v>59270.308999999972</v>
      </c>
      <c r="P1090" s="298">
        <v>30125.253999999997</v>
      </c>
      <c r="Q1090" s="299">
        <v>36.520000000000003</v>
      </c>
      <c r="R1090" s="300">
        <f t="shared" si="28"/>
        <v>0.36781447934708483</v>
      </c>
      <c r="S1090" s="301">
        <v>98.666764705882343</v>
      </c>
      <c r="T1090" s="299">
        <v>87</v>
      </c>
      <c r="U1090" s="298">
        <v>2088000</v>
      </c>
      <c r="V1090" s="298">
        <v>25056000</v>
      </c>
      <c r="W1090" s="298">
        <v>4</v>
      </c>
      <c r="X1090" s="298">
        <v>212976000</v>
      </c>
      <c r="Y1090" s="302">
        <v>60</v>
      </c>
      <c r="Z1090" s="302">
        <v>31.05</v>
      </c>
      <c r="AA1090" s="303">
        <v>188801.20400000006</v>
      </c>
      <c r="AB1090" s="303">
        <v>96983.793999999994</v>
      </c>
      <c r="AC1090" s="303">
        <v>573788.24800000025</v>
      </c>
      <c r="AD1090" s="303">
        <v>297503.10900000005</v>
      </c>
      <c r="AE1090" s="298">
        <v>4265928</v>
      </c>
    </row>
    <row r="1091" spans="1:31" s="304" customFormat="1" ht="14.4" x14ac:dyDescent="0.3">
      <c r="A1091" s="292">
        <v>43203</v>
      </c>
      <c r="B1091" s="293">
        <f t="shared" si="27"/>
        <v>2018</v>
      </c>
      <c r="C1091" s="294">
        <v>48069</v>
      </c>
      <c r="D1091" s="294">
        <v>5522301</v>
      </c>
      <c r="E1091" s="294">
        <v>87922791</v>
      </c>
      <c r="F1091" s="294">
        <v>188804</v>
      </c>
      <c r="G1091" s="295">
        <v>16038033</v>
      </c>
      <c r="H1091" s="295">
        <v>99762740</v>
      </c>
      <c r="I1091" s="295">
        <v>290064127</v>
      </c>
      <c r="J1091" s="296">
        <v>98.04</v>
      </c>
      <c r="K1091" s="297">
        <v>31.408999999999999</v>
      </c>
      <c r="L1091" s="297">
        <v>20.256</v>
      </c>
      <c r="M1091" s="298">
        <v>3713.9150000000004</v>
      </c>
      <c r="N1091" s="298">
        <v>1928.838</v>
      </c>
      <c r="O1091" s="298">
        <v>59301.717999999972</v>
      </c>
      <c r="P1091" s="298">
        <v>30145.51</v>
      </c>
      <c r="Q1091" s="299">
        <v>48.069000000000003</v>
      </c>
      <c r="R1091" s="300">
        <f t="shared" si="28"/>
        <v>0.36730537185745066</v>
      </c>
      <c r="S1091" s="301">
        <v>98.66067961165048</v>
      </c>
      <c r="T1091" s="299">
        <v>87</v>
      </c>
      <c r="U1091" s="298">
        <v>2088000</v>
      </c>
      <c r="V1091" s="298">
        <v>27144000</v>
      </c>
      <c r="W1091" s="298">
        <v>4</v>
      </c>
      <c r="X1091" s="298">
        <v>215064000</v>
      </c>
      <c r="Y1091" s="302">
        <v>60</v>
      </c>
      <c r="Z1091" s="302">
        <v>31.05</v>
      </c>
      <c r="AA1091" s="303">
        <v>188313.6050000001</v>
      </c>
      <c r="AB1091" s="303">
        <v>96772.397999999986</v>
      </c>
      <c r="AC1091" s="303">
        <v>573819.65700000024</v>
      </c>
      <c r="AD1091" s="303">
        <v>297523.36500000005</v>
      </c>
      <c r="AE1091" s="298">
        <v>4268016</v>
      </c>
    </row>
    <row r="1092" spans="1:31" s="304" customFormat="1" ht="14.4" x14ac:dyDescent="0.3">
      <c r="A1092" s="292">
        <v>43204</v>
      </c>
      <c r="B1092" s="293">
        <f t="shared" si="27"/>
        <v>2018</v>
      </c>
      <c r="C1092" s="294">
        <v>256689</v>
      </c>
      <c r="D1092" s="294">
        <v>5778990</v>
      </c>
      <c r="E1092" s="294">
        <v>88179480</v>
      </c>
      <c r="F1092" s="294">
        <v>540790</v>
      </c>
      <c r="G1092" s="295">
        <v>16038033</v>
      </c>
      <c r="H1092" s="295">
        <v>99762740</v>
      </c>
      <c r="I1092" s="295">
        <v>290064127</v>
      </c>
      <c r="J1092" s="296">
        <v>97.47</v>
      </c>
      <c r="K1092" s="297">
        <v>180.75700000000001</v>
      </c>
      <c r="L1092" s="297">
        <v>78.215999999999994</v>
      </c>
      <c r="M1092" s="298">
        <v>3894.6720000000005</v>
      </c>
      <c r="N1092" s="298">
        <v>2007.0539999999999</v>
      </c>
      <c r="O1092" s="298">
        <v>59482.474999999969</v>
      </c>
      <c r="P1092" s="298">
        <v>30223.725999999999</v>
      </c>
      <c r="Q1092" s="299">
        <v>256.68900000000002</v>
      </c>
      <c r="R1092" s="300">
        <f t="shared" si="28"/>
        <v>0.36761152968036576</v>
      </c>
      <c r="S1092" s="301">
        <v>98.649230769230755</v>
      </c>
      <c r="T1092" s="299">
        <v>87</v>
      </c>
      <c r="U1092" s="298">
        <v>2088000</v>
      </c>
      <c r="V1092" s="298">
        <v>29232000</v>
      </c>
      <c r="W1092" s="298">
        <v>4</v>
      </c>
      <c r="X1092" s="298">
        <v>217152000</v>
      </c>
      <c r="Y1092" s="302">
        <v>60</v>
      </c>
      <c r="Z1092" s="302">
        <v>31.05</v>
      </c>
      <c r="AA1092" s="303">
        <v>188181.74300000007</v>
      </c>
      <c r="AB1092" s="303">
        <v>96716.501999999979</v>
      </c>
      <c r="AC1092" s="303">
        <v>574000.41400000022</v>
      </c>
      <c r="AD1092" s="303">
        <v>297601.58100000006</v>
      </c>
      <c r="AE1092" s="298">
        <v>4270104</v>
      </c>
    </row>
    <row r="1093" spans="1:31" s="304" customFormat="1" ht="14.4" x14ac:dyDescent="0.3">
      <c r="A1093" s="292">
        <v>43205</v>
      </c>
      <c r="B1093" s="293">
        <f t="shared" si="27"/>
        <v>2018</v>
      </c>
      <c r="C1093" s="294">
        <v>916600</v>
      </c>
      <c r="D1093" s="294">
        <v>6695590</v>
      </c>
      <c r="E1093" s="294">
        <v>89096080</v>
      </c>
      <c r="F1093" s="294">
        <v>1048510</v>
      </c>
      <c r="G1093" s="295">
        <v>16038033</v>
      </c>
      <c r="H1093" s="295">
        <v>99762740</v>
      </c>
      <c r="I1093" s="295">
        <v>290064127</v>
      </c>
      <c r="J1093" s="296">
        <v>99.52</v>
      </c>
      <c r="K1093" s="297">
        <v>618.71400000000006</v>
      </c>
      <c r="L1093" s="297">
        <v>312.19200000000001</v>
      </c>
      <c r="M1093" s="298">
        <v>4513.3860000000004</v>
      </c>
      <c r="N1093" s="298">
        <v>2319.2460000000001</v>
      </c>
      <c r="O1093" s="298">
        <v>60101.188999999969</v>
      </c>
      <c r="P1093" s="298">
        <v>30535.917999999998</v>
      </c>
      <c r="Q1093" s="299">
        <v>916.6</v>
      </c>
      <c r="R1093" s="300">
        <f t="shared" si="28"/>
        <v>0.36879583136513971</v>
      </c>
      <c r="S1093" s="301">
        <v>98.657523809523795</v>
      </c>
      <c r="T1093" s="299">
        <v>87</v>
      </c>
      <c r="U1093" s="298">
        <v>2088000</v>
      </c>
      <c r="V1093" s="298">
        <v>31320000</v>
      </c>
      <c r="W1093" s="298">
        <v>4</v>
      </c>
      <c r="X1093" s="298">
        <v>219240000</v>
      </c>
      <c r="Y1093" s="302">
        <v>60</v>
      </c>
      <c r="Z1093" s="302">
        <v>31.05</v>
      </c>
      <c r="AA1093" s="303">
        <v>188779.74200000009</v>
      </c>
      <c r="AB1093" s="303">
        <v>97018.979999999981</v>
      </c>
      <c r="AC1093" s="303">
        <v>574619.12800000026</v>
      </c>
      <c r="AD1093" s="303">
        <v>297913.77300000004</v>
      </c>
      <c r="AE1093" s="298">
        <v>4272192</v>
      </c>
    </row>
    <row r="1094" spans="1:31" s="304" customFormat="1" ht="14.4" x14ac:dyDescent="0.3">
      <c r="A1094" s="292">
        <v>43206</v>
      </c>
      <c r="B1094" s="293">
        <f t="shared" si="27"/>
        <v>2018</v>
      </c>
      <c r="C1094" s="294">
        <v>100480</v>
      </c>
      <c r="D1094" s="294">
        <v>6796070</v>
      </c>
      <c r="E1094" s="294">
        <v>89196560</v>
      </c>
      <c r="F1094" s="294">
        <v>439810</v>
      </c>
      <c r="G1094" s="295">
        <v>16038033</v>
      </c>
      <c r="H1094" s="295">
        <v>99762740</v>
      </c>
      <c r="I1094" s="295">
        <v>290064127</v>
      </c>
      <c r="J1094" s="296">
        <v>97.22</v>
      </c>
      <c r="K1094" s="297">
        <v>78.277000000000001</v>
      </c>
      <c r="L1094" s="297">
        <v>31.167999999999999</v>
      </c>
      <c r="M1094" s="298">
        <v>4591.6630000000005</v>
      </c>
      <c r="N1094" s="298">
        <v>2350.4140000000002</v>
      </c>
      <c r="O1094" s="298">
        <v>60179.465999999971</v>
      </c>
      <c r="P1094" s="298">
        <v>30567.085999999999</v>
      </c>
      <c r="Q1094" s="299">
        <v>100.48</v>
      </c>
      <c r="R1094" s="300">
        <f t="shared" si="28"/>
        <v>0.36851175536660924</v>
      </c>
      <c r="S1094" s="301">
        <v>98.643962264150929</v>
      </c>
      <c r="T1094" s="299">
        <v>87</v>
      </c>
      <c r="U1094" s="298">
        <v>2088000</v>
      </c>
      <c r="V1094" s="298">
        <v>33408000</v>
      </c>
      <c r="W1094" s="298">
        <v>4</v>
      </c>
      <c r="X1094" s="298">
        <v>221328000</v>
      </c>
      <c r="Y1094" s="302">
        <v>60</v>
      </c>
      <c r="Z1094" s="302">
        <v>31.05</v>
      </c>
      <c r="AA1094" s="303">
        <v>188847.04300000009</v>
      </c>
      <c r="AB1094" s="303">
        <v>97042.979999999981</v>
      </c>
      <c r="AC1094" s="303">
        <v>574697.40500000026</v>
      </c>
      <c r="AD1094" s="303">
        <v>297944.94100000005</v>
      </c>
      <c r="AE1094" s="298">
        <v>4274280</v>
      </c>
    </row>
    <row r="1095" spans="1:31" s="304" customFormat="1" ht="14.4" x14ac:dyDescent="0.3">
      <c r="A1095" s="292">
        <v>43207</v>
      </c>
      <c r="B1095" s="293">
        <f t="shared" si="27"/>
        <v>2018</v>
      </c>
      <c r="C1095" s="294">
        <v>41720</v>
      </c>
      <c r="D1095" s="294">
        <v>6837790</v>
      </c>
      <c r="E1095" s="294">
        <v>89238280</v>
      </c>
      <c r="F1095" s="294">
        <v>307440</v>
      </c>
      <c r="G1095" s="295">
        <v>16038033</v>
      </c>
      <c r="H1095" s="295">
        <v>99762740</v>
      </c>
      <c r="I1095" s="295">
        <v>290064127</v>
      </c>
      <c r="J1095" s="296">
        <v>95.04</v>
      </c>
      <c r="K1095" s="297">
        <v>29.901</v>
      </c>
      <c r="L1095" s="297">
        <v>17.536000000000001</v>
      </c>
      <c r="M1095" s="298">
        <v>4621.5640000000003</v>
      </c>
      <c r="N1095" s="298">
        <v>2367.9500000000003</v>
      </c>
      <c r="O1095" s="298">
        <v>60209.366999999969</v>
      </c>
      <c r="P1095" s="298">
        <v>30584.621999999999</v>
      </c>
      <c r="Q1095" s="299">
        <v>41.72</v>
      </c>
      <c r="R1095" s="300">
        <f t="shared" si="28"/>
        <v>0.36681001548312636</v>
      </c>
      <c r="S1095" s="301">
        <v>98.61028037383177</v>
      </c>
      <c r="T1095" s="299">
        <v>87</v>
      </c>
      <c r="U1095" s="298">
        <v>2088000</v>
      </c>
      <c r="V1095" s="298">
        <v>35496000</v>
      </c>
      <c r="W1095" s="298">
        <v>4</v>
      </c>
      <c r="X1095" s="298">
        <v>223416000</v>
      </c>
      <c r="Y1095" s="302">
        <v>60</v>
      </c>
      <c r="Z1095" s="302">
        <v>31.05</v>
      </c>
      <c r="AA1095" s="303">
        <v>188672.5420000001</v>
      </c>
      <c r="AB1095" s="303">
        <v>96941.073999999993</v>
      </c>
      <c r="AC1095" s="303">
        <v>574727.30600000022</v>
      </c>
      <c r="AD1095" s="303">
        <v>297962.47700000007</v>
      </c>
      <c r="AE1095" s="298">
        <v>4276368</v>
      </c>
    </row>
    <row r="1096" spans="1:31" s="304" customFormat="1" ht="14.4" x14ac:dyDescent="0.3">
      <c r="A1096" s="292">
        <v>43208</v>
      </c>
      <c r="B1096" s="293">
        <f t="shared" si="27"/>
        <v>2018</v>
      </c>
      <c r="C1096" s="294">
        <v>775300</v>
      </c>
      <c r="D1096" s="294">
        <v>7613090</v>
      </c>
      <c r="E1096" s="294">
        <v>90013580</v>
      </c>
      <c r="F1096" s="294">
        <v>449490</v>
      </c>
      <c r="G1096" s="295">
        <v>16038033</v>
      </c>
      <c r="H1096" s="295">
        <v>99762740</v>
      </c>
      <c r="I1096" s="295">
        <v>290064127</v>
      </c>
      <c r="J1096" s="296">
        <v>98.03</v>
      </c>
      <c r="K1096" s="297">
        <v>524.471</v>
      </c>
      <c r="L1096" s="297">
        <v>261.66399999999999</v>
      </c>
      <c r="M1096" s="298">
        <v>5146.0349999999999</v>
      </c>
      <c r="N1096" s="298">
        <v>2629.6140000000005</v>
      </c>
      <c r="O1096" s="298">
        <v>60733.837999999967</v>
      </c>
      <c r="P1096" s="298">
        <v>30846.286</v>
      </c>
      <c r="Q1096" s="299">
        <v>775.3</v>
      </c>
      <c r="R1096" s="300">
        <f t="shared" si="28"/>
        <v>0.36730224767753145</v>
      </c>
      <c r="S1096" s="301">
        <v>98.60490740740741</v>
      </c>
      <c r="T1096" s="299">
        <v>87</v>
      </c>
      <c r="U1096" s="298">
        <v>2088000</v>
      </c>
      <c r="V1096" s="298">
        <v>37584000</v>
      </c>
      <c r="W1096" s="298">
        <v>4</v>
      </c>
      <c r="X1096" s="298">
        <v>225504000</v>
      </c>
      <c r="Y1096" s="302">
        <v>60</v>
      </c>
      <c r="Z1096" s="302">
        <v>31.05</v>
      </c>
      <c r="AA1096" s="303">
        <v>188306.86200000008</v>
      </c>
      <c r="AB1096" s="303">
        <v>96733.511999999988</v>
      </c>
      <c r="AC1096" s="303">
        <v>575251.77700000023</v>
      </c>
      <c r="AD1096" s="303">
        <v>298224.14100000006</v>
      </c>
      <c r="AE1096" s="298">
        <v>4278456</v>
      </c>
    </row>
    <row r="1097" spans="1:31" s="304" customFormat="1" ht="14.4" x14ac:dyDescent="0.3">
      <c r="A1097" s="292">
        <v>43209</v>
      </c>
      <c r="B1097" s="293">
        <f t="shared" si="27"/>
        <v>2018</v>
      </c>
      <c r="C1097" s="294">
        <v>1423700</v>
      </c>
      <c r="D1097" s="294">
        <v>9036790</v>
      </c>
      <c r="E1097" s="294">
        <v>91437280</v>
      </c>
      <c r="F1097" s="294">
        <v>820550</v>
      </c>
      <c r="G1097" s="295">
        <v>16038033</v>
      </c>
      <c r="H1097" s="295">
        <v>99762740</v>
      </c>
      <c r="I1097" s="295">
        <v>290064127</v>
      </c>
      <c r="J1097" s="296">
        <v>95.52</v>
      </c>
      <c r="K1097" s="297">
        <v>983.95299999999997</v>
      </c>
      <c r="L1097" s="297">
        <v>460.25599999999997</v>
      </c>
      <c r="M1097" s="298">
        <v>6129.9879999999994</v>
      </c>
      <c r="N1097" s="298">
        <v>3089.8700000000003</v>
      </c>
      <c r="O1097" s="298">
        <v>61717.790999999968</v>
      </c>
      <c r="P1097" s="298">
        <v>31306.542000000001</v>
      </c>
      <c r="Q1097" s="299">
        <v>1423.7</v>
      </c>
      <c r="R1097" s="300">
        <f t="shared" si="28"/>
        <v>0.36801077520600467</v>
      </c>
      <c r="S1097" s="301">
        <v>98.576605504587164</v>
      </c>
      <c r="T1097" s="299">
        <v>87</v>
      </c>
      <c r="U1097" s="298">
        <v>2088000</v>
      </c>
      <c r="V1097" s="298">
        <v>39672000</v>
      </c>
      <c r="W1097" s="298">
        <v>4</v>
      </c>
      <c r="X1097" s="298">
        <v>227592000</v>
      </c>
      <c r="Y1097" s="302">
        <v>60</v>
      </c>
      <c r="Z1097" s="302">
        <v>31.05</v>
      </c>
      <c r="AA1097" s="303">
        <v>189022.7900000001</v>
      </c>
      <c r="AB1097" s="303">
        <v>97051.965999999986</v>
      </c>
      <c r="AC1097" s="303">
        <v>576235.73000000021</v>
      </c>
      <c r="AD1097" s="303">
        <v>298684.39700000006</v>
      </c>
      <c r="AE1097" s="298">
        <v>4280544</v>
      </c>
    </row>
    <row r="1098" spans="1:31" s="304" customFormat="1" ht="14.4" x14ac:dyDescent="0.3">
      <c r="A1098" s="292">
        <v>43210</v>
      </c>
      <c r="B1098" s="293">
        <f t="shared" si="27"/>
        <v>2018</v>
      </c>
      <c r="C1098" s="294">
        <v>1216900.0000000233</v>
      </c>
      <c r="D1098" s="294">
        <v>10253689.999999944</v>
      </c>
      <c r="E1098" s="294">
        <v>92654179.99999994</v>
      </c>
      <c r="F1098" s="294">
        <v>1022851</v>
      </c>
      <c r="G1098" s="295">
        <v>16038033</v>
      </c>
      <c r="H1098" s="295">
        <v>99762740</v>
      </c>
      <c r="I1098" s="295">
        <v>290064127</v>
      </c>
      <c r="J1098" s="296">
        <v>99.26</v>
      </c>
      <c r="K1098" s="297">
        <v>822.26199999999994</v>
      </c>
      <c r="L1098" s="297">
        <v>409.16</v>
      </c>
      <c r="M1098" s="298">
        <v>6952.2499999999991</v>
      </c>
      <c r="N1098" s="298">
        <v>3499.03</v>
      </c>
      <c r="O1098" s="298">
        <v>62540.052999999971</v>
      </c>
      <c r="P1098" s="298">
        <v>31715.702000000001</v>
      </c>
      <c r="Q1098" s="299">
        <v>1216.9000000000233</v>
      </c>
      <c r="R1098" s="300">
        <f t="shared" si="28"/>
        <v>0.36743396971605558</v>
      </c>
      <c r="S1098" s="301">
        <v>98.582818181818183</v>
      </c>
      <c r="T1098" s="299">
        <v>87</v>
      </c>
      <c r="U1098" s="298">
        <v>2088000</v>
      </c>
      <c r="V1098" s="298">
        <v>41760000</v>
      </c>
      <c r="W1098" s="298">
        <v>4</v>
      </c>
      <c r="X1098" s="298">
        <v>229680000</v>
      </c>
      <c r="Y1098" s="302">
        <v>60</v>
      </c>
      <c r="Z1098" s="302">
        <v>31.05</v>
      </c>
      <c r="AA1098" s="303">
        <v>189263.6560000001</v>
      </c>
      <c r="AB1098" s="303">
        <v>97150.489999999976</v>
      </c>
      <c r="AC1098" s="303">
        <v>577057.9920000002</v>
      </c>
      <c r="AD1098" s="303">
        <v>299093.55700000003</v>
      </c>
      <c r="AE1098" s="298">
        <v>4282632</v>
      </c>
    </row>
    <row r="1099" spans="1:31" s="304" customFormat="1" ht="14.4" x14ac:dyDescent="0.3">
      <c r="A1099" s="292">
        <v>43211</v>
      </c>
      <c r="B1099" s="293">
        <f t="shared" si="27"/>
        <v>2018</v>
      </c>
      <c r="C1099" s="294">
        <v>723200.00000006985</v>
      </c>
      <c r="D1099" s="294">
        <v>10976890.000000015</v>
      </c>
      <c r="E1099" s="294">
        <v>93377380</v>
      </c>
      <c r="F1099" s="294">
        <v>932095</v>
      </c>
      <c r="G1099" s="295">
        <v>16038033</v>
      </c>
      <c r="H1099" s="295">
        <v>99762740</v>
      </c>
      <c r="I1099" s="295">
        <v>290064127</v>
      </c>
      <c r="J1099" s="296">
        <v>99.96</v>
      </c>
      <c r="K1099" s="297">
        <v>500.12700000000001</v>
      </c>
      <c r="L1099" s="297">
        <v>236.88800000000001</v>
      </c>
      <c r="M1099" s="298">
        <v>7452.3769999999995</v>
      </c>
      <c r="N1099" s="298">
        <v>3735.9180000000001</v>
      </c>
      <c r="O1099" s="298">
        <v>63040.179999999971</v>
      </c>
      <c r="P1099" s="298">
        <v>31952.59</v>
      </c>
      <c r="Q1099" s="299">
        <v>723.20000000006985</v>
      </c>
      <c r="R1099" s="300">
        <f t="shared" si="28"/>
        <v>0.36816993386868252</v>
      </c>
      <c r="S1099" s="301">
        <v>98.595225225225221</v>
      </c>
      <c r="T1099" s="299">
        <v>87</v>
      </c>
      <c r="U1099" s="298">
        <v>2088000</v>
      </c>
      <c r="V1099" s="298">
        <v>43848000</v>
      </c>
      <c r="W1099" s="298">
        <v>4</v>
      </c>
      <c r="X1099" s="298">
        <v>231768000</v>
      </c>
      <c r="Y1099" s="302">
        <v>60</v>
      </c>
      <c r="Z1099" s="302">
        <v>31.05</v>
      </c>
      <c r="AA1099" s="303">
        <v>188650.30200000008</v>
      </c>
      <c r="AB1099" s="303">
        <v>96815.916999999987</v>
      </c>
      <c r="AC1099" s="303">
        <v>577558.11900000018</v>
      </c>
      <c r="AD1099" s="303">
        <v>299330.44500000001</v>
      </c>
      <c r="AE1099" s="298">
        <v>4284720</v>
      </c>
    </row>
    <row r="1100" spans="1:31" s="304" customFormat="1" ht="14.4" x14ac:dyDescent="0.3">
      <c r="A1100" s="292">
        <v>43212</v>
      </c>
      <c r="B1100" s="293">
        <f t="shared" ref="B1100:B1163" si="29">YEAR(A1100)</f>
        <v>2018</v>
      </c>
      <c r="C1100" s="294">
        <v>23329.99999995809</v>
      </c>
      <c r="D1100" s="294">
        <v>11000219.999999972</v>
      </c>
      <c r="E1100" s="294">
        <v>93400709.99999997</v>
      </c>
      <c r="F1100" s="294">
        <v>54223</v>
      </c>
      <c r="G1100" s="295">
        <v>16038033</v>
      </c>
      <c r="H1100" s="295">
        <v>99762740</v>
      </c>
      <c r="I1100" s="295">
        <v>290064127</v>
      </c>
      <c r="J1100" s="296">
        <v>99.69</v>
      </c>
      <c r="K1100" s="297">
        <v>17.777999999999999</v>
      </c>
      <c r="L1100" s="297">
        <v>10.151999999999999</v>
      </c>
      <c r="M1100" s="298">
        <v>7470.1549999999997</v>
      </c>
      <c r="N1100" s="298">
        <v>3746.07</v>
      </c>
      <c r="O1100" s="298">
        <v>63057.95799999997</v>
      </c>
      <c r="P1100" s="298">
        <v>31962.741999999998</v>
      </c>
      <c r="Q1100" s="299">
        <v>23.32999999995809</v>
      </c>
      <c r="R1100" s="300">
        <f t="shared" si="28"/>
        <v>0.36699235815882053</v>
      </c>
      <c r="S1100" s="301">
        <v>98.605000000000004</v>
      </c>
      <c r="T1100" s="299">
        <v>87</v>
      </c>
      <c r="U1100" s="298">
        <v>2088000</v>
      </c>
      <c r="V1100" s="298">
        <v>45936000</v>
      </c>
      <c r="W1100" s="298">
        <v>4</v>
      </c>
      <c r="X1100" s="298">
        <v>233856000</v>
      </c>
      <c r="Y1100" s="302">
        <v>60</v>
      </c>
      <c r="Z1100" s="302">
        <v>31.05</v>
      </c>
      <c r="AA1100" s="303">
        <v>188557.32100000005</v>
      </c>
      <c r="AB1100" s="303">
        <v>96767.313999999984</v>
      </c>
      <c r="AC1100" s="303">
        <v>577575.89700000023</v>
      </c>
      <c r="AD1100" s="303">
        <v>299340.59700000001</v>
      </c>
      <c r="AE1100" s="298">
        <v>4286808</v>
      </c>
    </row>
    <row r="1101" spans="1:31" s="304" customFormat="1" ht="14.4" x14ac:dyDescent="0.3">
      <c r="A1101" s="292">
        <v>43213</v>
      </c>
      <c r="B1101" s="293">
        <f t="shared" si="29"/>
        <v>2018</v>
      </c>
      <c r="C1101" s="294">
        <v>52400.000000023283</v>
      </c>
      <c r="D1101" s="294">
        <v>11052619.999999996</v>
      </c>
      <c r="E1101" s="294">
        <v>93453109.999999985</v>
      </c>
      <c r="F1101" s="294">
        <v>60791</v>
      </c>
      <c r="G1101" s="295">
        <v>16038033</v>
      </c>
      <c r="H1101" s="295">
        <v>99762740</v>
      </c>
      <c r="I1101" s="295">
        <v>290064127</v>
      </c>
      <c r="J1101" s="296">
        <v>99.95</v>
      </c>
      <c r="K1101" s="297">
        <v>36.933</v>
      </c>
      <c r="L1101" s="297">
        <v>21.244</v>
      </c>
      <c r="M1101" s="298">
        <v>7507.0879999999997</v>
      </c>
      <c r="N1101" s="298">
        <v>3767.3140000000003</v>
      </c>
      <c r="O1101" s="298">
        <v>63094.890999999967</v>
      </c>
      <c r="P1101" s="298">
        <v>31983.985999999997</v>
      </c>
      <c r="Q1101" s="299">
        <v>52.400000000023283</v>
      </c>
      <c r="R1101" s="300">
        <f t="shared" si="28"/>
        <v>0.36666311604471774</v>
      </c>
      <c r="S1101" s="301">
        <v>98.61690265486726</v>
      </c>
      <c r="T1101" s="299">
        <v>87</v>
      </c>
      <c r="U1101" s="298">
        <v>2088000</v>
      </c>
      <c r="V1101" s="298">
        <v>48024000</v>
      </c>
      <c r="W1101" s="298">
        <v>4</v>
      </c>
      <c r="X1101" s="298">
        <v>235944000</v>
      </c>
      <c r="Y1101" s="302">
        <v>60</v>
      </c>
      <c r="Z1101" s="302">
        <v>31.05</v>
      </c>
      <c r="AA1101" s="303">
        <v>187981.70300000007</v>
      </c>
      <c r="AB1101" s="303">
        <v>96470.157999999996</v>
      </c>
      <c r="AC1101" s="303">
        <v>577612.83000000019</v>
      </c>
      <c r="AD1101" s="303">
        <v>299361.84100000001</v>
      </c>
      <c r="AE1101" s="298">
        <v>4288896</v>
      </c>
    </row>
    <row r="1102" spans="1:31" s="304" customFormat="1" ht="14.4" x14ac:dyDescent="0.3">
      <c r="A1102" s="292">
        <v>43214</v>
      </c>
      <c r="B1102" s="293">
        <f t="shared" si="29"/>
        <v>2018</v>
      </c>
      <c r="C1102" s="294">
        <v>32219.99999997206</v>
      </c>
      <c r="D1102" s="294">
        <v>11084839.999999966</v>
      </c>
      <c r="E1102" s="294">
        <v>93485329.999999955</v>
      </c>
      <c r="F1102" s="294">
        <v>69723</v>
      </c>
      <c r="G1102" s="295">
        <v>16038033</v>
      </c>
      <c r="H1102" s="295">
        <v>99762740</v>
      </c>
      <c r="I1102" s="295">
        <v>290064127</v>
      </c>
      <c r="J1102" s="296">
        <v>97.71</v>
      </c>
      <c r="K1102" s="297">
        <v>24.991</v>
      </c>
      <c r="L1102" s="297">
        <v>12.724</v>
      </c>
      <c r="M1102" s="298">
        <v>7532.0789999999997</v>
      </c>
      <c r="N1102" s="298">
        <v>3780.0380000000005</v>
      </c>
      <c r="O1102" s="298">
        <v>63119.881999999969</v>
      </c>
      <c r="P1102" s="298">
        <v>31996.709999999995</v>
      </c>
      <c r="Q1102" s="299">
        <v>32.21999999997206</v>
      </c>
      <c r="R1102" s="300">
        <f t="shared" si="28"/>
        <v>0.3664817522174989</v>
      </c>
      <c r="S1102" s="301">
        <v>98.608947368421056</v>
      </c>
      <c r="T1102" s="299">
        <v>87</v>
      </c>
      <c r="U1102" s="298">
        <v>2088000</v>
      </c>
      <c r="V1102" s="298">
        <v>50112000</v>
      </c>
      <c r="W1102" s="298">
        <v>4</v>
      </c>
      <c r="X1102" s="298">
        <v>238032000</v>
      </c>
      <c r="Y1102" s="302">
        <v>60</v>
      </c>
      <c r="Z1102" s="302">
        <v>31.05</v>
      </c>
      <c r="AA1102" s="303">
        <v>187804.18900000007</v>
      </c>
      <c r="AB1102" s="303">
        <v>96371.979999999981</v>
      </c>
      <c r="AC1102" s="303">
        <v>577637.82100000023</v>
      </c>
      <c r="AD1102" s="303">
        <v>299374.565</v>
      </c>
      <c r="AE1102" s="298">
        <v>4290984</v>
      </c>
    </row>
    <row r="1103" spans="1:31" s="304" customFormat="1" ht="14.4" x14ac:dyDescent="0.3">
      <c r="A1103" s="292">
        <v>43215</v>
      </c>
      <c r="B1103" s="293">
        <f t="shared" si="29"/>
        <v>2018</v>
      </c>
      <c r="C1103" s="294">
        <v>135510.00000000931</v>
      </c>
      <c r="D1103" s="294">
        <v>11220349.999999978</v>
      </c>
      <c r="E1103" s="294">
        <v>93620839.99999997</v>
      </c>
      <c r="F1103" s="294">
        <v>110370</v>
      </c>
      <c r="G1103" s="295">
        <v>16038033</v>
      </c>
      <c r="H1103" s="295">
        <v>99762740</v>
      </c>
      <c r="I1103" s="295">
        <v>290064127</v>
      </c>
      <c r="J1103" s="296">
        <v>98.33</v>
      </c>
      <c r="K1103" s="297">
        <v>91.028000000000006</v>
      </c>
      <c r="L1103" s="297">
        <v>49.572000000000003</v>
      </c>
      <c r="M1103" s="298">
        <v>7623.107</v>
      </c>
      <c r="N1103" s="298">
        <v>3829.6100000000006</v>
      </c>
      <c r="O1103" s="298">
        <v>63210.909999999967</v>
      </c>
      <c r="P1103" s="298">
        <v>32046.281999999996</v>
      </c>
      <c r="Q1103" s="299">
        <v>135.51000000000931</v>
      </c>
      <c r="R1103" s="300">
        <f t="shared" si="28"/>
        <v>0.36655803416784788</v>
      </c>
      <c r="S1103" s="301">
        <v>98.606521739130429</v>
      </c>
      <c r="T1103" s="299">
        <v>87</v>
      </c>
      <c r="U1103" s="298">
        <v>2088000</v>
      </c>
      <c r="V1103" s="298">
        <v>52200000</v>
      </c>
      <c r="W1103" s="298">
        <v>4</v>
      </c>
      <c r="X1103" s="298">
        <v>240120000</v>
      </c>
      <c r="Y1103" s="302">
        <v>60</v>
      </c>
      <c r="Z1103" s="302">
        <v>31.05</v>
      </c>
      <c r="AA1103" s="303">
        <v>187776.82400000008</v>
      </c>
      <c r="AB1103" s="303">
        <v>96363.655999999988</v>
      </c>
      <c r="AC1103" s="303">
        <v>577728.84900000028</v>
      </c>
      <c r="AD1103" s="303">
        <v>299424.13699999999</v>
      </c>
      <c r="AE1103" s="298">
        <v>4293072</v>
      </c>
    </row>
    <row r="1104" spans="1:31" s="304" customFormat="1" ht="14.4" x14ac:dyDescent="0.3">
      <c r="A1104" s="292">
        <v>43216</v>
      </c>
      <c r="B1104" s="293">
        <f t="shared" si="29"/>
        <v>2018</v>
      </c>
      <c r="C1104" s="294">
        <v>207160</v>
      </c>
      <c r="D1104" s="294">
        <v>11427510</v>
      </c>
      <c r="E1104" s="294">
        <v>93828000</v>
      </c>
      <c r="F1104" s="294">
        <v>210451</v>
      </c>
      <c r="G1104" s="295">
        <v>16038033</v>
      </c>
      <c r="H1104" s="295">
        <v>99762740</v>
      </c>
      <c r="I1104" s="295">
        <v>290064127</v>
      </c>
      <c r="J1104" s="296">
        <v>98.82</v>
      </c>
      <c r="K1104" s="297">
        <v>146.25399999999999</v>
      </c>
      <c r="L1104" s="297">
        <v>70.44</v>
      </c>
      <c r="M1104" s="298">
        <v>7769.3609999999999</v>
      </c>
      <c r="N1104" s="298">
        <v>3900.0500000000006</v>
      </c>
      <c r="O1104" s="298">
        <v>63357.163999999968</v>
      </c>
      <c r="P1104" s="298">
        <v>32116.721999999994</v>
      </c>
      <c r="Q1104" s="299">
        <v>207.16</v>
      </c>
      <c r="R1104" s="300">
        <f t="shared" si="28"/>
        <v>0.36681221986038975</v>
      </c>
      <c r="S1104" s="301">
        <v>98.608362068965519</v>
      </c>
      <c r="T1104" s="299">
        <v>87</v>
      </c>
      <c r="U1104" s="298">
        <v>2088000</v>
      </c>
      <c r="V1104" s="298">
        <v>54288000</v>
      </c>
      <c r="W1104" s="298">
        <v>4</v>
      </c>
      <c r="X1104" s="298">
        <v>242208000</v>
      </c>
      <c r="Y1104" s="302">
        <v>60</v>
      </c>
      <c r="Z1104" s="302">
        <v>31.05</v>
      </c>
      <c r="AA1104" s="303">
        <v>187867.62000000005</v>
      </c>
      <c r="AB1104" s="303">
        <v>96404.059999999983</v>
      </c>
      <c r="AC1104" s="303">
        <v>577875.10300000024</v>
      </c>
      <c r="AD1104" s="303">
        <v>299494.57699999999</v>
      </c>
      <c r="AE1104" s="298">
        <v>4295160</v>
      </c>
    </row>
    <row r="1105" spans="1:31" s="304" customFormat="1" ht="14.4" x14ac:dyDescent="0.3">
      <c r="A1105" s="292">
        <v>43217</v>
      </c>
      <c r="B1105" s="293">
        <f t="shared" si="29"/>
        <v>2018</v>
      </c>
      <c r="C1105" s="294">
        <v>603180</v>
      </c>
      <c r="D1105" s="294">
        <v>12030690</v>
      </c>
      <c r="E1105" s="294">
        <v>94431180</v>
      </c>
      <c r="F1105" s="294">
        <v>502680</v>
      </c>
      <c r="G1105" s="295">
        <v>16038033</v>
      </c>
      <c r="H1105" s="295">
        <v>99762740</v>
      </c>
      <c r="I1105" s="295">
        <v>290064127</v>
      </c>
      <c r="J1105" s="296">
        <v>97.31</v>
      </c>
      <c r="K1105" s="297">
        <v>412.86799999999999</v>
      </c>
      <c r="L1105" s="297">
        <v>201.88399999999999</v>
      </c>
      <c r="M1105" s="298">
        <v>8182.2290000000003</v>
      </c>
      <c r="N1105" s="298">
        <v>4101.9340000000002</v>
      </c>
      <c r="O1105" s="298">
        <v>63770.03199999997</v>
      </c>
      <c r="P1105" s="298">
        <v>32318.605999999992</v>
      </c>
      <c r="Q1105" s="299">
        <v>603.17999999999995</v>
      </c>
      <c r="R1105" s="300">
        <f t="shared" si="28"/>
        <v>0.36756384690075072</v>
      </c>
      <c r="S1105" s="301">
        <v>98.597264957264954</v>
      </c>
      <c r="T1105" s="299">
        <v>87</v>
      </c>
      <c r="U1105" s="298">
        <v>2088000</v>
      </c>
      <c r="V1105" s="298">
        <v>56376000</v>
      </c>
      <c r="W1105" s="298">
        <v>4</v>
      </c>
      <c r="X1105" s="298">
        <v>244296000</v>
      </c>
      <c r="Y1105" s="302">
        <v>60</v>
      </c>
      <c r="Z1105" s="302">
        <v>31.05</v>
      </c>
      <c r="AA1105" s="303">
        <v>188270.11000000004</v>
      </c>
      <c r="AB1105" s="303">
        <v>96598.791999999987</v>
      </c>
      <c r="AC1105" s="303">
        <v>578287.97100000025</v>
      </c>
      <c r="AD1105" s="303">
        <v>299696.46100000001</v>
      </c>
      <c r="AE1105" s="298">
        <v>4297248</v>
      </c>
    </row>
    <row r="1106" spans="1:31" s="304" customFormat="1" ht="14.4" x14ac:dyDescent="0.3">
      <c r="A1106" s="292">
        <v>43218</v>
      </c>
      <c r="B1106" s="293">
        <f t="shared" si="29"/>
        <v>2018</v>
      </c>
      <c r="C1106" s="294">
        <v>1551000</v>
      </c>
      <c r="D1106" s="294">
        <v>13581690</v>
      </c>
      <c r="E1106" s="294">
        <v>95982180</v>
      </c>
      <c r="F1106" s="294">
        <v>1450110</v>
      </c>
      <c r="G1106" s="295">
        <v>16038033</v>
      </c>
      <c r="H1106" s="295">
        <v>99762740</v>
      </c>
      <c r="I1106" s="295">
        <v>290064127</v>
      </c>
      <c r="J1106" s="296">
        <v>99.53</v>
      </c>
      <c r="K1106" s="297">
        <v>1046.193</v>
      </c>
      <c r="L1106" s="297">
        <v>526.20000000000005</v>
      </c>
      <c r="M1106" s="298">
        <v>9228.4220000000005</v>
      </c>
      <c r="N1106" s="298">
        <v>4628.134</v>
      </c>
      <c r="O1106" s="298">
        <v>64816.224999999969</v>
      </c>
      <c r="P1106" s="298">
        <v>32844.80599999999</v>
      </c>
      <c r="Q1106" s="299">
        <v>1551</v>
      </c>
      <c r="R1106" s="300">
        <f t="shared" si="28"/>
        <v>0.36959785729281502</v>
      </c>
      <c r="S1106" s="301">
        <v>98.605169491525416</v>
      </c>
      <c r="T1106" s="299">
        <v>87</v>
      </c>
      <c r="U1106" s="298">
        <v>2088000</v>
      </c>
      <c r="V1106" s="298">
        <v>58464000</v>
      </c>
      <c r="W1106" s="298">
        <v>4</v>
      </c>
      <c r="X1106" s="298">
        <v>246384000</v>
      </c>
      <c r="Y1106" s="302">
        <v>60</v>
      </c>
      <c r="Z1106" s="302">
        <v>31.05</v>
      </c>
      <c r="AA1106" s="303">
        <v>189296.30400000003</v>
      </c>
      <c r="AB1106" s="303">
        <v>97111.311999999991</v>
      </c>
      <c r="AC1106" s="303">
        <v>579334.16400000022</v>
      </c>
      <c r="AD1106" s="303">
        <v>300222.66100000002</v>
      </c>
      <c r="AE1106" s="298">
        <v>4299336</v>
      </c>
    </row>
    <row r="1107" spans="1:31" s="304" customFormat="1" ht="14.4" x14ac:dyDescent="0.3">
      <c r="A1107" s="292">
        <v>43219</v>
      </c>
      <c r="B1107" s="293">
        <f t="shared" si="29"/>
        <v>2018</v>
      </c>
      <c r="C1107" s="294">
        <v>566650</v>
      </c>
      <c r="D1107" s="294">
        <v>14148340</v>
      </c>
      <c r="E1107" s="294">
        <v>96548830</v>
      </c>
      <c r="F1107" s="294">
        <v>769509</v>
      </c>
      <c r="G1107" s="295">
        <v>16038033</v>
      </c>
      <c r="H1107" s="295">
        <v>99762740</v>
      </c>
      <c r="I1107" s="295">
        <v>290064127</v>
      </c>
      <c r="J1107" s="296">
        <v>98.57</v>
      </c>
      <c r="K1107" s="297">
        <v>374.33800000000002</v>
      </c>
      <c r="L1107" s="297">
        <v>202.44800000000001</v>
      </c>
      <c r="M1107" s="298">
        <v>9602.76</v>
      </c>
      <c r="N1107" s="298">
        <v>4830.5820000000003</v>
      </c>
      <c r="O1107" s="298">
        <v>65190.562999999973</v>
      </c>
      <c r="P1107" s="298">
        <v>33047.253999999986</v>
      </c>
      <c r="Q1107" s="299">
        <v>566.65</v>
      </c>
      <c r="R1107" s="300">
        <f t="shared" si="28"/>
        <v>0.37028782737626648</v>
      </c>
      <c r="S1107" s="301">
        <v>98.604873949579826</v>
      </c>
      <c r="T1107" s="299">
        <v>87</v>
      </c>
      <c r="U1107" s="298">
        <v>2088000</v>
      </c>
      <c r="V1107" s="298">
        <v>60552000</v>
      </c>
      <c r="W1107" s="298">
        <v>4</v>
      </c>
      <c r="X1107" s="298">
        <v>248472000</v>
      </c>
      <c r="Y1107" s="302">
        <v>60</v>
      </c>
      <c r="Z1107" s="302">
        <v>31.05</v>
      </c>
      <c r="AA1107" s="303">
        <v>189669.21800000002</v>
      </c>
      <c r="AB1107" s="303">
        <v>97312.487999999998</v>
      </c>
      <c r="AC1107" s="303">
        <v>579708.50200000021</v>
      </c>
      <c r="AD1107" s="303">
        <v>300425.109</v>
      </c>
      <c r="AE1107" s="298">
        <v>4301424</v>
      </c>
    </row>
    <row r="1108" spans="1:31" s="304" customFormat="1" ht="14.4" x14ac:dyDescent="0.3">
      <c r="A1108" s="292">
        <v>43220</v>
      </c>
      <c r="B1108" s="293">
        <f t="shared" si="29"/>
        <v>2018</v>
      </c>
      <c r="C1108" s="294">
        <v>110150</v>
      </c>
      <c r="D1108" s="294">
        <v>14258490</v>
      </c>
      <c r="E1108" s="294">
        <v>96658980</v>
      </c>
      <c r="F1108" s="294">
        <v>220010</v>
      </c>
      <c r="G1108" s="295">
        <v>16038033</v>
      </c>
      <c r="H1108" s="295">
        <v>99762740</v>
      </c>
      <c r="I1108" s="295">
        <v>290064127</v>
      </c>
      <c r="J1108" s="296">
        <v>97.88</v>
      </c>
      <c r="K1108" s="297">
        <v>84.393000000000001</v>
      </c>
      <c r="L1108" s="297">
        <v>34.128</v>
      </c>
      <c r="M1108" s="298">
        <v>9687.1530000000002</v>
      </c>
      <c r="N1108" s="298">
        <v>4864.71</v>
      </c>
      <c r="O1108" s="298">
        <v>65274.955999999969</v>
      </c>
      <c r="P1108" s="298">
        <v>33081.381999999983</v>
      </c>
      <c r="Q1108" s="299">
        <v>110.15</v>
      </c>
      <c r="R1108" s="300">
        <f t="shared" si="28"/>
        <v>0.3696957290190524</v>
      </c>
      <c r="S1108" s="301">
        <v>98.598833333333317</v>
      </c>
      <c r="T1108" s="299">
        <v>87</v>
      </c>
      <c r="U1108" s="298">
        <v>2088000</v>
      </c>
      <c r="V1108" s="298">
        <v>62640000</v>
      </c>
      <c r="W1108" s="298">
        <v>4</v>
      </c>
      <c r="X1108" s="298">
        <v>250560000</v>
      </c>
      <c r="Y1108" s="302">
        <v>60</v>
      </c>
      <c r="Z1108" s="302">
        <v>31.05</v>
      </c>
      <c r="AA1108" s="303">
        <v>189729.43900000004</v>
      </c>
      <c r="AB1108" s="303">
        <v>97324.79</v>
      </c>
      <c r="AC1108" s="303">
        <v>579792.89500000025</v>
      </c>
      <c r="AD1108" s="303">
        <v>300459.23700000002</v>
      </c>
      <c r="AE1108" s="298">
        <v>4303512</v>
      </c>
    </row>
    <row r="1109" spans="1:31" s="317" customFormat="1" ht="14.4" x14ac:dyDescent="0.3">
      <c r="A1109" s="305">
        <v>43221</v>
      </c>
      <c r="B1109" s="306">
        <f t="shared" si="29"/>
        <v>2018</v>
      </c>
      <c r="C1109" s="307">
        <v>25730</v>
      </c>
      <c r="D1109" s="307">
        <v>25730</v>
      </c>
      <c r="E1109" s="307">
        <v>96684710</v>
      </c>
      <c r="F1109" s="307">
        <v>192068</v>
      </c>
      <c r="G1109" s="308">
        <v>13832142</v>
      </c>
      <c r="H1109" s="308">
        <v>113594882</v>
      </c>
      <c r="I1109" s="308">
        <v>290064127</v>
      </c>
      <c r="J1109" s="309">
        <v>99.88</v>
      </c>
      <c r="K1109" s="310">
        <v>26.559000000000001</v>
      </c>
      <c r="L1109" s="310">
        <v>7.0279999999999996</v>
      </c>
      <c r="M1109" s="311">
        <v>26.559000000000001</v>
      </c>
      <c r="N1109" s="311">
        <v>7.0279999999999996</v>
      </c>
      <c r="O1109" s="311">
        <v>65301.51499999997</v>
      </c>
      <c r="P1109" s="311">
        <v>33088.409999999982</v>
      </c>
      <c r="Q1109" s="312">
        <v>25.73</v>
      </c>
      <c r="R1109" s="313">
        <f t="shared" si="28"/>
        <v>0.36781528761874799</v>
      </c>
      <c r="S1109" s="314">
        <v>98.609421487603285</v>
      </c>
      <c r="T1109" s="312">
        <v>87</v>
      </c>
      <c r="U1109" s="311">
        <v>2088000</v>
      </c>
      <c r="V1109" s="311">
        <v>2088000</v>
      </c>
      <c r="W1109" s="311">
        <v>5</v>
      </c>
      <c r="X1109" s="311">
        <v>252648000</v>
      </c>
      <c r="Y1109" s="315">
        <v>60</v>
      </c>
      <c r="Z1109" s="315">
        <v>31.05</v>
      </c>
      <c r="AA1109" s="316">
        <v>189367.39100000006</v>
      </c>
      <c r="AB1109" s="316">
        <v>97151.349999999991</v>
      </c>
      <c r="AC1109" s="316">
        <v>579819.45400000026</v>
      </c>
      <c r="AD1109" s="316">
        <v>300466.26500000001</v>
      </c>
      <c r="AE1109" s="311">
        <v>4305600</v>
      </c>
    </row>
    <row r="1110" spans="1:31" s="317" customFormat="1" ht="14.4" x14ac:dyDescent="0.3">
      <c r="A1110" s="305">
        <v>43222</v>
      </c>
      <c r="B1110" s="306">
        <f t="shared" si="29"/>
        <v>2018</v>
      </c>
      <c r="C1110" s="307">
        <v>83569</v>
      </c>
      <c r="D1110" s="307">
        <v>109299</v>
      </c>
      <c r="E1110" s="307">
        <v>96768279</v>
      </c>
      <c r="F1110" s="307">
        <v>120116</v>
      </c>
      <c r="G1110" s="308">
        <v>13832142</v>
      </c>
      <c r="H1110" s="308">
        <v>113594882</v>
      </c>
      <c r="I1110" s="308">
        <v>290064127</v>
      </c>
      <c r="J1110" s="309">
        <v>98.44</v>
      </c>
      <c r="K1110" s="310">
        <v>60.232999999999997</v>
      </c>
      <c r="L1110" s="310">
        <v>27.956</v>
      </c>
      <c r="M1110" s="311">
        <v>86.792000000000002</v>
      </c>
      <c r="N1110" s="311">
        <v>34.984000000000002</v>
      </c>
      <c r="O1110" s="311">
        <v>65361.74799999997</v>
      </c>
      <c r="P1110" s="311">
        <v>33116.36599999998</v>
      </c>
      <c r="Q1110" s="312">
        <v>83.569000000000003</v>
      </c>
      <c r="R1110" s="313">
        <f t="shared" si="28"/>
        <v>0.3673405933448804</v>
      </c>
      <c r="S1110" s="314">
        <v>98.608032786885232</v>
      </c>
      <c r="T1110" s="312">
        <v>87</v>
      </c>
      <c r="U1110" s="311">
        <v>2088000</v>
      </c>
      <c r="V1110" s="311">
        <v>4176000</v>
      </c>
      <c r="W1110" s="311">
        <v>5</v>
      </c>
      <c r="X1110" s="311">
        <v>254736000</v>
      </c>
      <c r="Y1110" s="315">
        <v>60</v>
      </c>
      <c r="Z1110" s="315">
        <v>31.05</v>
      </c>
      <c r="AA1110" s="316">
        <v>188433.96500000005</v>
      </c>
      <c r="AB1110" s="316">
        <v>96694.205999999991</v>
      </c>
      <c r="AC1110" s="316">
        <v>579879.68700000027</v>
      </c>
      <c r="AD1110" s="316">
        <v>300494.22100000002</v>
      </c>
      <c r="AE1110" s="311">
        <v>4307688</v>
      </c>
    </row>
    <row r="1111" spans="1:31" s="317" customFormat="1" ht="14.4" x14ac:dyDescent="0.3">
      <c r="A1111" s="305">
        <v>43223</v>
      </c>
      <c r="B1111" s="306">
        <f t="shared" si="29"/>
        <v>2018</v>
      </c>
      <c r="C1111" s="307">
        <v>225244</v>
      </c>
      <c r="D1111" s="307">
        <v>334543</v>
      </c>
      <c r="E1111" s="307">
        <v>96993523</v>
      </c>
      <c r="F1111" s="307">
        <v>223496</v>
      </c>
      <c r="G1111" s="308">
        <v>13832142</v>
      </c>
      <c r="H1111" s="308">
        <v>113594882</v>
      </c>
      <c r="I1111" s="308">
        <v>290064127</v>
      </c>
      <c r="J1111" s="309">
        <v>97.79</v>
      </c>
      <c r="K1111" s="310">
        <v>150.76599999999999</v>
      </c>
      <c r="L1111" s="310">
        <v>81.06</v>
      </c>
      <c r="M1111" s="311">
        <v>237.55799999999999</v>
      </c>
      <c r="N1111" s="311">
        <v>116.04400000000001</v>
      </c>
      <c r="O1111" s="311">
        <v>65512.513999999974</v>
      </c>
      <c r="P1111" s="311">
        <v>33197.425999999978</v>
      </c>
      <c r="Q1111" s="312">
        <v>225.244</v>
      </c>
      <c r="R1111" s="313">
        <f t="shared" si="28"/>
        <v>0.36670990788852181</v>
      </c>
      <c r="S1111" s="314">
        <v>98.601382113821131</v>
      </c>
      <c r="T1111" s="312">
        <v>87</v>
      </c>
      <c r="U1111" s="311">
        <v>2088000</v>
      </c>
      <c r="V1111" s="311">
        <v>6264000</v>
      </c>
      <c r="W1111" s="311">
        <v>5</v>
      </c>
      <c r="X1111" s="311">
        <v>256824000</v>
      </c>
      <c r="Y1111" s="315">
        <v>60</v>
      </c>
      <c r="Z1111" s="315">
        <v>31.05</v>
      </c>
      <c r="AA1111" s="316">
        <v>188275.13000000006</v>
      </c>
      <c r="AB1111" s="316">
        <v>96629.733999999997</v>
      </c>
      <c r="AC1111" s="316">
        <v>580030.45300000021</v>
      </c>
      <c r="AD1111" s="316">
        <v>300575.28100000002</v>
      </c>
      <c r="AE1111" s="311">
        <v>4309776</v>
      </c>
    </row>
    <row r="1112" spans="1:31" s="317" customFormat="1" ht="14.4" x14ac:dyDescent="0.3">
      <c r="A1112" s="305">
        <v>43224</v>
      </c>
      <c r="B1112" s="306">
        <f t="shared" si="29"/>
        <v>2018</v>
      </c>
      <c r="C1112" s="307">
        <v>168263</v>
      </c>
      <c r="D1112" s="307">
        <v>502806</v>
      </c>
      <c r="E1112" s="307">
        <v>97161786</v>
      </c>
      <c r="F1112" s="307">
        <v>340150</v>
      </c>
      <c r="G1112" s="308">
        <v>13832142</v>
      </c>
      <c r="H1112" s="308">
        <v>113594882</v>
      </c>
      <c r="I1112" s="308">
        <v>290064127</v>
      </c>
      <c r="J1112" s="309">
        <v>98.4</v>
      </c>
      <c r="K1112" s="310">
        <v>120.617</v>
      </c>
      <c r="L1112" s="310">
        <v>56.444000000000003</v>
      </c>
      <c r="M1112" s="311">
        <v>358.17500000000001</v>
      </c>
      <c r="N1112" s="311">
        <v>172.488</v>
      </c>
      <c r="O1112" s="311">
        <v>65633.130999999979</v>
      </c>
      <c r="P1112" s="311">
        <v>33253.869999999981</v>
      </c>
      <c r="Q1112" s="312">
        <v>168.26300000000001</v>
      </c>
      <c r="R1112" s="313">
        <f t="shared" si="28"/>
        <v>0.36683793234661233</v>
      </c>
      <c r="S1112" s="314">
        <v>98.599758064516124</v>
      </c>
      <c r="T1112" s="312">
        <v>87</v>
      </c>
      <c r="U1112" s="311">
        <v>2088000</v>
      </c>
      <c r="V1112" s="311">
        <v>8352000</v>
      </c>
      <c r="W1112" s="311">
        <v>5</v>
      </c>
      <c r="X1112" s="311">
        <v>258912000</v>
      </c>
      <c r="Y1112" s="315">
        <v>60</v>
      </c>
      <c r="Z1112" s="315">
        <v>31.05</v>
      </c>
      <c r="AA1112" s="316">
        <v>187895.87900000007</v>
      </c>
      <c r="AB1112" s="316">
        <v>96469.487999999998</v>
      </c>
      <c r="AC1112" s="316">
        <v>580151.07000000018</v>
      </c>
      <c r="AD1112" s="316">
        <v>300631.72500000003</v>
      </c>
      <c r="AE1112" s="311">
        <v>4311864</v>
      </c>
    </row>
    <row r="1113" spans="1:31" s="317" customFormat="1" ht="14.4" x14ac:dyDescent="0.3">
      <c r="A1113" s="305">
        <v>43225</v>
      </c>
      <c r="B1113" s="306">
        <f t="shared" si="29"/>
        <v>2018</v>
      </c>
      <c r="C1113" s="307">
        <v>94134</v>
      </c>
      <c r="D1113" s="307">
        <v>596940</v>
      </c>
      <c r="E1113" s="307">
        <v>97255920</v>
      </c>
      <c r="F1113" s="307">
        <v>491477</v>
      </c>
      <c r="G1113" s="308">
        <v>13832142</v>
      </c>
      <c r="H1113" s="308">
        <v>113594882</v>
      </c>
      <c r="I1113" s="308">
        <v>290064127</v>
      </c>
      <c r="J1113" s="309">
        <v>98.33</v>
      </c>
      <c r="K1113" s="310">
        <v>66.591999999999999</v>
      </c>
      <c r="L1113" s="310">
        <v>36.212000000000003</v>
      </c>
      <c r="M1113" s="311">
        <v>424.767</v>
      </c>
      <c r="N1113" s="311">
        <v>208.7</v>
      </c>
      <c r="O1113" s="311">
        <v>65699.722999999984</v>
      </c>
      <c r="P1113" s="311">
        <v>33290.08199999998</v>
      </c>
      <c r="Q1113" s="312">
        <v>94.134</v>
      </c>
      <c r="R1113" s="313">
        <f t="shared" si="28"/>
        <v>0.3668522673594713</v>
      </c>
      <c r="S1113" s="314">
        <v>98.597599999999986</v>
      </c>
      <c r="T1113" s="312">
        <v>87</v>
      </c>
      <c r="U1113" s="311">
        <v>2088000</v>
      </c>
      <c r="V1113" s="311">
        <v>10440000</v>
      </c>
      <c r="W1113" s="311">
        <v>5</v>
      </c>
      <c r="X1113" s="311">
        <v>261000000</v>
      </c>
      <c r="Y1113" s="315">
        <v>60</v>
      </c>
      <c r="Z1113" s="315">
        <v>31.05</v>
      </c>
      <c r="AA1113" s="316">
        <v>187911.63100000008</v>
      </c>
      <c r="AB1113" s="316">
        <v>96478.267999999996</v>
      </c>
      <c r="AC1113" s="316">
        <v>580217.66200000013</v>
      </c>
      <c r="AD1113" s="316">
        <v>300667.93700000003</v>
      </c>
      <c r="AE1113" s="311">
        <v>4313952</v>
      </c>
    </row>
    <row r="1114" spans="1:31" s="317" customFormat="1" ht="14.4" x14ac:dyDescent="0.3">
      <c r="A1114" s="305">
        <v>43226</v>
      </c>
      <c r="B1114" s="306">
        <f t="shared" si="29"/>
        <v>2018</v>
      </c>
      <c r="C1114" s="307">
        <v>89130</v>
      </c>
      <c r="D1114" s="307">
        <v>686070</v>
      </c>
      <c r="E1114" s="307">
        <v>97345050</v>
      </c>
      <c r="F1114" s="307">
        <v>89546</v>
      </c>
      <c r="G1114" s="308">
        <v>13832142</v>
      </c>
      <c r="H1114" s="308">
        <v>113594882</v>
      </c>
      <c r="I1114" s="308">
        <v>290064127</v>
      </c>
      <c r="J1114" s="309">
        <v>98.99</v>
      </c>
      <c r="K1114" s="310">
        <v>63.863999999999997</v>
      </c>
      <c r="L1114" s="310">
        <v>32.076000000000001</v>
      </c>
      <c r="M1114" s="311">
        <v>488.63099999999997</v>
      </c>
      <c r="N1114" s="311">
        <v>240.77599999999998</v>
      </c>
      <c r="O1114" s="311">
        <v>65763.586999999985</v>
      </c>
      <c r="P1114" s="311">
        <v>33322.157999999981</v>
      </c>
      <c r="Q1114" s="312">
        <v>89.13</v>
      </c>
      <c r="R1114" s="313">
        <f t="shared" si="28"/>
        <v>0.36663661365664235</v>
      </c>
      <c r="S1114" s="314">
        <v>98.600714285714275</v>
      </c>
      <c r="T1114" s="312">
        <v>87</v>
      </c>
      <c r="U1114" s="311">
        <v>2088000</v>
      </c>
      <c r="V1114" s="311">
        <v>12528000</v>
      </c>
      <c r="W1114" s="311">
        <v>5</v>
      </c>
      <c r="X1114" s="311">
        <v>263088000</v>
      </c>
      <c r="Y1114" s="315">
        <v>60</v>
      </c>
      <c r="Z1114" s="315">
        <v>31.05</v>
      </c>
      <c r="AA1114" s="316">
        <v>187922.02800000008</v>
      </c>
      <c r="AB1114" s="316">
        <v>96474.877999999997</v>
      </c>
      <c r="AC1114" s="316">
        <v>580281.52600000007</v>
      </c>
      <c r="AD1114" s="316">
        <v>300700.01300000004</v>
      </c>
      <c r="AE1114" s="311">
        <v>4316040</v>
      </c>
    </row>
    <row r="1115" spans="1:31" s="317" customFormat="1" ht="14.4" x14ac:dyDescent="0.3">
      <c r="A1115" s="305">
        <v>43227</v>
      </c>
      <c r="B1115" s="306">
        <f t="shared" si="29"/>
        <v>2018</v>
      </c>
      <c r="C1115" s="307">
        <v>238619</v>
      </c>
      <c r="D1115" s="307">
        <v>924689</v>
      </c>
      <c r="E1115" s="307">
        <v>97583669</v>
      </c>
      <c r="F1115" s="307">
        <v>296537</v>
      </c>
      <c r="G1115" s="308">
        <v>13832142</v>
      </c>
      <c r="H1115" s="308">
        <v>113594882</v>
      </c>
      <c r="I1115" s="308">
        <v>290064127</v>
      </c>
      <c r="J1115" s="309">
        <v>98.47</v>
      </c>
      <c r="K1115" s="310">
        <v>169.45</v>
      </c>
      <c r="L1115" s="310">
        <v>76.084000000000003</v>
      </c>
      <c r="M1115" s="311">
        <v>658.0809999999999</v>
      </c>
      <c r="N1115" s="311">
        <v>316.86</v>
      </c>
      <c r="O1115" s="311">
        <v>65933.036999999982</v>
      </c>
      <c r="P1115" s="311">
        <v>33398.241999999984</v>
      </c>
      <c r="Q1115" s="312">
        <v>238.619</v>
      </c>
      <c r="R1115" s="313">
        <f t="shared" si="28"/>
        <v>0.36644818007662872</v>
      </c>
      <c r="S1115" s="314">
        <v>98.599685039370058</v>
      </c>
      <c r="T1115" s="312">
        <v>87</v>
      </c>
      <c r="U1115" s="311">
        <v>2088000</v>
      </c>
      <c r="V1115" s="311">
        <v>14616000</v>
      </c>
      <c r="W1115" s="311">
        <v>5</v>
      </c>
      <c r="X1115" s="311">
        <v>265176000</v>
      </c>
      <c r="Y1115" s="315">
        <v>60</v>
      </c>
      <c r="Z1115" s="315">
        <v>31.05</v>
      </c>
      <c r="AA1115" s="316">
        <v>187917.07000000009</v>
      </c>
      <c r="AB1115" s="316">
        <v>96463.097999999998</v>
      </c>
      <c r="AC1115" s="316">
        <v>580450.97600000002</v>
      </c>
      <c r="AD1115" s="316">
        <v>300776.09700000001</v>
      </c>
      <c r="AE1115" s="311">
        <v>4318128</v>
      </c>
    </row>
    <row r="1116" spans="1:31" s="317" customFormat="1" ht="14.4" x14ac:dyDescent="0.3">
      <c r="A1116" s="305">
        <v>43228</v>
      </c>
      <c r="B1116" s="306">
        <f t="shared" si="29"/>
        <v>2018</v>
      </c>
      <c r="C1116" s="307">
        <v>199372</v>
      </c>
      <c r="D1116" s="307">
        <v>1124061</v>
      </c>
      <c r="E1116" s="307">
        <v>97783041</v>
      </c>
      <c r="F1116" s="307">
        <v>145390</v>
      </c>
      <c r="G1116" s="308">
        <v>13832142</v>
      </c>
      <c r="H1116" s="308">
        <v>113594882</v>
      </c>
      <c r="I1116" s="308">
        <v>290064127</v>
      </c>
      <c r="J1116" s="309">
        <v>99.72</v>
      </c>
      <c r="K1116" s="310">
        <v>142.36099999999999</v>
      </c>
      <c r="L1116" s="310">
        <v>63.387999999999998</v>
      </c>
      <c r="M1116" s="311">
        <v>800.44199999999989</v>
      </c>
      <c r="N1116" s="311">
        <v>380.24799999999999</v>
      </c>
      <c r="O1116" s="311">
        <v>66075.397999999986</v>
      </c>
      <c r="P1116" s="311">
        <v>33461.629999999983</v>
      </c>
      <c r="Q1116" s="312">
        <v>199.37200000000001</v>
      </c>
      <c r="R1116" s="313">
        <f t="shared" si="28"/>
        <v>0.36630747651288542</v>
      </c>
      <c r="S1116" s="314">
        <v>98.60843749999998</v>
      </c>
      <c r="T1116" s="312">
        <v>87</v>
      </c>
      <c r="U1116" s="311">
        <v>2088000</v>
      </c>
      <c r="V1116" s="311">
        <v>16704000</v>
      </c>
      <c r="W1116" s="311">
        <v>5</v>
      </c>
      <c r="X1116" s="311">
        <v>267264000</v>
      </c>
      <c r="Y1116" s="315">
        <v>60</v>
      </c>
      <c r="Z1116" s="315">
        <v>31.05</v>
      </c>
      <c r="AA1116" s="316">
        <v>187800.4550000001</v>
      </c>
      <c r="AB1116" s="316">
        <v>96395.411999999997</v>
      </c>
      <c r="AC1116" s="316">
        <v>580593.33700000006</v>
      </c>
      <c r="AD1116" s="316">
        <v>300839.48499999999</v>
      </c>
      <c r="AE1116" s="311">
        <v>4320216</v>
      </c>
    </row>
    <row r="1117" spans="1:31" s="317" customFormat="1" ht="14.4" x14ac:dyDescent="0.3">
      <c r="A1117" s="305">
        <v>43229</v>
      </c>
      <c r="B1117" s="306">
        <f t="shared" si="29"/>
        <v>2018</v>
      </c>
      <c r="C1117" s="307">
        <v>30273</v>
      </c>
      <c r="D1117" s="307">
        <v>1154334</v>
      </c>
      <c r="E1117" s="307">
        <v>97813314</v>
      </c>
      <c r="F1117" s="307">
        <v>118288</v>
      </c>
      <c r="G1117" s="308">
        <v>13832142</v>
      </c>
      <c r="H1117" s="308">
        <v>113594882</v>
      </c>
      <c r="I1117" s="308">
        <v>290064127</v>
      </c>
      <c r="J1117" s="309">
        <v>96.5</v>
      </c>
      <c r="K1117" s="310">
        <v>22.145</v>
      </c>
      <c r="L1117" s="310">
        <v>14.42</v>
      </c>
      <c r="M1117" s="311">
        <v>822.58699999999988</v>
      </c>
      <c r="N1117" s="311">
        <v>394.66800000000001</v>
      </c>
      <c r="O1117" s="311">
        <v>66097.542999999991</v>
      </c>
      <c r="P1117" s="311">
        <v>33476.049999999981</v>
      </c>
      <c r="Q1117" s="312">
        <v>30.273</v>
      </c>
      <c r="R1117" s="313">
        <f t="shared" si="28"/>
        <v>0.36612982207526401</v>
      </c>
      <c r="S1117" s="314">
        <v>98.592093023255799</v>
      </c>
      <c r="T1117" s="312">
        <v>87</v>
      </c>
      <c r="U1117" s="311">
        <v>2088000</v>
      </c>
      <c r="V1117" s="311">
        <v>18792000</v>
      </c>
      <c r="W1117" s="311">
        <v>5</v>
      </c>
      <c r="X1117" s="311">
        <v>269352000</v>
      </c>
      <c r="Y1117" s="315">
        <v>60</v>
      </c>
      <c r="Z1117" s="315">
        <v>31.05</v>
      </c>
      <c r="AA1117" s="316">
        <v>187613.43500000008</v>
      </c>
      <c r="AB1117" s="316">
        <v>96304.441999999995</v>
      </c>
      <c r="AC1117" s="316">
        <v>580615.48200000008</v>
      </c>
      <c r="AD1117" s="316">
        <v>300853.90499999997</v>
      </c>
      <c r="AE1117" s="311">
        <v>4322304</v>
      </c>
    </row>
    <row r="1118" spans="1:31" s="317" customFormat="1" ht="14.4" x14ac:dyDescent="0.3">
      <c r="A1118" s="305">
        <v>43230</v>
      </c>
      <c r="B1118" s="306">
        <f t="shared" si="29"/>
        <v>2018</v>
      </c>
      <c r="C1118" s="307">
        <v>29686</v>
      </c>
      <c r="D1118" s="307">
        <v>1184020</v>
      </c>
      <c r="E1118" s="307">
        <v>97843000</v>
      </c>
      <c r="F1118" s="307">
        <v>104330</v>
      </c>
      <c r="G1118" s="308">
        <v>13832142</v>
      </c>
      <c r="H1118" s="308">
        <v>113594882</v>
      </c>
      <c r="I1118" s="308">
        <v>290064127</v>
      </c>
      <c r="J1118" s="309">
        <v>98.25</v>
      </c>
      <c r="K1118" s="310">
        <v>19.489000000000001</v>
      </c>
      <c r="L1118" s="310">
        <v>12.864000000000001</v>
      </c>
      <c r="M1118" s="311">
        <v>842.07599999999991</v>
      </c>
      <c r="N1118" s="311">
        <v>407.53199999999998</v>
      </c>
      <c r="O1118" s="311">
        <v>66117.031999999992</v>
      </c>
      <c r="P1118" s="311">
        <v>33488.913999999982</v>
      </c>
      <c r="Q1118" s="312">
        <v>29.686</v>
      </c>
      <c r="R1118" s="313">
        <f t="shared" si="28"/>
        <v>0.36555223586836755</v>
      </c>
      <c r="S1118" s="314">
        <v>98.589461538461521</v>
      </c>
      <c r="T1118" s="312">
        <v>87</v>
      </c>
      <c r="U1118" s="311">
        <v>2088000</v>
      </c>
      <c r="V1118" s="311">
        <v>20880000</v>
      </c>
      <c r="W1118" s="311">
        <v>5</v>
      </c>
      <c r="X1118" s="311">
        <v>271440000</v>
      </c>
      <c r="Y1118" s="315">
        <v>60</v>
      </c>
      <c r="Z1118" s="315">
        <v>31.05</v>
      </c>
      <c r="AA1118" s="316">
        <v>187510.09600000011</v>
      </c>
      <c r="AB1118" s="316">
        <v>96266.745999999999</v>
      </c>
      <c r="AC1118" s="316">
        <v>580634.97100000002</v>
      </c>
      <c r="AD1118" s="316">
        <v>300866.76899999997</v>
      </c>
      <c r="AE1118" s="311">
        <v>4324392</v>
      </c>
    </row>
    <row r="1119" spans="1:31" s="317" customFormat="1" ht="14.4" x14ac:dyDescent="0.3">
      <c r="A1119" s="305">
        <v>43231</v>
      </c>
      <c r="B1119" s="306">
        <f t="shared" si="29"/>
        <v>2018</v>
      </c>
      <c r="C1119" s="307">
        <v>283554</v>
      </c>
      <c r="D1119" s="307">
        <v>1467574</v>
      </c>
      <c r="E1119" s="307">
        <v>98126554</v>
      </c>
      <c r="F1119" s="307">
        <v>615730</v>
      </c>
      <c r="G1119" s="308">
        <v>13832142</v>
      </c>
      <c r="H1119" s="308">
        <v>113594882</v>
      </c>
      <c r="I1119" s="308">
        <v>290064127</v>
      </c>
      <c r="J1119" s="309">
        <v>97.74</v>
      </c>
      <c r="K1119" s="310">
        <v>190.45500000000001</v>
      </c>
      <c r="L1119" s="310">
        <v>97.84</v>
      </c>
      <c r="M1119" s="311">
        <v>1032.5309999999999</v>
      </c>
      <c r="N1119" s="311">
        <v>505.37199999999996</v>
      </c>
      <c r="O1119" s="311">
        <v>66307.486999999994</v>
      </c>
      <c r="P1119" s="311">
        <v>33586.753999999979</v>
      </c>
      <c r="Q1119" s="312">
        <v>283.55399999999997</v>
      </c>
      <c r="R1119" s="313">
        <f t="shared" si="28"/>
        <v>0.36591810869679348</v>
      </c>
      <c r="S1119" s="314">
        <v>98.582977099236615</v>
      </c>
      <c r="T1119" s="312">
        <v>87</v>
      </c>
      <c r="U1119" s="311">
        <v>2088000</v>
      </c>
      <c r="V1119" s="311">
        <v>22968000</v>
      </c>
      <c r="W1119" s="311">
        <v>5</v>
      </c>
      <c r="X1119" s="311">
        <v>273528000</v>
      </c>
      <c r="Y1119" s="315">
        <v>60</v>
      </c>
      <c r="Z1119" s="315">
        <v>31.05</v>
      </c>
      <c r="AA1119" s="316">
        <v>187392.30700000009</v>
      </c>
      <c r="AB1119" s="316">
        <v>96193.939999999988</v>
      </c>
      <c r="AC1119" s="316">
        <v>580825.42599999998</v>
      </c>
      <c r="AD1119" s="316">
        <v>300964.609</v>
      </c>
      <c r="AE1119" s="311">
        <v>4326480</v>
      </c>
    </row>
    <row r="1120" spans="1:31" s="317" customFormat="1" ht="14.4" x14ac:dyDescent="0.3">
      <c r="A1120" s="305">
        <v>43232</v>
      </c>
      <c r="B1120" s="306">
        <f t="shared" si="29"/>
        <v>2018</v>
      </c>
      <c r="C1120" s="307">
        <v>1436526</v>
      </c>
      <c r="D1120" s="307">
        <v>2904100</v>
      </c>
      <c r="E1120" s="307">
        <v>99563080</v>
      </c>
      <c r="F1120" s="307">
        <v>1333120</v>
      </c>
      <c r="G1120" s="308">
        <v>13832142</v>
      </c>
      <c r="H1120" s="308">
        <v>113594882</v>
      </c>
      <c r="I1120" s="308">
        <v>290064127</v>
      </c>
      <c r="J1120" s="309">
        <v>97.15</v>
      </c>
      <c r="K1120" s="310">
        <v>976.39800000000002</v>
      </c>
      <c r="L1120" s="310">
        <v>482.012</v>
      </c>
      <c r="M1120" s="311">
        <v>2008.9290000000001</v>
      </c>
      <c r="N1120" s="311">
        <v>987.38400000000001</v>
      </c>
      <c r="O1120" s="311">
        <v>67283.884999999995</v>
      </c>
      <c r="P1120" s="311">
        <v>34068.765999999981</v>
      </c>
      <c r="Q1120" s="312">
        <v>1436.5260000000001</v>
      </c>
      <c r="R1120" s="313">
        <f t="shared" si="28"/>
        <v>0.36684769196452038</v>
      </c>
      <c r="S1120" s="314">
        <v>98.572121212121189</v>
      </c>
      <c r="T1120" s="312">
        <v>87</v>
      </c>
      <c r="U1120" s="311">
        <v>2088000</v>
      </c>
      <c r="V1120" s="311">
        <v>25056000</v>
      </c>
      <c r="W1120" s="311">
        <v>5</v>
      </c>
      <c r="X1120" s="311">
        <v>275616000</v>
      </c>
      <c r="Y1120" s="315">
        <v>60</v>
      </c>
      <c r="Z1120" s="315">
        <v>31.05</v>
      </c>
      <c r="AA1120" s="316">
        <v>188363.81100000007</v>
      </c>
      <c r="AB1120" s="316">
        <v>96671.936000000002</v>
      </c>
      <c r="AC1120" s="316">
        <v>581801.82400000002</v>
      </c>
      <c r="AD1120" s="316">
        <v>301446.62099999998</v>
      </c>
      <c r="AE1120" s="311">
        <v>4328568</v>
      </c>
    </row>
    <row r="1121" spans="1:31" s="317" customFormat="1" ht="14.4" x14ac:dyDescent="0.3">
      <c r="A1121" s="305">
        <v>43233</v>
      </c>
      <c r="B1121" s="306">
        <f t="shared" si="29"/>
        <v>2018</v>
      </c>
      <c r="C1121" s="307">
        <v>226790</v>
      </c>
      <c r="D1121" s="307">
        <v>3130890</v>
      </c>
      <c r="E1121" s="307">
        <v>99789870</v>
      </c>
      <c r="F1121" s="307">
        <v>183880</v>
      </c>
      <c r="G1121" s="308">
        <v>13832142</v>
      </c>
      <c r="H1121" s="308">
        <v>113594882</v>
      </c>
      <c r="I1121" s="308">
        <v>290064127</v>
      </c>
      <c r="J1121" s="309">
        <v>99.99</v>
      </c>
      <c r="K1121" s="310">
        <v>161.435</v>
      </c>
      <c r="L1121" s="310">
        <v>72.007999999999996</v>
      </c>
      <c r="M1121" s="311">
        <v>2170.364</v>
      </c>
      <c r="N1121" s="311">
        <v>1059.3920000000001</v>
      </c>
      <c r="O1121" s="311">
        <v>67445.319999999992</v>
      </c>
      <c r="P1121" s="311">
        <v>34140.773999999983</v>
      </c>
      <c r="Q1121" s="312">
        <v>226.79</v>
      </c>
      <c r="R1121" s="313">
        <f t="shared" si="28"/>
        <v>0.36531963470319667</v>
      </c>
      <c r="S1121" s="314">
        <v>98.582781954887196</v>
      </c>
      <c r="T1121" s="312">
        <v>87</v>
      </c>
      <c r="U1121" s="311">
        <v>2088000</v>
      </c>
      <c r="V1121" s="311">
        <v>27144000</v>
      </c>
      <c r="W1121" s="311">
        <v>5</v>
      </c>
      <c r="X1121" s="311">
        <v>277704000</v>
      </c>
      <c r="Y1121" s="315">
        <v>60</v>
      </c>
      <c r="Z1121" s="315">
        <v>31.05</v>
      </c>
      <c r="AA1121" s="316">
        <v>188055.65700000006</v>
      </c>
      <c r="AB1121" s="316">
        <v>96477.27</v>
      </c>
      <c r="AC1121" s="316">
        <v>581963.25900000008</v>
      </c>
      <c r="AD1121" s="316">
        <v>301518.62899999996</v>
      </c>
      <c r="AE1121" s="311">
        <v>4330656</v>
      </c>
    </row>
    <row r="1122" spans="1:31" s="317" customFormat="1" ht="14.4" x14ac:dyDescent="0.3">
      <c r="A1122" s="305">
        <v>43234</v>
      </c>
      <c r="B1122" s="306">
        <f t="shared" si="29"/>
        <v>2018</v>
      </c>
      <c r="C1122" s="307">
        <v>47132.999999999993</v>
      </c>
      <c r="D1122" s="307">
        <v>3178022.9999999283</v>
      </c>
      <c r="E1122" s="307">
        <v>99837002.999999911</v>
      </c>
      <c r="F1122" s="307">
        <v>105799</v>
      </c>
      <c r="G1122" s="308">
        <v>13832142</v>
      </c>
      <c r="H1122" s="308">
        <v>113594882</v>
      </c>
      <c r="I1122" s="308">
        <v>290064127</v>
      </c>
      <c r="J1122" s="309">
        <v>98.14</v>
      </c>
      <c r="K1122" s="310">
        <v>24.416</v>
      </c>
      <c r="L1122" s="310">
        <v>27.38</v>
      </c>
      <c r="M1122" s="311">
        <v>2194.7800000000002</v>
      </c>
      <c r="N1122" s="311">
        <v>1086.7720000000002</v>
      </c>
      <c r="O1122" s="311">
        <v>67469.73599999999</v>
      </c>
      <c r="P1122" s="311">
        <v>34168.15399999998</v>
      </c>
      <c r="Q1122" s="312">
        <v>47.132999999999996</v>
      </c>
      <c r="R1122" s="313">
        <f t="shared" si="28"/>
        <v>0.36489848842701966</v>
      </c>
      <c r="S1122" s="314">
        <v>98.579477611940263</v>
      </c>
      <c r="T1122" s="312">
        <v>87</v>
      </c>
      <c r="U1122" s="311">
        <v>2088000</v>
      </c>
      <c r="V1122" s="311">
        <v>29232000</v>
      </c>
      <c r="W1122" s="311">
        <v>5</v>
      </c>
      <c r="X1122" s="311">
        <v>279792000</v>
      </c>
      <c r="Y1122" s="315">
        <v>60</v>
      </c>
      <c r="Z1122" s="315">
        <v>31.05</v>
      </c>
      <c r="AA1122" s="316">
        <v>187155.53300000005</v>
      </c>
      <c r="AB1122" s="316">
        <v>96016.793999999994</v>
      </c>
      <c r="AC1122" s="316">
        <v>581987.67500000005</v>
      </c>
      <c r="AD1122" s="316">
        <v>301546.00899999996</v>
      </c>
      <c r="AE1122" s="311">
        <v>4332744</v>
      </c>
    </row>
    <row r="1123" spans="1:31" s="317" customFormat="1" ht="14.4" x14ac:dyDescent="0.3">
      <c r="A1123" s="305">
        <v>43235</v>
      </c>
      <c r="B1123" s="306">
        <f t="shared" si="29"/>
        <v>2018</v>
      </c>
      <c r="C1123" s="307">
        <v>100987</v>
      </c>
      <c r="D1123" s="307">
        <v>3279010.0000000093</v>
      </c>
      <c r="E1123" s="307">
        <v>99937989.999999985</v>
      </c>
      <c r="F1123" s="307">
        <v>133949</v>
      </c>
      <c r="G1123" s="308">
        <v>13832142</v>
      </c>
      <c r="H1123" s="308">
        <v>113594882</v>
      </c>
      <c r="I1123" s="308">
        <v>290064127</v>
      </c>
      <c r="J1123" s="309">
        <v>97.47</v>
      </c>
      <c r="K1123" s="310">
        <v>61.997</v>
      </c>
      <c r="L1123" s="310">
        <v>44.268000000000001</v>
      </c>
      <c r="M1123" s="311">
        <v>2256.777</v>
      </c>
      <c r="N1123" s="311">
        <v>1131.0400000000002</v>
      </c>
      <c r="O1123" s="311">
        <v>67531.732999999993</v>
      </c>
      <c r="P1123" s="311">
        <v>34212.421999999977</v>
      </c>
      <c r="Q1123" s="312">
        <v>100.98699999999999</v>
      </c>
      <c r="R1123" s="313">
        <f t="shared" si="28"/>
        <v>0.36392352254238208</v>
      </c>
      <c r="S1123" s="314">
        <v>98.571259259259222</v>
      </c>
      <c r="T1123" s="312">
        <v>87</v>
      </c>
      <c r="U1123" s="311">
        <v>2088000</v>
      </c>
      <c r="V1123" s="311">
        <v>31320000</v>
      </c>
      <c r="W1123" s="311">
        <v>5</v>
      </c>
      <c r="X1123" s="311">
        <v>281880000</v>
      </c>
      <c r="Y1123" s="315">
        <v>60</v>
      </c>
      <c r="Z1123" s="315">
        <v>31.05</v>
      </c>
      <c r="AA1123" s="316">
        <v>186952.27800000008</v>
      </c>
      <c r="AB1123" s="316">
        <v>95952.228000000003</v>
      </c>
      <c r="AC1123" s="316">
        <v>582049.67200000002</v>
      </c>
      <c r="AD1123" s="316">
        <v>301590.27699999994</v>
      </c>
      <c r="AE1123" s="311">
        <v>4334832</v>
      </c>
    </row>
    <row r="1124" spans="1:31" s="317" customFormat="1" ht="14.4" x14ac:dyDescent="0.3">
      <c r="A1124" s="305">
        <v>43236</v>
      </c>
      <c r="B1124" s="306">
        <f t="shared" si="29"/>
        <v>2018</v>
      </c>
      <c r="C1124" s="307">
        <v>481961.99999999994</v>
      </c>
      <c r="D1124" s="307">
        <v>3760971.9999999506</v>
      </c>
      <c r="E1124" s="307">
        <v>100419951.99999993</v>
      </c>
      <c r="F1124" s="307">
        <v>532729</v>
      </c>
      <c r="G1124" s="308">
        <v>13832142</v>
      </c>
      <c r="H1124" s="308">
        <v>113594882</v>
      </c>
      <c r="I1124" s="308">
        <v>290064127</v>
      </c>
      <c r="J1124" s="309">
        <v>97.42</v>
      </c>
      <c r="K1124" s="310">
        <v>316.56099999999998</v>
      </c>
      <c r="L1124" s="310">
        <v>174.79599999999999</v>
      </c>
      <c r="M1124" s="311">
        <v>2573.3380000000002</v>
      </c>
      <c r="N1124" s="311">
        <v>1305.8360000000002</v>
      </c>
      <c r="O1124" s="311">
        <v>67848.293999999994</v>
      </c>
      <c r="P1124" s="311">
        <v>34387.217999999979</v>
      </c>
      <c r="Q1124" s="312">
        <v>481.96199999999993</v>
      </c>
      <c r="R1124" s="313">
        <f t="shared" si="28"/>
        <v>0.3621814556762718</v>
      </c>
      <c r="S1124" s="314">
        <v>98.56279411764703</v>
      </c>
      <c r="T1124" s="312">
        <v>87</v>
      </c>
      <c r="U1124" s="311">
        <v>2088000</v>
      </c>
      <c r="V1124" s="311">
        <v>33408000</v>
      </c>
      <c r="W1124" s="311">
        <v>5</v>
      </c>
      <c r="X1124" s="311">
        <v>283968000</v>
      </c>
      <c r="Y1124" s="315">
        <v>60</v>
      </c>
      <c r="Z1124" s="315">
        <v>31.05</v>
      </c>
      <c r="AA1124" s="316">
        <v>186698.85800000007</v>
      </c>
      <c r="AB1124" s="316">
        <v>95841.093999999997</v>
      </c>
      <c r="AC1124" s="316">
        <v>582366.23300000001</v>
      </c>
      <c r="AD1124" s="316">
        <v>301765.07299999992</v>
      </c>
      <c r="AE1124" s="311">
        <v>4336920</v>
      </c>
    </row>
    <row r="1125" spans="1:31" s="317" customFormat="1" ht="14.4" x14ac:dyDescent="0.3">
      <c r="A1125" s="305">
        <v>43237</v>
      </c>
      <c r="B1125" s="306">
        <f t="shared" si="29"/>
        <v>2018</v>
      </c>
      <c r="C1125" s="307">
        <v>280580.00000000006</v>
      </c>
      <c r="D1125" s="307">
        <v>4041552.0000000251</v>
      </c>
      <c r="E1125" s="307">
        <v>100700532</v>
      </c>
      <c r="F1125" s="307">
        <v>384080</v>
      </c>
      <c r="G1125" s="308">
        <v>13832142</v>
      </c>
      <c r="H1125" s="308">
        <v>113594882</v>
      </c>
      <c r="I1125" s="308">
        <v>290064127</v>
      </c>
      <c r="J1125" s="309">
        <v>97.16</v>
      </c>
      <c r="K1125" s="310">
        <v>198.99100000000001</v>
      </c>
      <c r="L1125" s="310">
        <v>98.14</v>
      </c>
      <c r="M1125" s="311">
        <v>2772.3290000000002</v>
      </c>
      <c r="N1125" s="311">
        <v>1403.9760000000003</v>
      </c>
      <c r="O1125" s="311">
        <v>68047.284999999989</v>
      </c>
      <c r="P1125" s="311">
        <v>34485.357999999978</v>
      </c>
      <c r="Q1125" s="312">
        <v>280.58000000000004</v>
      </c>
      <c r="R1125" s="313">
        <f t="shared" si="28"/>
        <v>0.35983705321996567</v>
      </c>
      <c r="S1125" s="314">
        <v>98.552554744525509</v>
      </c>
      <c r="T1125" s="312">
        <v>87</v>
      </c>
      <c r="U1125" s="311">
        <v>2088000</v>
      </c>
      <c r="V1125" s="311">
        <v>35496000</v>
      </c>
      <c r="W1125" s="311">
        <v>5</v>
      </c>
      <c r="X1125" s="311">
        <v>286056000</v>
      </c>
      <c r="Y1125" s="315">
        <v>60</v>
      </c>
      <c r="Z1125" s="315">
        <v>31.05</v>
      </c>
      <c r="AA1125" s="316">
        <v>185698.35500000004</v>
      </c>
      <c r="AB1125" s="316">
        <v>95305.995999999999</v>
      </c>
      <c r="AC1125" s="316">
        <v>582565.22400000005</v>
      </c>
      <c r="AD1125" s="316">
        <v>301863.21299999993</v>
      </c>
      <c r="AE1125" s="311">
        <v>4339008</v>
      </c>
    </row>
    <row r="1126" spans="1:31" s="317" customFormat="1" ht="14.4" x14ac:dyDescent="0.3">
      <c r="A1126" s="305">
        <v>43238</v>
      </c>
      <c r="B1126" s="306">
        <f t="shared" si="29"/>
        <v>2018</v>
      </c>
      <c r="C1126" s="307">
        <v>71297.999999951571</v>
      </c>
      <c r="D1126" s="307">
        <v>4112849.9999999767</v>
      </c>
      <c r="E1126" s="307">
        <v>100771829.99999996</v>
      </c>
      <c r="F1126" s="307">
        <v>62136</v>
      </c>
      <c r="G1126" s="308">
        <v>13832142</v>
      </c>
      <c r="H1126" s="308">
        <v>113594882</v>
      </c>
      <c r="I1126" s="308">
        <v>290064127</v>
      </c>
      <c r="J1126" s="309">
        <v>77.45</v>
      </c>
      <c r="K1126" s="310">
        <v>43.366999999999997</v>
      </c>
      <c r="L1126" s="310">
        <v>21.943999999999999</v>
      </c>
      <c r="M1126" s="311">
        <v>2815.6960000000004</v>
      </c>
      <c r="N1126" s="311">
        <v>1425.9200000000003</v>
      </c>
      <c r="O1126" s="311">
        <v>68090.651999999987</v>
      </c>
      <c r="P1126" s="311">
        <v>34507.301999999981</v>
      </c>
      <c r="Q1126" s="312">
        <v>71.297999999951571</v>
      </c>
      <c r="R1126" s="313">
        <f t="shared" si="28"/>
        <v>0.35749369784285973</v>
      </c>
      <c r="S1126" s="314">
        <v>98.39963768115939</v>
      </c>
      <c r="T1126" s="312">
        <v>87</v>
      </c>
      <c r="U1126" s="311">
        <v>2088000</v>
      </c>
      <c r="V1126" s="311">
        <v>37584000</v>
      </c>
      <c r="W1126" s="311">
        <v>5</v>
      </c>
      <c r="X1126" s="311">
        <v>288144000</v>
      </c>
      <c r="Y1126" s="315">
        <v>60</v>
      </c>
      <c r="Z1126" s="315">
        <v>31.05</v>
      </c>
      <c r="AA1126" s="316">
        <v>184348.36600000004</v>
      </c>
      <c r="AB1126" s="316">
        <v>94621.864000000001</v>
      </c>
      <c r="AC1126" s="316">
        <v>582608.59100000001</v>
      </c>
      <c r="AD1126" s="316">
        <v>301885.15699999995</v>
      </c>
      <c r="AE1126" s="311">
        <v>4341096</v>
      </c>
    </row>
    <row r="1127" spans="1:31" s="317" customFormat="1" ht="14.4" x14ac:dyDescent="0.3">
      <c r="A1127" s="305">
        <v>43239</v>
      </c>
      <c r="B1127" s="306">
        <f t="shared" si="29"/>
        <v>2018</v>
      </c>
      <c r="C1127" s="307">
        <v>91184</v>
      </c>
      <c r="D1127" s="307">
        <v>4204033.9999999851</v>
      </c>
      <c r="E1127" s="307">
        <v>100863013.99999997</v>
      </c>
      <c r="F1127" s="307">
        <v>150860</v>
      </c>
      <c r="G1127" s="308">
        <v>13832142</v>
      </c>
      <c r="H1127" s="308">
        <v>113594882</v>
      </c>
      <c r="I1127" s="308">
        <v>290064127</v>
      </c>
      <c r="J1127" s="309">
        <v>96.6</v>
      </c>
      <c r="K1127" s="310">
        <v>59.073999999999998</v>
      </c>
      <c r="L1127" s="310">
        <v>38.648000000000003</v>
      </c>
      <c r="M1127" s="311">
        <v>2874.7700000000004</v>
      </c>
      <c r="N1127" s="311">
        <v>1464.5680000000002</v>
      </c>
      <c r="O1127" s="311">
        <v>68149.725999999981</v>
      </c>
      <c r="P1127" s="311">
        <v>34545.949999999983</v>
      </c>
      <c r="Q1127" s="312">
        <v>91.183999999999997</v>
      </c>
      <c r="R1127" s="313">
        <f t="shared" si="28"/>
        <v>0.35531206765338824</v>
      </c>
      <c r="S1127" s="314">
        <v>98.386690647481984</v>
      </c>
      <c r="T1127" s="312">
        <v>87</v>
      </c>
      <c r="U1127" s="311">
        <v>2088000</v>
      </c>
      <c r="V1127" s="311">
        <v>39672000</v>
      </c>
      <c r="W1127" s="311">
        <v>5</v>
      </c>
      <c r="X1127" s="311">
        <v>290232000</v>
      </c>
      <c r="Y1127" s="315">
        <v>60</v>
      </c>
      <c r="Z1127" s="315">
        <v>31.05</v>
      </c>
      <c r="AA1127" s="316">
        <v>183143.70800000004</v>
      </c>
      <c r="AB1127" s="316">
        <v>94039.447999999975</v>
      </c>
      <c r="AC1127" s="316">
        <v>582667.66500000004</v>
      </c>
      <c r="AD1127" s="316">
        <v>301923.80499999993</v>
      </c>
      <c r="AE1127" s="311">
        <v>4343184</v>
      </c>
    </row>
    <row r="1128" spans="1:31" s="317" customFormat="1" ht="14.4" x14ac:dyDescent="0.3">
      <c r="A1128" s="305">
        <v>43240</v>
      </c>
      <c r="B1128" s="306">
        <f t="shared" si="29"/>
        <v>2018</v>
      </c>
      <c r="C1128" s="307">
        <v>1126066</v>
      </c>
      <c r="D1128" s="307">
        <v>5330100</v>
      </c>
      <c r="E1128" s="307">
        <v>101989080</v>
      </c>
      <c r="F1128" s="307">
        <v>605697</v>
      </c>
      <c r="G1128" s="308">
        <v>13832142</v>
      </c>
      <c r="H1128" s="308">
        <v>113594882</v>
      </c>
      <c r="I1128" s="308">
        <v>290064127</v>
      </c>
      <c r="J1128" s="309">
        <v>98.83</v>
      </c>
      <c r="K1128" s="310">
        <v>735.42600000000004</v>
      </c>
      <c r="L1128" s="310">
        <v>405.72800000000001</v>
      </c>
      <c r="M1128" s="311">
        <v>3610.1960000000004</v>
      </c>
      <c r="N1128" s="311">
        <v>1870.2960000000003</v>
      </c>
      <c r="O1128" s="311">
        <v>68885.151999999987</v>
      </c>
      <c r="P1128" s="311">
        <v>34951.677999999985</v>
      </c>
      <c r="Q1128" s="312">
        <v>1126.066</v>
      </c>
      <c r="R1128" s="313">
        <f t="shared" si="28"/>
        <v>0.35667026977378924</v>
      </c>
      <c r="S1128" s="314">
        <v>98.38985714285711</v>
      </c>
      <c r="T1128" s="312">
        <v>87</v>
      </c>
      <c r="U1128" s="311">
        <v>2088000</v>
      </c>
      <c r="V1128" s="311">
        <v>41760000</v>
      </c>
      <c r="W1128" s="311">
        <v>5</v>
      </c>
      <c r="X1128" s="311">
        <v>292320000</v>
      </c>
      <c r="Y1128" s="315">
        <v>60</v>
      </c>
      <c r="Z1128" s="315">
        <v>31.05</v>
      </c>
      <c r="AA1128" s="316">
        <v>182691.18200000003</v>
      </c>
      <c r="AB1128" s="316">
        <v>93849.213999999993</v>
      </c>
      <c r="AC1128" s="316">
        <v>583403.09100000001</v>
      </c>
      <c r="AD1128" s="316">
        <v>302329.53299999994</v>
      </c>
      <c r="AE1128" s="311">
        <v>4345272</v>
      </c>
    </row>
    <row r="1129" spans="1:31" s="317" customFormat="1" ht="14.4" x14ac:dyDescent="0.3">
      <c r="A1129" s="305">
        <v>43241</v>
      </c>
      <c r="B1129" s="306">
        <f t="shared" si="29"/>
        <v>2018</v>
      </c>
      <c r="C1129" s="307">
        <v>1374000</v>
      </c>
      <c r="D1129" s="307">
        <v>6704100</v>
      </c>
      <c r="E1129" s="307">
        <v>103363080</v>
      </c>
      <c r="F1129" s="307">
        <v>1148251</v>
      </c>
      <c r="G1129" s="308">
        <v>13832142</v>
      </c>
      <c r="H1129" s="308">
        <v>113594882</v>
      </c>
      <c r="I1129" s="308">
        <v>290064127</v>
      </c>
      <c r="J1129" s="309">
        <v>99.5</v>
      </c>
      <c r="K1129" s="310">
        <v>923.08699999999999</v>
      </c>
      <c r="L1129" s="310">
        <v>470.43200000000002</v>
      </c>
      <c r="M1129" s="311">
        <v>4533.2830000000004</v>
      </c>
      <c r="N1129" s="311">
        <v>2340.7280000000001</v>
      </c>
      <c r="O1129" s="311">
        <v>69808.238999999987</v>
      </c>
      <c r="P1129" s="311">
        <v>35422.109999999986</v>
      </c>
      <c r="Q1129" s="312">
        <v>1374</v>
      </c>
      <c r="R1129" s="313">
        <f t="shared" si="28"/>
        <v>0.35807421272240625</v>
      </c>
      <c r="S1129" s="314">
        <v>98.397730496453875</v>
      </c>
      <c r="T1129" s="312">
        <v>87</v>
      </c>
      <c r="U1129" s="311">
        <v>2088000</v>
      </c>
      <c r="V1129" s="311">
        <v>43848000</v>
      </c>
      <c r="W1129" s="311">
        <v>5</v>
      </c>
      <c r="X1129" s="311">
        <v>294408000</v>
      </c>
      <c r="Y1129" s="315">
        <v>60</v>
      </c>
      <c r="Z1129" s="315">
        <v>31.05</v>
      </c>
      <c r="AA1129" s="316">
        <v>183614.26900000003</v>
      </c>
      <c r="AB1129" s="316">
        <v>94286.103999999992</v>
      </c>
      <c r="AC1129" s="316">
        <v>584326.17800000007</v>
      </c>
      <c r="AD1129" s="316">
        <v>302799.96499999991</v>
      </c>
      <c r="AE1129" s="311">
        <v>4347360</v>
      </c>
    </row>
    <row r="1130" spans="1:31" s="317" customFormat="1" ht="14.4" x14ac:dyDescent="0.3">
      <c r="A1130" s="305">
        <v>43242</v>
      </c>
      <c r="B1130" s="306">
        <f t="shared" si="29"/>
        <v>2018</v>
      </c>
      <c r="C1130" s="307">
        <v>1056530</v>
      </c>
      <c r="D1130" s="307">
        <v>7760630</v>
      </c>
      <c r="E1130" s="307">
        <v>104419610</v>
      </c>
      <c r="F1130" s="307">
        <v>1081000</v>
      </c>
      <c r="G1130" s="308">
        <v>13832142</v>
      </c>
      <c r="H1130" s="308">
        <v>113594882</v>
      </c>
      <c r="I1130" s="308">
        <v>290064127</v>
      </c>
      <c r="J1130" s="309">
        <v>99.97</v>
      </c>
      <c r="K1130" s="310">
        <v>716.73800000000006</v>
      </c>
      <c r="L1130" s="310">
        <v>354.41199999999998</v>
      </c>
      <c r="M1130" s="311">
        <v>5250.0210000000006</v>
      </c>
      <c r="N1130" s="311">
        <v>2695.14</v>
      </c>
      <c r="O1130" s="311">
        <v>70524.976999999984</v>
      </c>
      <c r="P1130" s="311">
        <v>35776.521999999983</v>
      </c>
      <c r="Q1130" s="312">
        <v>1056.53</v>
      </c>
      <c r="R1130" s="313">
        <f t="shared" si="28"/>
        <v>0.35931858368760855</v>
      </c>
      <c r="S1130" s="314">
        <v>98.408802816901371</v>
      </c>
      <c r="T1130" s="312">
        <v>87</v>
      </c>
      <c r="U1130" s="311">
        <v>2088000</v>
      </c>
      <c r="V1130" s="311">
        <v>45936000</v>
      </c>
      <c r="W1130" s="311">
        <v>5</v>
      </c>
      <c r="X1130" s="311">
        <v>296496000</v>
      </c>
      <c r="Y1130" s="315">
        <v>60</v>
      </c>
      <c r="Z1130" s="315">
        <v>31.05</v>
      </c>
      <c r="AA1130" s="316">
        <v>184070.02400000003</v>
      </c>
      <c r="AB1130" s="316">
        <v>94526.133999999976</v>
      </c>
      <c r="AC1130" s="316">
        <v>585042.91600000008</v>
      </c>
      <c r="AD1130" s="316">
        <v>303154.37699999992</v>
      </c>
      <c r="AE1130" s="311">
        <v>4349448</v>
      </c>
    </row>
    <row r="1131" spans="1:31" s="317" customFormat="1" ht="14.4" x14ac:dyDescent="0.3">
      <c r="A1131" s="305">
        <v>43243</v>
      </c>
      <c r="B1131" s="306">
        <f t="shared" si="29"/>
        <v>2018</v>
      </c>
      <c r="C1131" s="307">
        <v>178280</v>
      </c>
      <c r="D1131" s="307">
        <v>7938910</v>
      </c>
      <c r="E1131" s="307">
        <v>104597890</v>
      </c>
      <c r="F1131" s="307">
        <v>548530</v>
      </c>
      <c r="G1131" s="308">
        <v>13832142</v>
      </c>
      <c r="H1131" s="308">
        <v>113594882</v>
      </c>
      <c r="I1131" s="308">
        <v>290064127</v>
      </c>
      <c r="J1131" s="309">
        <v>99.11</v>
      </c>
      <c r="K1131" s="310">
        <v>116.889</v>
      </c>
      <c r="L1131" s="310">
        <v>68.128</v>
      </c>
      <c r="M1131" s="311">
        <v>5366.9100000000008</v>
      </c>
      <c r="N1131" s="311">
        <v>2763.268</v>
      </c>
      <c r="O1131" s="311">
        <v>70641.86599999998</v>
      </c>
      <c r="P1131" s="311">
        <v>35844.64999999998</v>
      </c>
      <c r="Q1131" s="312">
        <v>178.28</v>
      </c>
      <c r="R1131" s="313">
        <f t="shared" si="28"/>
        <v>0.35881938408649594</v>
      </c>
      <c r="S1131" s="314">
        <v>98.413706293706269</v>
      </c>
      <c r="T1131" s="312">
        <v>87</v>
      </c>
      <c r="U1131" s="311">
        <v>2088000</v>
      </c>
      <c r="V1131" s="311">
        <v>48024000</v>
      </c>
      <c r="W1131" s="311">
        <v>5</v>
      </c>
      <c r="X1131" s="311">
        <v>298584000</v>
      </c>
      <c r="Y1131" s="315">
        <v>60</v>
      </c>
      <c r="Z1131" s="315">
        <v>31.05</v>
      </c>
      <c r="AA1131" s="316">
        <v>184102.15100000004</v>
      </c>
      <c r="AB1131" s="316">
        <v>94564.457999999984</v>
      </c>
      <c r="AC1131" s="316">
        <v>585159.80500000005</v>
      </c>
      <c r="AD1131" s="316">
        <v>303222.50499999995</v>
      </c>
      <c r="AE1131" s="311">
        <v>4351536</v>
      </c>
    </row>
    <row r="1132" spans="1:31" s="317" customFormat="1" ht="14.4" x14ac:dyDescent="0.3">
      <c r="A1132" s="305">
        <v>43244</v>
      </c>
      <c r="B1132" s="306">
        <f t="shared" si="29"/>
        <v>2018</v>
      </c>
      <c r="C1132" s="307">
        <v>546410</v>
      </c>
      <c r="D1132" s="307">
        <v>8485320</v>
      </c>
      <c r="E1132" s="307">
        <v>105144300</v>
      </c>
      <c r="F1132" s="307">
        <v>616530</v>
      </c>
      <c r="G1132" s="308">
        <v>13832142</v>
      </c>
      <c r="H1132" s="308">
        <v>113594882</v>
      </c>
      <c r="I1132" s="308">
        <v>290064127</v>
      </c>
      <c r="J1132" s="309">
        <v>98.81</v>
      </c>
      <c r="K1132" s="310">
        <v>365.584</v>
      </c>
      <c r="L1132" s="310">
        <v>191.14400000000001</v>
      </c>
      <c r="M1132" s="311">
        <v>5732.4940000000006</v>
      </c>
      <c r="N1132" s="311">
        <v>2954.4120000000003</v>
      </c>
      <c r="O1132" s="311">
        <v>71007.449999999983</v>
      </c>
      <c r="P1132" s="311">
        <v>36035.79399999998</v>
      </c>
      <c r="Q1132" s="312">
        <v>546.41</v>
      </c>
      <c r="R1132" s="313">
        <f t="shared" si="28"/>
        <v>0.35942263554295945</v>
      </c>
      <c r="S1132" s="314">
        <v>98.41645833333331</v>
      </c>
      <c r="T1132" s="312">
        <v>87</v>
      </c>
      <c r="U1132" s="311">
        <v>2088000</v>
      </c>
      <c r="V1132" s="311">
        <v>50112000</v>
      </c>
      <c r="W1132" s="311">
        <v>5</v>
      </c>
      <c r="X1132" s="311">
        <v>300672000</v>
      </c>
      <c r="Y1132" s="315">
        <v>60</v>
      </c>
      <c r="Z1132" s="315">
        <v>31.05</v>
      </c>
      <c r="AA1132" s="316">
        <v>184085.13100000005</v>
      </c>
      <c r="AB1132" s="316">
        <v>94570.725999999981</v>
      </c>
      <c r="AC1132" s="316">
        <v>585525.38900000008</v>
      </c>
      <c r="AD1132" s="316">
        <v>303413.64899999992</v>
      </c>
      <c r="AE1132" s="311">
        <v>4353624</v>
      </c>
    </row>
    <row r="1133" spans="1:31" s="317" customFormat="1" ht="14.4" x14ac:dyDescent="0.3">
      <c r="A1133" s="305">
        <v>43245</v>
      </c>
      <c r="B1133" s="306">
        <f t="shared" si="29"/>
        <v>2018</v>
      </c>
      <c r="C1133" s="307">
        <v>841170</v>
      </c>
      <c r="D1133" s="307">
        <v>9326490</v>
      </c>
      <c r="E1133" s="307">
        <v>105985470</v>
      </c>
      <c r="F1133" s="307">
        <v>1193752</v>
      </c>
      <c r="G1133" s="308">
        <v>13832142</v>
      </c>
      <c r="H1133" s="308">
        <v>113594882</v>
      </c>
      <c r="I1133" s="308">
        <v>290064127</v>
      </c>
      <c r="J1133" s="309">
        <v>99.33</v>
      </c>
      <c r="K1133" s="310">
        <v>571.02099999999996</v>
      </c>
      <c r="L1133" s="310">
        <v>283.78800000000001</v>
      </c>
      <c r="M1133" s="311">
        <v>6303.5150000000003</v>
      </c>
      <c r="N1133" s="311">
        <v>3238.2000000000003</v>
      </c>
      <c r="O1133" s="311">
        <v>71578.470999999976</v>
      </c>
      <c r="P1133" s="311">
        <v>36319.58199999998</v>
      </c>
      <c r="Q1133" s="312">
        <v>841.17</v>
      </c>
      <c r="R1133" s="313">
        <f t="shared" si="28"/>
        <v>0.36045652390699656</v>
      </c>
      <c r="S1133" s="314">
        <v>98.422758620689621</v>
      </c>
      <c r="T1133" s="312">
        <v>87</v>
      </c>
      <c r="U1133" s="311">
        <v>2088000</v>
      </c>
      <c r="V1133" s="311">
        <v>52200000</v>
      </c>
      <c r="W1133" s="311">
        <v>5</v>
      </c>
      <c r="X1133" s="311">
        <v>302760000</v>
      </c>
      <c r="Y1133" s="315">
        <v>60</v>
      </c>
      <c r="Z1133" s="315">
        <v>31.05</v>
      </c>
      <c r="AA1133" s="316">
        <v>184599.48900000006</v>
      </c>
      <c r="AB1133" s="316">
        <v>94817.601999999984</v>
      </c>
      <c r="AC1133" s="316">
        <v>586096.41</v>
      </c>
      <c r="AD1133" s="316">
        <v>303697.43699999992</v>
      </c>
      <c r="AE1133" s="311">
        <v>4355712</v>
      </c>
    </row>
    <row r="1134" spans="1:31" s="317" customFormat="1" ht="14.4" x14ac:dyDescent="0.3">
      <c r="A1134" s="305">
        <v>43246</v>
      </c>
      <c r="B1134" s="306">
        <f t="shared" si="29"/>
        <v>2018</v>
      </c>
      <c r="C1134" s="307">
        <v>1419090</v>
      </c>
      <c r="D1134" s="307">
        <v>10745580</v>
      </c>
      <c r="E1134" s="307">
        <v>107404560</v>
      </c>
      <c r="F1134" s="307">
        <v>1448301</v>
      </c>
      <c r="G1134" s="308">
        <v>13832142</v>
      </c>
      <c r="H1134" s="308">
        <v>113594882</v>
      </c>
      <c r="I1134" s="308">
        <v>290064127</v>
      </c>
      <c r="J1134" s="309">
        <v>99.95</v>
      </c>
      <c r="K1134" s="310">
        <v>965.49099999999999</v>
      </c>
      <c r="L1134" s="310">
        <v>474.71600000000001</v>
      </c>
      <c r="M1134" s="311">
        <v>7269.0060000000003</v>
      </c>
      <c r="N1134" s="311">
        <v>3712.9160000000002</v>
      </c>
      <c r="O1134" s="311">
        <v>72543.96199999997</v>
      </c>
      <c r="P1134" s="311">
        <v>36794.297999999981</v>
      </c>
      <c r="Q1134" s="312">
        <v>1419.09</v>
      </c>
      <c r="R1134" s="313">
        <f t="shared" ref="R1134:R1197" si="30">SUM(Q770:Q1134)/(SUM(T770:T1134)*24)</f>
        <v>0.36223091245473188</v>
      </c>
      <c r="S1134" s="314">
        <v>98.433219178082169</v>
      </c>
      <c r="T1134" s="312">
        <v>87</v>
      </c>
      <c r="U1134" s="311">
        <v>2088000</v>
      </c>
      <c r="V1134" s="311">
        <v>54288000</v>
      </c>
      <c r="W1134" s="311">
        <v>5</v>
      </c>
      <c r="X1134" s="311">
        <v>304848000</v>
      </c>
      <c r="Y1134" s="315">
        <v>60</v>
      </c>
      <c r="Z1134" s="315">
        <v>31.05</v>
      </c>
      <c r="AA1134" s="316">
        <v>185530.08400000006</v>
      </c>
      <c r="AB1134" s="316">
        <v>95269.701999999976</v>
      </c>
      <c r="AC1134" s="316">
        <v>587061.90100000007</v>
      </c>
      <c r="AD1134" s="316">
        <v>304172.15299999993</v>
      </c>
      <c r="AE1134" s="311">
        <v>4357800</v>
      </c>
    </row>
    <row r="1135" spans="1:31" s="317" customFormat="1" ht="14.4" x14ac:dyDescent="0.3">
      <c r="A1135" s="305">
        <v>43247</v>
      </c>
      <c r="B1135" s="306">
        <f t="shared" si="29"/>
        <v>2018</v>
      </c>
      <c r="C1135" s="307">
        <v>1454610</v>
      </c>
      <c r="D1135" s="307">
        <v>12200190</v>
      </c>
      <c r="E1135" s="307">
        <v>108859170</v>
      </c>
      <c r="F1135" s="307">
        <v>1424098</v>
      </c>
      <c r="G1135" s="308">
        <v>13832142</v>
      </c>
      <c r="H1135" s="308">
        <v>113594882</v>
      </c>
      <c r="I1135" s="308">
        <v>290064127</v>
      </c>
      <c r="J1135" s="309">
        <v>99.59</v>
      </c>
      <c r="K1135" s="310">
        <v>979.18899999999996</v>
      </c>
      <c r="L1135" s="310">
        <v>497.76400000000001</v>
      </c>
      <c r="M1135" s="311">
        <v>8248.1949999999997</v>
      </c>
      <c r="N1135" s="311">
        <v>4210.68</v>
      </c>
      <c r="O1135" s="311">
        <v>73523.150999999969</v>
      </c>
      <c r="P1135" s="311">
        <v>37292.061999999984</v>
      </c>
      <c r="Q1135" s="312">
        <v>1454.61</v>
      </c>
      <c r="R1135" s="313">
        <f t="shared" si="30"/>
        <v>0.36383030887524309</v>
      </c>
      <c r="S1135" s="314">
        <v>98.441088435374127</v>
      </c>
      <c r="T1135" s="312">
        <v>87</v>
      </c>
      <c r="U1135" s="311">
        <v>2088000</v>
      </c>
      <c r="V1135" s="311">
        <v>56376000</v>
      </c>
      <c r="W1135" s="311">
        <v>5</v>
      </c>
      <c r="X1135" s="311">
        <v>306936000</v>
      </c>
      <c r="Y1135" s="315">
        <v>60</v>
      </c>
      <c r="Z1135" s="315">
        <v>31.05</v>
      </c>
      <c r="AA1135" s="316">
        <v>186465.36800000007</v>
      </c>
      <c r="AB1135" s="316">
        <v>95738.395999999979</v>
      </c>
      <c r="AC1135" s="316">
        <v>588041.09000000008</v>
      </c>
      <c r="AD1135" s="316">
        <v>304669.91699999996</v>
      </c>
      <c r="AE1135" s="311">
        <v>4359888</v>
      </c>
    </row>
    <row r="1136" spans="1:31" s="317" customFormat="1" ht="14.4" x14ac:dyDescent="0.3">
      <c r="A1136" s="305">
        <v>43248</v>
      </c>
      <c r="B1136" s="306">
        <f t="shared" si="29"/>
        <v>2018</v>
      </c>
      <c r="C1136" s="307">
        <v>1607660</v>
      </c>
      <c r="D1136" s="307">
        <v>13807850</v>
      </c>
      <c r="E1136" s="307">
        <v>110466830</v>
      </c>
      <c r="F1136" s="307">
        <v>1220835</v>
      </c>
      <c r="G1136" s="308">
        <v>13832142</v>
      </c>
      <c r="H1136" s="308">
        <v>113594882</v>
      </c>
      <c r="I1136" s="308">
        <v>290064127</v>
      </c>
      <c r="J1136" s="309">
        <v>99.38</v>
      </c>
      <c r="K1136" s="310">
        <v>1078.6410000000001</v>
      </c>
      <c r="L1136" s="310">
        <v>551.53200000000004</v>
      </c>
      <c r="M1136" s="311">
        <v>9326.8359999999993</v>
      </c>
      <c r="N1136" s="311">
        <v>4762.2120000000004</v>
      </c>
      <c r="O1136" s="311">
        <v>74601.791999999972</v>
      </c>
      <c r="P1136" s="311">
        <v>37843.593999999983</v>
      </c>
      <c r="Q1136" s="312">
        <v>1607.66</v>
      </c>
      <c r="R1136" s="313">
        <f t="shared" si="30"/>
        <v>0.36378271925681027</v>
      </c>
      <c r="S1136" s="314">
        <v>98.447432432432407</v>
      </c>
      <c r="T1136" s="312">
        <v>87</v>
      </c>
      <c r="U1136" s="311">
        <v>2088000</v>
      </c>
      <c r="V1136" s="311">
        <v>58464000</v>
      </c>
      <c r="W1136" s="311">
        <v>5</v>
      </c>
      <c r="X1136" s="311">
        <v>309024000</v>
      </c>
      <c r="Y1136" s="315">
        <v>60</v>
      </c>
      <c r="Z1136" s="315">
        <v>31.05</v>
      </c>
      <c r="AA1136" s="316">
        <v>187390.19500000009</v>
      </c>
      <c r="AB1136" s="316">
        <v>96204.197999999975</v>
      </c>
      <c r="AC1136" s="316">
        <v>589119.73100000003</v>
      </c>
      <c r="AD1136" s="316">
        <v>305221.44899999996</v>
      </c>
      <c r="AE1136" s="311">
        <v>4361976</v>
      </c>
    </row>
    <row r="1137" spans="1:31" s="317" customFormat="1" ht="14.4" x14ac:dyDescent="0.3">
      <c r="A1137" s="305">
        <v>43249</v>
      </c>
      <c r="B1137" s="306">
        <f t="shared" si="29"/>
        <v>2018</v>
      </c>
      <c r="C1137" s="307">
        <v>1107050</v>
      </c>
      <c r="D1137" s="307">
        <v>14914900</v>
      </c>
      <c r="E1137" s="307">
        <v>111573880</v>
      </c>
      <c r="F1137" s="307">
        <v>1512730</v>
      </c>
      <c r="G1137" s="308">
        <v>13832142</v>
      </c>
      <c r="H1137" s="308">
        <v>113594882</v>
      </c>
      <c r="I1137" s="308">
        <v>290064127</v>
      </c>
      <c r="J1137" s="309">
        <v>100</v>
      </c>
      <c r="K1137" s="310">
        <v>750.12800000000004</v>
      </c>
      <c r="L1137" s="310">
        <v>373.21199999999999</v>
      </c>
      <c r="M1137" s="311">
        <v>10076.964</v>
      </c>
      <c r="N1137" s="311">
        <v>5135.4240000000009</v>
      </c>
      <c r="O1137" s="311">
        <v>75351.919999999969</v>
      </c>
      <c r="P1137" s="311">
        <v>38216.805999999982</v>
      </c>
      <c r="Q1137" s="312">
        <v>1107.05</v>
      </c>
      <c r="R1137" s="313">
        <f t="shared" si="30"/>
        <v>0.3635233086653023</v>
      </c>
      <c r="S1137" s="314">
        <v>98.457852348993256</v>
      </c>
      <c r="T1137" s="312">
        <v>87</v>
      </c>
      <c r="U1137" s="311">
        <v>2088000</v>
      </c>
      <c r="V1137" s="311">
        <v>60552000</v>
      </c>
      <c r="W1137" s="311">
        <v>5</v>
      </c>
      <c r="X1137" s="311">
        <v>311112000</v>
      </c>
      <c r="Y1137" s="315">
        <v>60</v>
      </c>
      <c r="Z1137" s="315">
        <v>31.05</v>
      </c>
      <c r="AA1137" s="316">
        <v>187118.28000000006</v>
      </c>
      <c r="AB1137" s="316">
        <v>95935.053999999975</v>
      </c>
      <c r="AC1137" s="316">
        <v>589869.85900000005</v>
      </c>
      <c r="AD1137" s="316">
        <v>305594.66099999996</v>
      </c>
      <c r="AE1137" s="311">
        <v>4364064</v>
      </c>
    </row>
    <row r="1138" spans="1:31" s="317" customFormat="1" ht="14.4" x14ac:dyDescent="0.3">
      <c r="A1138" s="305">
        <v>43250</v>
      </c>
      <c r="B1138" s="306">
        <f t="shared" si="29"/>
        <v>2018</v>
      </c>
      <c r="C1138" s="307">
        <v>1481000</v>
      </c>
      <c r="D1138" s="307">
        <v>16395900</v>
      </c>
      <c r="E1138" s="307">
        <v>113054880</v>
      </c>
      <c r="F1138" s="307">
        <v>1410528</v>
      </c>
      <c r="G1138" s="308">
        <v>13832142</v>
      </c>
      <c r="H1138" s="308">
        <v>113594882</v>
      </c>
      <c r="I1138" s="308">
        <v>290064127</v>
      </c>
      <c r="J1138" s="309">
        <v>99.8</v>
      </c>
      <c r="K1138" s="310">
        <v>991.76300000000003</v>
      </c>
      <c r="L1138" s="310">
        <v>509.56</v>
      </c>
      <c r="M1138" s="311">
        <v>11068.727000000001</v>
      </c>
      <c r="N1138" s="311">
        <v>5644.9840000000013</v>
      </c>
      <c r="O1138" s="311">
        <v>76343.682999999975</v>
      </c>
      <c r="P1138" s="311">
        <v>38726.36599999998</v>
      </c>
      <c r="Q1138" s="312">
        <v>1481</v>
      </c>
      <c r="R1138" s="313">
        <f t="shared" si="30"/>
        <v>0.36530233559019604</v>
      </c>
      <c r="S1138" s="314">
        <v>98.466799999999964</v>
      </c>
      <c r="T1138" s="312">
        <v>87</v>
      </c>
      <c r="U1138" s="311">
        <v>2088000</v>
      </c>
      <c r="V1138" s="311">
        <v>62640000</v>
      </c>
      <c r="W1138" s="311">
        <v>5</v>
      </c>
      <c r="X1138" s="311">
        <v>313200000</v>
      </c>
      <c r="Y1138" s="315">
        <v>60</v>
      </c>
      <c r="Z1138" s="315">
        <v>31.05</v>
      </c>
      <c r="AA1138" s="316">
        <v>187240.65800000005</v>
      </c>
      <c r="AB1138" s="316">
        <v>95988.733999999968</v>
      </c>
      <c r="AC1138" s="316">
        <v>590861.62200000009</v>
      </c>
      <c r="AD1138" s="316">
        <v>306104.22099999996</v>
      </c>
      <c r="AE1138" s="311">
        <v>4366152</v>
      </c>
    </row>
    <row r="1139" spans="1:31" s="317" customFormat="1" ht="14.4" x14ac:dyDescent="0.3">
      <c r="A1139" s="305">
        <v>43251</v>
      </c>
      <c r="B1139" s="306">
        <f t="shared" si="29"/>
        <v>2018</v>
      </c>
      <c r="C1139" s="307">
        <v>1049360</v>
      </c>
      <c r="D1139" s="307">
        <v>17445260</v>
      </c>
      <c r="E1139" s="307">
        <v>114104240</v>
      </c>
      <c r="F1139" s="307">
        <v>1020433</v>
      </c>
      <c r="G1139" s="308">
        <v>13832142</v>
      </c>
      <c r="H1139" s="308">
        <v>113594882</v>
      </c>
      <c r="I1139" s="308">
        <v>290064127</v>
      </c>
      <c r="J1139" s="309">
        <v>99.96</v>
      </c>
      <c r="K1139" s="310">
        <v>712.02800000000002</v>
      </c>
      <c r="L1139" s="310">
        <v>351.52800000000002</v>
      </c>
      <c r="M1139" s="311">
        <v>11780.755000000001</v>
      </c>
      <c r="N1139" s="311">
        <v>5996.5120000000015</v>
      </c>
      <c r="O1139" s="311">
        <v>77055.710999999981</v>
      </c>
      <c r="P1139" s="311">
        <v>39077.893999999978</v>
      </c>
      <c r="Q1139" s="312">
        <v>1049.3599999999999</v>
      </c>
      <c r="R1139" s="313">
        <f t="shared" si="30"/>
        <v>0.36657334671705261</v>
      </c>
      <c r="S1139" s="314">
        <v>98.476688741721816</v>
      </c>
      <c r="T1139" s="312">
        <v>87</v>
      </c>
      <c r="U1139" s="311">
        <v>2088000</v>
      </c>
      <c r="V1139" s="311">
        <v>64728000</v>
      </c>
      <c r="W1139" s="311">
        <v>5</v>
      </c>
      <c r="X1139" s="311">
        <v>315288000</v>
      </c>
      <c r="Y1139" s="315">
        <v>60</v>
      </c>
      <c r="Z1139" s="315">
        <v>31.05</v>
      </c>
      <c r="AA1139" s="316">
        <v>187865.37400000004</v>
      </c>
      <c r="AB1139" s="316">
        <v>96295.623999999982</v>
      </c>
      <c r="AC1139" s="316">
        <v>591573.65000000014</v>
      </c>
      <c r="AD1139" s="316">
        <v>306455.74899999995</v>
      </c>
      <c r="AE1139" s="311">
        <v>4368240</v>
      </c>
    </row>
    <row r="1140" spans="1:31" s="330" customFormat="1" ht="14.4" x14ac:dyDescent="0.3">
      <c r="A1140" s="318">
        <v>43252</v>
      </c>
      <c r="B1140" s="319">
        <f t="shared" si="29"/>
        <v>2018</v>
      </c>
      <c r="C1140" s="320">
        <v>750940</v>
      </c>
      <c r="D1140" s="320">
        <v>750940</v>
      </c>
      <c r="E1140" s="320">
        <v>114855180</v>
      </c>
      <c r="F1140" s="320">
        <v>529320</v>
      </c>
      <c r="G1140" s="321">
        <v>15125176</v>
      </c>
      <c r="H1140" s="321">
        <v>128720058</v>
      </c>
      <c r="I1140" s="321">
        <v>290064127</v>
      </c>
      <c r="J1140" s="322">
        <v>99.57</v>
      </c>
      <c r="K1140" s="323">
        <v>531.12599999999998</v>
      </c>
      <c r="L1140" s="323">
        <v>229.708</v>
      </c>
      <c r="M1140" s="324">
        <v>531.12599999999998</v>
      </c>
      <c r="N1140" s="324">
        <v>229.708</v>
      </c>
      <c r="O1140" s="324">
        <v>77586.836999999985</v>
      </c>
      <c r="P1140" s="324">
        <v>39307.601999999977</v>
      </c>
      <c r="Q1140" s="325">
        <v>750.94</v>
      </c>
      <c r="R1140" s="326">
        <f t="shared" si="30"/>
        <v>0.36746638849525032</v>
      </c>
      <c r="S1140" s="327">
        <v>98.483881578947333</v>
      </c>
      <c r="T1140" s="325">
        <v>87</v>
      </c>
      <c r="U1140" s="324">
        <v>2088000</v>
      </c>
      <c r="V1140" s="324">
        <v>2088000</v>
      </c>
      <c r="W1140" s="324">
        <v>6</v>
      </c>
      <c r="X1140" s="324">
        <v>317376000</v>
      </c>
      <c r="Y1140" s="328">
        <v>60</v>
      </c>
      <c r="Z1140" s="328">
        <v>31.05</v>
      </c>
      <c r="AA1140" s="329">
        <v>188344.84600000002</v>
      </c>
      <c r="AB1140" s="329">
        <v>96487.74599999997</v>
      </c>
      <c r="AC1140" s="329">
        <v>592104.77600000019</v>
      </c>
      <c r="AD1140" s="329">
        <v>306685.45699999994</v>
      </c>
      <c r="AE1140" s="324">
        <v>4370328</v>
      </c>
    </row>
    <row r="1141" spans="1:31" s="330" customFormat="1" ht="14.4" x14ac:dyDescent="0.3">
      <c r="A1141" s="318">
        <v>43253</v>
      </c>
      <c r="B1141" s="319">
        <f t="shared" si="29"/>
        <v>2018</v>
      </c>
      <c r="C1141" s="320">
        <v>1436050</v>
      </c>
      <c r="D1141" s="320">
        <v>2186990</v>
      </c>
      <c r="E1141" s="320">
        <v>116291230</v>
      </c>
      <c r="F1141" s="320">
        <v>1206130</v>
      </c>
      <c r="G1141" s="321">
        <v>15125176</v>
      </c>
      <c r="H1141" s="321">
        <v>128720058</v>
      </c>
      <c r="I1141" s="321">
        <v>290064127</v>
      </c>
      <c r="J1141" s="322">
        <v>99.75</v>
      </c>
      <c r="K1141" s="323">
        <v>965.14200000000005</v>
      </c>
      <c r="L1141" s="323">
        <v>490.13600000000002</v>
      </c>
      <c r="M1141" s="324">
        <v>1496.268</v>
      </c>
      <c r="N1141" s="324">
        <v>719.84400000000005</v>
      </c>
      <c r="O1141" s="324">
        <v>78551.978999999992</v>
      </c>
      <c r="P1141" s="324">
        <v>39797.737999999976</v>
      </c>
      <c r="Q1141" s="325">
        <v>1436.05</v>
      </c>
      <c r="R1141" s="326">
        <f t="shared" si="30"/>
        <v>0.3692688933501288</v>
      </c>
      <c r="S1141" s="327">
        <v>98.492156862745063</v>
      </c>
      <c r="T1141" s="325">
        <v>87</v>
      </c>
      <c r="U1141" s="324">
        <v>2088000</v>
      </c>
      <c r="V1141" s="324">
        <v>4176000</v>
      </c>
      <c r="W1141" s="324">
        <v>6</v>
      </c>
      <c r="X1141" s="324">
        <v>319464000</v>
      </c>
      <c r="Y1141" s="328">
        <v>60</v>
      </c>
      <c r="Z1141" s="328">
        <v>31.05</v>
      </c>
      <c r="AA1141" s="329">
        <v>189263.21900000001</v>
      </c>
      <c r="AB1141" s="329">
        <v>96947.805999999968</v>
      </c>
      <c r="AC1141" s="329">
        <v>593069.91800000018</v>
      </c>
      <c r="AD1141" s="329">
        <v>307175.59299999994</v>
      </c>
      <c r="AE1141" s="324">
        <v>4372416</v>
      </c>
    </row>
    <row r="1142" spans="1:31" s="330" customFormat="1" ht="14.4" x14ac:dyDescent="0.3">
      <c r="A1142" s="318">
        <v>43254</v>
      </c>
      <c r="B1142" s="319">
        <f t="shared" si="29"/>
        <v>2018</v>
      </c>
      <c r="C1142" s="320">
        <v>624900</v>
      </c>
      <c r="D1142" s="320">
        <v>2811890</v>
      </c>
      <c r="E1142" s="320">
        <v>116916130</v>
      </c>
      <c r="F1142" s="320">
        <v>587350</v>
      </c>
      <c r="G1142" s="321">
        <v>15125176</v>
      </c>
      <c r="H1142" s="321">
        <v>128720058</v>
      </c>
      <c r="I1142" s="321">
        <v>290064127</v>
      </c>
      <c r="J1142" s="322">
        <v>99.95</v>
      </c>
      <c r="K1142" s="323">
        <v>421.52</v>
      </c>
      <c r="L1142" s="323">
        <v>214.012</v>
      </c>
      <c r="M1142" s="324">
        <v>1917.788</v>
      </c>
      <c r="N1142" s="324">
        <v>933.85599999999999</v>
      </c>
      <c r="O1142" s="324">
        <v>78973.498999999996</v>
      </c>
      <c r="P1142" s="324">
        <v>40011.749999999978</v>
      </c>
      <c r="Q1142" s="325">
        <v>624.9</v>
      </c>
      <c r="R1142" s="326">
        <f t="shared" si="30"/>
        <v>0.36979868918280612</v>
      </c>
      <c r="S1142" s="327">
        <v>98.501623376623343</v>
      </c>
      <c r="T1142" s="325">
        <v>87</v>
      </c>
      <c r="U1142" s="324">
        <v>2088000</v>
      </c>
      <c r="V1142" s="324">
        <v>6264000</v>
      </c>
      <c r="W1142" s="324">
        <v>6</v>
      </c>
      <c r="X1142" s="324">
        <v>321552000</v>
      </c>
      <c r="Y1142" s="328">
        <v>60</v>
      </c>
      <c r="Z1142" s="328">
        <v>31.05</v>
      </c>
      <c r="AA1142" s="329">
        <v>189642.25100000002</v>
      </c>
      <c r="AB1142" s="329">
        <v>97136.863999999972</v>
      </c>
      <c r="AC1142" s="329">
        <v>593491.4380000002</v>
      </c>
      <c r="AD1142" s="329">
        <v>307389.60499999992</v>
      </c>
      <c r="AE1142" s="324">
        <v>4374504</v>
      </c>
    </row>
    <row r="1143" spans="1:31" s="330" customFormat="1" ht="14.4" x14ac:dyDescent="0.3">
      <c r="A1143" s="318">
        <v>43255</v>
      </c>
      <c r="B1143" s="319">
        <f t="shared" si="29"/>
        <v>2018</v>
      </c>
      <c r="C1143" s="320">
        <v>1770</v>
      </c>
      <c r="D1143" s="320">
        <v>2813660</v>
      </c>
      <c r="E1143" s="320">
        <v>116917900</v>
      </c>
      <c r="F1143" s="320">
        <v>23370</v>
      </c>
      <c r="G1143" s="321">
        <v>15125176</v>
      </c>
      <c r="H1143" s="321">
        <v>128720058</v>
      </c>
      <c r="I1143" s="321">
        <v>290064127</v>
      </c>
      <c r="J1143" s="322">
        <v>98.74</v>
      </c>
      <c r="K1143" s="323">
        <v>4.8090000000000002</v>
      </c>
      <c r="L1143" s="323">
        <v>1.6279999999999999</v>
      </c>
      <c r="M1143" s="324">
        <v>1922.597</v>
      </c>
      <c r="N1143" s="324">
        <v>935.48400000000004</v>
      </c>
      <c r="O1143" s="324">
        <v>78978.30799999999</v>
      </c>
      <c r="P1143" s="324">
        <v>40013.377999999975</v>
      </c>
      <c r="Q1143" s="325">
        <v>1.77</v>
      </c>
      <c r="R1143" s="326">
        <f t="shared" si="30"/>
        <v>0.36953548260116537</v>
      </c>
      <c r="S1143" s="327">
        <v>98.503161290322538</v>
      </c>
      <c r="T1143" s="325">
        <v>87</v>
      </c>
      <c r="U1143" s="324">
        <v>2088000</v>
      </c>
      <c r="V1143" s="324">
        <v>8352000</v>
      </c>
      <c r="W1143" s="324">
        <v>6</v>
      </c>
      <c r="X1143" s="324">
        <v>323640000</v>
      </c>
      <c r="Y1143" s="328">
        <v>60</v>
      </c>
      <c r="Z1143" s="328">
        <v>31.05</v>
      </c>
      <c r="AA1143" s="329">
        <v>189500.56000000003</v>
      </c>
      <c r="AB1143" s="329">
        <v>97060.097999999969</v>
      </c>
      <c r="AC1143" s="329">
        <v>593496.24700000021</v>
      </c>
      <c r="AD1143" s="329">
        <v>307391.23299999995</v>
      </c>
      <c r="AE1143" s="324">
        <v>4376592</v>
      </c>
    </row>
    <row r="1144" spans="1:31" s="330" customFormat="1" ht="14.4" x14ac:dyDescent="0.3">
      <c r="A1144" s="318">
        <v>43256</v>
      </c>
      <c r="B1144" s="319">
        <f t="shared" si="29"/>
        <v>2018</v>
      </c>
      <c r="C1144" s="320">
        <v>16287</v>
      </c>
      <c r="D1144" s="320">
        <v>2829947</v>
      </c>
      <c r="E1144" s="320">
        <v>116934187</v>
      </c>
      <c r="F1144" s="320">
        <v>10230</v>
      </c>
      <c r="G1144" s="321">
        <v>15125176</v>
      </c>
      <c r="H1144" s="321">
        <v>128720058</v>
      </c>
      <c r="I1144" s="321">
        <v>290064127</v>
      </c>
      <c r="J1144" s="322">
        <v>97.22</v>
      </c>
      <c r="K1144" s="323">
        <v>12.605</v>
      </c>
      <c r="L1144" s="323">
        <v>8.3320000000000007</v>
      </c>
      <c r="M1144" s="324">
        <v>1935.202</v>
      </c>
      <c r="N1144" s="324">
        <v>943.81600000000003</v>
      </c>
      <c r="O1144" s="324">
        <v>78990.912999999986</v>
      </c>
      <c r="P1144" s="324">
        <v>40021.709999999977</v>
      </c>
      <c r="Q1144" s="325">
        <v>16.286999999999999</v>
      </c>
      <c r="R1144" s="326">
        <f t="shared" si="30"/>
        <v>0.36887695113630425</v>
      </c>
      <c r="S1144" s="327">
        <v>98.494935897435852</v>
      </c>
      <c r="T1144" s="325">
        <v>87</v>
      </c>
      <c r="U1144" s="324">
        <v>2088000</v>
      </c>
      <c r="V1144" s="324">
        <v>10440000</v>
      </c>
      <c r="W1144" s="324">
        <v>6</v>
      </c>
      <c r="X1144" s="324">
        <v>325728000</v>
      </c>
      <c r="Y1144" s="328">
        <v>60</v>
      </c>
      <c r="Z1144" s="328">
        <v>31.05</v>
      </c>
      <c r="AA1144" s="329">
        <v>189373.25200000004</v>
      </c>
      <c r="AB1144" s="329">
        <v>96996.243999999962</v>
      </c>
      <c r="AC1144" s="329">
        <v>593508.85200000019</v>
      </c>
      <c r="AD1144" s="329">
        <v>307399.56499999994</v>
      </c>
      <c r="AE1144" s="324">
        <v>4378680</v>
      </c>
    </row>
    <row r="1145" spans="1:31" s="330" customFormat="1" ht="14.4" x14ac:dyDescent="0.3">
      <c r="A1145" s="318">
        <v>43257</v>
      </c>
      <c r="B1145" s="319">
        <f t="shared" si="29"/>
        <v>2018</v>
      </c>
      <c r="C1145" s="320">
        <v>256703</v>
      </c>
      <c r="D1145" s="320">
        <v>3086650</v>
      </c>
      <c r="E1145" s="320">
        <v>117190890</v>
      </c>
      <c r="F1145" s="320">
        <v>50110</v>
      </c>
      <c r="G1145" s="321">
        <v>15125176</v>
      </c>
      <c r="H1145" s="321">
        <v>128720058</v>
      </c>
      <c r="I1145" s="321">
        <v>290064127</v>
      </c>
      <c r="J1145" s="322">
        <v>98.43</v>
      </c>
      <c r="K1145" s="323">
        <v>159.47999999999999</v>
      </c>
      <c r="L1145" s="323">
        <v>103.696</v>
      </c>
      <c r="M1145" s="324">
        <v>2094.6819999999998</v>
      </c>
      <c r="N1145" s="324">
        <v>1047.5119999999999</v>
      </c>
      <c r="O1145" s="324">
        <v>79150.392999999982</v>
      </c>
      <c r="P1145" s="324">
        <v>40125.405999999981</v>
      </c>
      <c r="Q1145" s="325">
        <v>256.70299999999997</v>
      </c>
      <c r="R1145" s="326">
        <f t="shared" si="30"/>
        <v>0.36916599748071199</v>
      </c>
      <c r="S1145" s="327">
        <v>98.494522292993594</v>
      </c>
      <c r="T1145" s="325">
        <v>87</v>
      </c>
      <c r="U1145" s="324">
        <v>2088000</v>
      </c>
      <c r="V1145" s="324">
        <v>12528000</v>
      </c>
      <c r="W1145" s="324">
        <v>6</v>
      </c>
      <c r="X1145" s="324">
        <v>327816000</v>
      </c>
      <c r="Y1145" s="328">
        <v>60</v>
      </c>
      <c r="Z1145" s="328">
        <v>31.05</v>
      </c>
      <c r="AA1145" s="329">
        <v>189189.73300000007</v>
      </c>
      <c r="AB1145" s="329">
        <v>96916.263999999952</v>
      </c>
      <c r="AC1145" s="329">
        <v>593668.33200000017</v>
      </c>
      <c r="AD1145" s="329">
        <v>307503.26099999994</v>
      </c>
      <c r="AE1145" s="324">
        <v>4380768</v>
      </c>
    </row>
    <row r="1146" spans="1:31" s="330" customFormat="1" ht="14.4" x14ac:dyDescent="0.3">
      <c r="A1146" s="318">
        <v>43258</v>
      </c>
      <c r="B1146" s="319">
        <f t="shared" si="29"/>
        <v>2018</v>
      </c>
      <c r="C1146" s="320">
        <v>326449</v>
      </c>
      <c r="D1146" s="320">
        <v>3413098.9999999292</v>
      </c>
      <c r="E1146" s="320">
        <v>117517338.99999993</v>
      </c>
      <c r="F1146" s="320">
        <v>116463</v>
      </c>
      <c r="G1146" s="321">
        <v>15125176</v>
      </c>
      <c r="H1146" s="321">
        <v>128720058</v>
      </c>
      <c r="I1146" s="321">
        <v>290064127</v>
      </c>
      <c r="J1146" s="322">
        <v>98.23</v>
      </c>
      <c r="K1146" s="323">
        <v>222.886</v>
      </c>
      <c r="L1146" s="323">
        <v>110.292</v>
      </c>
      <c r="M1146" s="324">
        <v>2317.5679999999998</v>
      </c>
      <c r="N1146" s="324">
        <v>1157.8039999999999</v>
      </c>
      <c r="O1146" s="324">
        <v>79373.27899999998</v>
      </c>
      <c r="P1146" s="324">
        <v>40235.697999999982</v>
      </c>
      <c r="Q1146" s="325">
        <v>326.44900000000001</v>
      </c>
      <c r="R1146" s="326">
        <f t="shared" si="30"/>
        <v>0.36958344880071414</v>
      </c>
      <c r="S1146" s="327">
        <v>98.492848101265778</v>
      </c>
      <c r="T1146" s="325">
        <v>87</v>
      </c>
      <c r="U1146" s="324">
        <v>2088000</v>
      </c>
      <c r="V1146" s="324">
        <v>14616000</v>
      </c>
      <c r="W1146" s="324">
        <v>6</v>
      </c>
      <c r="X1146" s="324">
        <v>329904000</v>
      </c>
      <c r="Y1146" s="328">
        <v>60</v>
      </c>
      <c r="Z1146" s="328">
        <v>31.05</v>
      </c>
      <c r="AA1146" s="329">
        <v>189386.85100000005</v>
      </c>
      <c r="AB1146" s="329">
        <v>97011.563999999955</v>
      </c>
      <c r="AC1146" s="329">
        <v>593891.21800000023</v>
      </c>
      <c r="AD1146" s="329">
        <v>307613.55299999996</v>
      </c>
      <c r="AE1146" s="324">
        <v>4382856</v>
      </c>
    </row>
    <row r="1147" spans="1:31" s="330" customFormat="1" ht="14.4" x14ac:dyDescent="0.3">
      <c r="A1147" s="318">
        <v>43259</v>
      </c>
      <c r="B1147" s="319">
        <f t="shared" si="29"/>
        <v>2018</v>
      </c>
      <c r="C1147" s="320">
        <v>364080.99999999994</v>
      </c>
      <c r="D1147" s="320">
        <v>3777179.9999999348</v>
      </c>
      <c r="E1147" s="320">
        <v>117881419.99999993</v>
      </c>
      <c r="F1147" s="320">
        <v>207344</v>
      </c>
      <c r="G1147" s="321">
        <v>15125176</v>
      </c>
      <c r="H1147" s="321">
        <v>128720058</v>
      </c>
      <c r="I1147" s="321">
        <v>290064127</v>
      </c>
      <c r="J1147" s="322">
        <v>98.83</v>
      </c>
      <c r="K1147" s="323">
        <v>237.46100000000001</v>
      </c>
      <c r="L1147" s="323">
        <v>134.33199999999999</v>
      </c>
      <c r="M1147" s="324">
        <v>2555.0289999999995</v>
      </c>
      <c r="N1147" s="324">
        <v>1292.136</v>
      </c>
      <c r="O1147" s="324">
        <v>79610.739999999976</v>
      </c>
      <c r="P1147" s="324">
        <v>40370.029999999984</v>
      </c>
      <c r="Q1147" s="325">
        <v>364.08099999999996</v>
      </c>
      <c r="R1147" s="326">
        <f t="shared" si="30"/>
        <v>0.36994314412428519</v>
      </c>
      <c r="S1147" s="327">
        <v>98.494968553459074</v>
      </c>
      <c r="T1147" s="325">
        <v>87</v>
      </c>
      <c r="U1147" s="324">
        <v>2088000</v>
      </c>
      <c r="V1147" s="324">
        <v>16704000</v>
      </c>
      <c r="W1147" s="324">
        <v>6</v>
      </c>
      <c r="X1147" s="324">
        <v>331992000</v>
      </c>
      <c r="Y1147" s="328">
        <v>60</v>
      </c>
      <c r="Z1147" s="328">
        <v>31.05</v>
      </c>
      <c r="AA1147" s="329">
        <v>189617.97500000006</v>
      </c>
      <c r="AB1147" s="329">
        <v>97141.265999999945</v>
      </c>
      <c r="AC1147" s="329">
        <v>594128.67900000024</v>
      </c>
      <c r="AD1147" s="329">
        <v>307747.88499999995</v>
      </c>
      <c r="AE1147" s="324">
        <v>4384944</v>
      </c>
    </row>
    <row r="1148" spans="1:31" s="330" customFormat="1" ht="14.4" x14ac:dyDescent="0.3">
      <c r="A1148" s="318">
        <v>43260</v>
      </c>
      <c r="B1148" s="319">
        <f t="shared" si="29"/>
        <v>2018</v>
      </c>
      <c r="C1148" s="320">
        <v>64245.999999999993</v>
      </c>
      <c r="D1148" s="320">
        <v>3841439.9999999441</v>
      </c>
      <c r="E1148" s="320">
        <v>117945679.99999994</v>
      </c>
      <c r="F1148" s="320">
        <v>79704</v>
      </c>
      <c r="G1148" s="321">
        <v>15125176</v>
      </c>
      <c r="H1148" s="321">
        <v>128720058</v>
      </c>
      <c r="I1148" s="321">
        <v>290064127</v>
      </c>
      <c r="J1148" s="322">
        <v>97.76</v>
      </c>
      <c r="K1148" s="323">
        <v>42.631</v>
      </c>
      <c r="L1148" s="323">
        <v>28.783999999999999</v>
      </c>
      <c r="M1148" s="324">
        <v>2597.6599999999994</v>
      </c>
      <c r="N1148" s="324">
        <v>1320.92</v>
      </c>
      <c r="O1148" s="324">
        <v>79653.37099999997</v>
      </c>
      <c r="P1148" s="324">
        <v>40398.813999999984</v>
      </c>
      <c r="Q1148" s="325">
        <v>64.245999999999995</v>
      </c>
      <c r="R1148" s="326">
        <f t="shared" si="30"/>
        <v>0.36921476276701864</v>
      </c>
      <c r="S1148" s="327">
        <v>98.490374999999958</v>
      </c>
      <c r="T1148" s="325">
        <v>87</v>
      </c>
      <c r="U1148" s="324">
        <v>2088000</v>
      </c>
      <c r="V1148" s="324">
        <v>18792000</v>
      </c>
      <c r="W1148" s="324">
        <v>6</v>
      </c>
      <c r="X1148" s="324">
        <v>334080000</v>
      </c>
      <c r="Y1148" s="328">
        <v>60</v>
      </c>
      <c r="Z1148" s="328">
        <v>31.05</v>
      </c>
      <c r="AA1148" s="329">
        <v>189599.73000000007</v>
      </c>
      <c r="AB1148" s="329">
        <v>97138.527999999947</v>
      </c>
      <c r="AC1148" s="329">
        <v>594171.31000000029</v>
      </c>
      <c r="AD1148" s="329">
        <v>307776.66899999994</v>
      </c>
      <c r="AE1148" s="324">
        <v>4387032</v>
      </c>
    </row>
    <row r="1149" spans="1:31" s="330" customFormat="1" ht="14.4" x14ac:dyDescent="0.3">
      <c r="A1149" s="318">
        <v>43261</v>
      </c>
      <c r="B1149" s="319">
        <f t="shared" si="29"/>
        <v>2018</v>
      </c>
      <c r="C1149" s="320">
        <v>921778.99999999977</v>
      </c>
      <c r="D1149" s="320">
        <v>4763204.9999999581</v>
      </c>
      <c r="E1149" s="320">
        <v>118867444.99999996</v>
      </c>
      <c r="F1149" s="320">
        <v>793762</v>
      </c>
      <c r="G1149" s="321">
        <v>15125176</v>
      </c>
      <c r="H1149" s="321">
        <v>128720058</v>
      </c>
      <c r="I1149" s="321">
        <v>290064127</v>
      </c>
      <c r="J1149" s="322">
        <v>97.5</v>
      </c>
      <c r="K1149" s="323">
        <v>627.60799999999995</v>
      </c>
      <c r="L1149" s="323">
        <v>309.42399999999998</v>
      </c>
      <c r="M1149" s="324">
        <v>3225.2679999999991</v>
      </c>
      <c r="N1149" s="324">
        <v>1630.3440000000001</v>
      </c>
      <c r="O1149" s="324">
        <v>80280.978999999963</v>
      </c>
      <c r="P1149" s="324">
        <v>40708.237999999983</v>
      </c>
      <c r="Q1149" s="325">
        <v>921.77899999999977</v>
      </c>
      <c r="R1149" s="326">
        <f t="shared" si="30"/>
        <v>0.37025819031123736</v>
      </c>
      <c r="S1149" s="327">
        <v>98.484223602484434</v>
      </c>
      <c r="T1149" s="325">
        <v>87</v>
      </c>
      <c r="U1149" s="324">
        <v>2088000</v>
      </c>
      <c r="V1149" s="324">
        <v>20880000</v>
      </c>
      <c r="W1149" s="324">
        <v>6</v>
      </c>
      <c r="X1149" s="324">
        <v>336168000</v>
      </c>
      <c r="Y1149" s="328">
        <v>60</v>
      </c>
      <c r="Z1149" s="328">
        <v>31.05</v>
      </c>
      <c r="AA1149" s="329">
        <v>189805.67400000006</v>
      </c>
      <c r="AB1149" s="329">
        <v>97237.887999999948</v>
      </c>
      <c r="AC1149" s="329">
        <v>594798.9180000003</v>
      </c>
      <c r="AD1149" s="329">
        <v>308086.09299999994</v>
      </c>
      <c r="AE1149" s="324">
        <v>4389120</v>
      </c>
    </row>
    <row r="1150" spans="1:31" s="330" customFormat="1" ht="14.4" x14ac:dyDescent="0.3">
      <c r="A1150" s="318">
        <v>43262</v>
      </c>
      <c r="B1150" s="319">
        <f t="shared" si="29"/>
        <v>2018</v>
      </c>
      <c r="C1150" s="320">
        <v>1832886.0000000005</v>
      </c>
      <c r="D1150" s="320">
        <v>6596839.9999999674</v>
      </c>
      <c r="E1150" s="320">
        <v>120701079.99999996</v>
      </c>
      <c r="F1150" s="320">
        <v>1831233</v>
      </c>
      <c r="G1150" s="321">
        <v>15125176</v>
      </c>
      <c r="H1150" s="321">
        <v>128720058</v>
      </c>
      <c r="I1150" s="321">
        <v>290064127</v>
      </c>
      <c r="J1150" s="322">
        <v>96.24</v>
      </c>
      <c r="K1150" s="323">
        <v>1248.9349999999999</v>
      </c>
      <c r="L1150" s="323">
        <v>611.10400000000004</v>
      </c>
      <c r="M1150" s="324">
        <v>4474.2029999999995</v>
      </c>
      <c r="N1150" s="324">
        <v>2241.4480000000003</v>
      </c>
      <c r="O1150" s="324">
        <v>81529.913999999961</v>
      </c>
      <c r="P1150" s="324">
        <v>41319.341999999982</v>
      </c>
      <c r="Q1150" s="325">
        <v>1832.8860000000004</v>
      </c>
      <c r="R1150" s="326">
        <f t="shared" si="30"/>
        <v>0.3715640174775629</v>
      </c>
      <c r="S1150" s="327">
        <v>98.470370370370333</v>
      </c>
      <c r="T1150" s="325">
        <v>87</v>
      </c>
      <c r="U1150" s="324">
        <v>2088000</v>
      </c>
      <c r="V1150" s="324">
        <v>22968000</v>
      </c>
      <c r="W1150" s="324">
        <v>6</v>
      </c>
      <c r="X1150" s="324">
        <v>338256000</v>
      </c>
      <c r="Y1150" s="328">
        <v>60</v>
      </c>
      <c r="Z1150" s="328">
        <v>31.05</v>
      </c>
      <c r="AA1150" s="329">
        <v>190966.25800000006</v>
      </c>
      <c r="AB1150" s="329">
        <v>97805.925999999949</v>
      </c>
      <c r="AC1150" s="329">
        <v>596047.85300000035</v>
      </c>
      <c r="AD1150" s="329">
        <v>308697.19699999993</v>
      </c>
      <c r="AE1150" s="324">
        <v>4391208</v>
      </c>
    </row>
    <row r="1151" spans="1:31" s="330" customFormat="1" ht="14.4" x14ac:dyDescent="0.3">
      <c r="A1151" s="318">
        <v>43263</v>
      </c>
      <c r="B1151" s="319">
        <f t="shared" si="29"/>
        <v>2018</v>
      </c>
      <c r="C1151" s="320">
        <v>1032079</v>
      </c>
      <c r="D1151" s="320">
        <v>7628170</v>
      </c>
      <c r="E1151" s="320">
        <v>121732410</v>
      </c>
      <c r="F1151" s="320">
        <v>1219291</v>
      </c>
      <c r="G1151" s="321">
        <v>15125176</v>
      </c>
      <c r="H1151" s="321">
        <v>128720058</v>
      </c>
      <c r="I1151" s="321">
        <v>290064127</v>
      </c>
      <c r="J1151" s="322">
        <v>99.64</v>
      </c>
      <c r="K1151" s="323">
        <v>710.38900000000001</v>
      </c>
      <c r="L1151" s="323">
        <v>337.976</v>
      </c>
      <c r="M1151" s="324">
        <v>5184.5919999999996</v>
      </c>
      <c r="N1151" s="324">
        <v>2579.4240000000004</v>
      </c>
      <c r="O1151" s="324">
        <v>82240.302999999956</v>
      </c>
      <c r="P1151" s="324">
        <v>41657.317999999985</v>
      </c>
      <c r="Q1151" s="325">
        <v>1032.079</v>
      </c>
      <c r="R1151" s="326">
        <f t="shared" si="30"/>
        <v>0.37086403322311484</v>
      </c>
      <c r="S1151" s="327">
        <v>98.477546012269897</v>
      </c>
      <c r="T1151" s="325">
        <v>87</v>
      </c>
      <c r="U1151" s="324">
        <v>2088000</v>
      </c>
      <c r="V1151" s="324">
        <v>25056000</v>
      </c>
      <c r="W1151" s="324">
        <v>6</v>
      </c>
      <c r="X1151" s="324">
        <v>340344000</v>
      </c>
      <c r="Y1151" s="328">
        <v>60</v>
      </c>
      <c r="Z1151" s="328">
        <v>31.05</v>
      </c>
      <c r="AA1151" s="329">
        <v>191102.74200000006</v>
      </c>
      <c r="AB1151" s="329">
        <v>97871.229999999952</v>
      </c>
      <c r="AC1151" s="329">
        <v>596758.24200000032</v>
      </c>
      <c r="AD1151" s="329">
        <v>309035.17299999995</v>
      </c>
      <c r="AE1151" s="324">
        <v>4393296</v>
      </c>
    </row>
    <row r="1152" spans="1:31" s="330" customFormat="1" ht="14.4" x14ac:dyDescent="0.3">
      <c r="A1152" s="318">
        <v>43264</v>
      </c>
      <c r="B1152" s="319">
        <f t="shared" si="29"/>
        <v>2018</v>
      </c>
      <c r="C1152" s="320">
        <v>486490</v>
      </c>
      <c r="D1152" s="320">
        <v>8114660</v>
      </c>
      <c r="E1152" s="320">
        <v>122218900</v>
      </c>
      <c r="F1152" s="320">
        <v>239900</v>
      </c>
      <c r="G1152" s="321">
        <v>15125176</v>
      </c>
      <c r="H1152" s="321">
        <v>128720058</v>
      </c>
      <c r="I1152" s="321">
        <v>290064127</v>
      </c>
      <c r="J1152" s="322">
        <v>99.26</v>
      </c>
      <c r="K1152" s="323">
        <v>337.77600000000001</v>
      </c>
      <c r="L1152" s="323">
        <v>158.548</v>
      </c>
      <c r="M1152" s="324">
        <v>5522.3679999999995</v>
      </c>
      <c r="N1152" s="324">
        <v>2737.9720000000007</v>
      </c>
      <c r="O1152" s="324">
        <v>82578.078999999954</v>
      </c>
      <c r="P1152" s="324">
        <v>41815.865999999987</v>
      </c>
      <c r="Q1152" s="325">
        <v>486.49</v>
      </c>
      <c r="R1152" s="326">
        <f t="shared" si="30"/>
        <v>0.37043087309085215</v>
      </c>
      <c r="S1152" s="327">
        <v>98.482317073170691</v>
      </c>
      <c r="T1152" s="325">
        <v>87</v>
      </c>
      <c r="U1152" s="324">
        <v>2088000</v>
      </c>
      <c r="V1152" s="324">
        <v>27144000</v>
      </c>
      <c r="W1152" s="324">
        <v>6</v>
      </c>
      <c r="X1152" s="324">
        <v>342432000</v>
      </c>
      <c r="Y1152" s="328">
        <v>60</v>
      </c>
      <c r="Z1152" s="328">
        <v>31.05</v>
      </c>
      <c r="AA1152" s="329">
        <v>190391.49400000006</v>
      </c>
      <c r="AB1152" s="329">
        <v>97491.545999999929</v>
      </c>
      <c r="AC1152" s="329">
        <v>597096.01800000027</v>
      </c>
      <c r="AD1152" s="329">
        <v>309193.72099999996</v>
      </c>
      <c r="AE1152" s="324">
        <v>4395384</v>
      </c>
    </row>
    <row r="1153" spans="1:31" s="330" customFormat="1" ht="14.4" x14ac:dyDescent="0.3">
      <c r="A1153" s="318">
        <v>43265</v>
      </c>
      <c r="B1153" s="319">
        <f t="shared" si="29"/>
        <v>2018</v>
      </c>
      <c r="C1153" s="320">
        <v>34130</v>
      </c>
      <c r="D1153" s="320">
        <v>8148790</v>
      </c>
      <c r="E1153" s="320">
        <v>122253030</v>
      </c>
      <c r="F1153" s="320">
        <v>38030</v>
      </c>
      <c r="G1153" s="321">
        <v>15125176</v>
      </c>
      <c r="H1153" s="321">
        <v>128720058</v>
      </c>
      <c r="I1153" s="321">
        <v>290064127</v>
      </c>
      <c r="J1153" s="322">
        <v>99.26</v>
      </c>
      <c r="K1153" s="323">
        <v>24.669</v>
      </c>
      <c r="L1153" s="323">
        <v>14.32</v>
      </c>
      <c r="M1153" s="324">
        <v>5547.0369999999994</v>
      </c>
      <c r="N1153" s="324">
        <v>2752.2920000000008</v>
      </c>
      <c r="O1153" s="324">
        <v>82602.747999999949</v>
      </c>
      <c r="P1153" s="324">
        <v>41830.185999999987</v>
      </c>
      <c r="Q1153" s="325">
        <v>34.130000000000003</v>
      </c>
      <c r="R1153" s="326">
        <f t="shared" si="30"/>
        <v>0.37027048102661025</v>
      </c>
      <c r="S1153" s="327">
        <v>98.487030303030267</v>
      </c>
      <c r="T1153" s="325">
        <v>87</v>
      </c>
      <c r="U1153" s="324">
        <v>2088000</v>
      </c>
      <c r="V1153" s="324">
        <v>29232000</v>
      </c>
      <c r="W1153" s="324">
        <v>6</v>
      </c>
      <c r="X1153" s="324">
        <v>344520000</v>
      </c>
      <c r="Y1153" s="328">
        <v>60</v>
      </c>
      <c r="Z1153" s="328">
        <v>31.05</v>
      </c>
      <c r="AA1153" s="329">
        <v>189864.90800000005</v>
      </c>
      <c r="AB1153" s="329">
        <v>97227.41999999994</v>
      </c>
      <c r="AC1153" s="329">
        <v>597120.68700000027</v>
      </c>
      <c r="AD1153" s="329">
        <v>309208.04099999997</v>
      </c>
      <c r="AE1153" s="324">
        <v>4397472</v>
      </c>
    </row>
    <row r="1154" spans="1:31" s="330" customFormat="1" ht="14.4" x14ac:dyDescent="0.3">
      <c r="A1154" s="318">
        <v>43266</v>
      </c>
      <c r="B1154" s="319">
        <f t="shared" si="29"/>
        <v>2018</v>
      </c>
      <c r="C1154" s="320">
        <v>141510</v>
      </c>
      <c r="D1154" s="320">
        <v>8290300</v>
      </c>
      <c r="E1154" s="320">
        <v>122394540</v>
      </c>
      <c r="F1154" s="320">
        <v>123160</v>
      </c>
      <c r="G1154" s="321">
        <v>15125176</v>
      </c>
      <c r="H1154" s="321">
        <v>128720058</v>
      </c>
      <c r="I1154" s="321">
        <v>290064127</v>
      </c>
      <c r="J1154" s="322">
        <v>99.86</v>
      </c>
      <c r="K1154" s="323">
        <v>97.671999999999997</v>
      </c>
      <c r="L1154" s="323">
        <v>51.764000000000003</v>
      </c>
      <c r="M1154" s="324">
        <v>5644.7089999999989</v>
      </c>
      <c r="N1154" s="324">
        <v>2804.0560000000009</v>
      </c>
      <c r="O1154" s="324">
        <v>82700.419999999955</v>
      </c>
      <c r="P1154" s="324">
        <v>41881.94999999999</v>
      </c>
      <c r="Q1154" s="325">
        <v>141.51</v>
      </c>
      <c r="R1154" s="326">
        <f t="shared" si="30"/>
        <v>0.36990832152416969</v>
      </c>
      <c r="S1154" s="327">
        <v>98.495301204819242</v>
      </c>
      <c r="T1154" s="325">
        <v>87</v>
      </c>
      <c r="U1154" s="324">
        <v>2088000</v>
      </c>
      <c r="V1154" s="324">
        <v>31320000</v>
      </c>
      <c r="W1154" s="324">
        <v>6</v>
      </c>
      <c r="X1154" s="324">
        <v>346608000</v>
      </c>
      <c r="Y1154" s="328">
        <v>60</v>
      </c>
      <c r="Z1154" s="328">
        <v>31.05</v>
      </c>
      <c r="AA1154" s="329">
        <v>189854.50700000004</v>
      </c>
      <c r="AB1154" s="329">
        <v>97221.311999999933</v>
      </c>
      <c r="AC1154" s="329">
        <v>597218.35900000029</v>
      </c>
      <c r="AD1154" s="329">
        <v>309259.80499999999</v>
      </c>
      <c r="AE1154" s="324">
        <v>4399560</v>
      </c>
    </row>
    <row r="1155" spans="1:31" s="330" customFormat="1" ht="14.4" x14ac:dyDescent="0.3">
      <c r="A1155" s="318">
        <v>43267</v>
      </c>
      <c r="B1155" s="319">
        <f t="shared" si="29"/>
        <v>2018</v>
      </c>
      <c r="C1155" s="320">
        <v>630420</v>
      </c>
      <c r="D1155" s="320">
        <v>8920720</v>
      </c>
      <c r="E1155" s="320">
        <v>123024960</v>
      </c>
      <c r="F1155" s="320">
        <v>40360</v>
      </c>
      <c r="G1155" s="321">
        <v>15125176</v>
      </c>
      <c r="H1155" s="321">
        <v>128720058</v>
      </c>
      <c r="I1155" s="321">
        <v>290064127</v>
      </c>
      <c r="J1155" s="322">
        <v>97.93</v>
      </c>
      <c r="K1155" s="323">
        <v>413.70100000000002</v>
      </c>
      <c r="L1155" s="323">
        <v>228.02799999999999</v>
      </c>
      <c r="M1155" s="324">
        <v>6058.4099999999989</v>
      </c>
      <c r="N1155" s="324">
        <v>3032.0840000000007</v>
      </c>
      <c r="O1155" s="324">
        <v>83114.120999999956</v>
      </c>
      <c r="P1155" s="324">
        <v>42109.977999999988</v>
      </c>
      <c r="Q1155" s="325">
        <v>630.41999999999996</v>
      </c>
      <c r="R1155" s="326">
        <f t="shared" si="30"/>
        <v>0.37007506298220777</v>
      </c>
      <c r="S1155" s="327">
        <v>98.491916167664641</v>
      </c>
      <c r="T1155" s="325">
        <v>87</v>
      </c>
      <c r="U1155" s="324">
        <v>2088000</v>
      </c>
      <c r="V1155" s="324">
        <v>33408000</v>
      </c>
      <c r="W1155" s="324">
        <v>6</v>
      </c>
      <c r="X1155" s="324">
        <v>348696000</v>
      </c>
      <c r="Y1155" s="328">
        <v>60</v>
      </c>
      <c r="Z1155" s="328">
        <v>31.05</v>
      </c>
      <c r="AA1155" s="329">
        <v>189994.89300000007</v>
      </c>
      <c r="AB1155" s="329">
        <v>97299.64599999995</v>
      </c>
      <c r="AC1155" s="329">
        <v>597632.06000000029</v>
      </c>
      <c r="AD1155" s="329">
        <v>309487.83299999998</v>
      </c>
      <c r="AE1155" s="324">
        <v>4401648</v>
      </c>
    </row>
    <row r="1156" spans="1:31" s="330" customFormat="1" ht="14.4" x14ac:dyDescent="0.3">
      <c r="A1156" s="318">
        <v>43268</v>
      </c>
      <c r="B1156" s="319">
        <f t="shared" si="29"/>
        <v>2018</v>
      </c>
      <c r="C1156" s="320">
        <v>39690</v>
      </c>
      <c r="D1156" s="320">
        <v>8960410</v>
      </c>
      <c r="E1156" s="320">
        <v>123064650</v>
      </c>
      <c r="F1156" s="320">
        <v>43390</v>
      </c>
      <c r="G1156" s="321">
        <v>15125176</v>
      </c>
      <c r="H1156" s="321">
        <v>128720058</v>
      </c>
      <c r="I1156" s="321">
        <v>290064127</v>
      </c>
      <c r="J1156" s="322">
        <v>99.65</v>
      </c>
      <c r="K1156" s="323">
        <v>26.954000000000001</v>
      </c>
      <c r="L1156" s="323">
        <v>15.928000000000001</v>
      </c>
      <c r="M1156" s="324">
        <v>6085.3639999999987</v>
      </c>
      <c r="N1156" s="324">
        <v>3048.0120000000006</v>
      </c>
      <c r="O1156" s="324">
        <v>83141.074999999953</v>
      </c>
      <c r="P1156" s="324">
        <v>42125.905999999988</v>
      </c>
      <c r="Q1156" s="325">
        <v>39.69</v>
      </c>
      <c r="R1156" s="326">
        <f t="shared" si="30"/>
        <v>0.36972993623051514</v>
      </c>
      <c r="S1156" s="327">
        <v>98.498809523809499</v>
      </c>
      <c r="T1156" s="325">
        <v>87</v>
      </c>
      <c r="U1156" s="324">
        <v>2088000</v>
      </c>
      <c r="V1156" s="324">
        <v>35496000</v>
      </c>
      <c r="W1156" s="324">
        <v>6</v>
      </c>
      <c r="X1156" s="324">
        <v>350784000</v>
      </c>
      <c r="Y1156" s="328">
        <v>60</v>
      </c>
      <c r="Z1156" s="328">
        <v>31.05</v>
      </c>
      <c r="AA1156" s="329">
        <v>189684.84300000008</v>
      </c>
      <c r="AB1156" s="329">
        <v>97137.657999999952</v>
      </c>
      <c r="AC1156" s="329">
        <v>597659.01400000032</v>
      </c>
      <c r="AD1156" s="329">
        <v>309503.761</v>
      </c>
      <c r="AE1156" s="324">
        <v>4403736</v>
      </c>
    </row>
    <row r="1157" spans="1:31" s="330" customFormat="1" ht="14.4" x14ac:dyDescent="0.3">
      <c r="A1157" s="318">
        <v>43269</v>
      </c>
      <c r="B1157" s="319">
        <f t="shared" si="29"/>
        <v>2018</v>
      </c>
      <c r="C1157" s="320">
        <v>266530</v>
      </c>
      <c r="D1157" s="320">
        <v>9226940</v>
      </c>
      <c r="E1157" s="320">
        <v>123331180</v>
      </c>
      <c r="F1157" s="320">
        <v>188140</v>
      </c>
      <c r="G1157" s="321">
        <v>15125176</v>
      </c>
      <c r="H1157" s="321">
        <v>128720058</v>
      </c>
      <c r="I1157" s="321">
        <v>290064127</v>
      </c>
      <c r="J1157" s="322">
        <v>98.34</v>
      </c>
      <c r="K1157" s="323">
        <v>185.697</v>
      </c>
      <c r="L1157" s="323">
        <v>86.171999999999997</v>
      </c>
      <c r="M1157" s="324">
        <v>6271.0609999999988</v>
      </c>
      <c r="N1157" s="324">
        <v>3134.1840000000007</v>
      </c>
      <c r="O1157" s="324">
        <v>83326.771999999954</v>
      </c>
      <c r="P1157" s="324">
        <v>42212.077999999987</v>
      </c>
      <c r="Q1157" s="325">
        <v>266.52999999999997</v>
      </c>
      <c r="R1157" s="326">
        <f t="shared" si="30"/>
        <v>0.36969439195927178</v>
      </c>
      <c r="S1157" s="327">
        <v>98.497869822485185</v>
      </c>
      <c r="T1157" s="325">
        <v>87</v>
      </c>
      <c r="U1157" s="324">
        <v>2088000</v>
      </c>
      <c r="V1157" s="324">
        <v>37584000</v>
      </c>
      <c r="W1157" s="324">
        <v>6</v>
      </c>
      <c r="X1157" s="324">
        <v>352872000</v>
      </c>
      <c r="Y1157" s="328">
        <v>60</v>
      </c>
      <c r="Z1157" s="328">
        <v>31.05</v>
      </c>
      <c r="AA1157" s="329">
        <v>189665.13200000007</v>
      </c>
      <c r="AB1157" s="329">
        <v>97117.817999999956</v>
      </c>
      <c r="AC1157" s="329">
        <v>597844.71100000036</v>
      </c>
      <c r="AD1157" s="329">
        <v>309589.93300000002</v>
      </c>
      <c r="AE1157" s="324">
        <v>4405824</v>
      </c>
    </row>
    <row r="1158" spans="1:31" s="330" customFormat="1" ht="14.4" x14ac:dyDescent="0.3">
      <c r="A1158" s="318">
        <v>43270</v>
      </c>
      <c r="B1158" s="319">
        <f t="shared" si="29"/>
        <v>2018</v>
      </c>
      <c r="C1158" s="320">
        <v>1138134</v>
      </c>
      <c r="D1158" s="320">
        <v>10365074</v>
      </c>
      <c r="E1158" s="320">
        <v>124469314</v>
      </c>
      <c r="F1158" s="320">
        <v>649370</v>
      </c>
      <c r="G1158" s="321">
        <v>15125176</v>
      </c>
      <c r="H1158" s="321">
        <v>128720058</v>
      </c>
      <c r="I1158" s="321">
        <v>290064127</v>
      </c>
      <c r="J1158" s="322">
        <v>99.81</v>
      </c>
      <c r="K1158" s="323">
        <v>766.27599999999995</v>
      </c>
      <c r="L1158" s="323">
        <v>386.66800000000001</v>
      </c>
      <c r="M1158" s="324">
        <v>7037.3369999999986</v>
      </c>
      <c r="N1158" s="324">
        <v>3520.8520000000008</v>
      </c>
      <c r="O1158" s="324">
        <v>84093.047999999952</v>
      </c>
      <c r="P1158" s="324">
        <v>42598.745999999985</v>
      </c>
      <c r="Q1158" s="325">
        <v>1138.134</v>
      </c>
      <c r="R1158" s="326">
        <f t="shared" si="30"/>
        <v>0.37009150789901885</v>
      </c>
      <c r="S1158" s="327">
        <v>98.505588235294098</v>
      </c>
      <c r="T1158" s="325">
        <v>87</v>
      </c>
      <c r="U1158" s="324">
        <v>2088000</v>
      </c>
      <c r="V1158" s="324">
        <v>39672000</v>
      </c>
      <c r="W1158" s="324">
        <v>6</v>
      </c>
      <c r="X1158" s="324">
        <v>354960000</v>
      </c>
      <c r="Y1158" s="328">
        <v>60</v>
      </c>
      <c r="Z1158" s="328">
        <v>31.05</v>
      </c>
      <c r="AA1158" s="329">
        <v>190227.62800000006</v>
      </c>
      <c r="AB1158" s="329">
        <v>97407.843999999968</v>
      </c>
      <c r="AC1158" s="329">
        <v>598610.98700000031</v>
      </c>
      <c r="AD1158" s="329">
        <v>309976.60100000002</v>
      </c>
      <c r="AE1158" s="324">
        <v>4407912</v>
      </c>
    </row>
    <row r="1159" spans="1:31" s="330" customFormat="1" ht="14.4" x14ac:dyDescent="0.3">
      <c r="A1159" s="318">
        <v>43271</v>
      </c>
      <c r="B1159" s="319">
        <f t="shared" si="29"/>
        <v>2018</v>
      </c>
      <c r="C1159" s="320">
        <v>954892</v>
      </c>
      <c r="D1159" s="320">
        <v>11319966</v>
      </c>
      <c r="E1159" s="320">
        <v>125424206</v>
      </c>
      <c r="F1159" s="320">
        <v>1047183</v>
      </c>
      <c r="G1159" s="321">
        <v>15125176</v>
      </c>
      <c r="H1159" s="321">
        <v>128720058</v>
      </c>
      <c r="I1159" s="321">
        <v>290064127</v>
      </c>
      <c r="J1159" s="322">
        <v>99.83</v>
      </c>
      <c r="K1159" s="323">
        <v>638.726</v>
      </c>
      <c r="L1159" s="323">
        <v>328.99200000000002</v>
      </c>
      <c r="M1159" s="324">
        <v>7676.0629999999983</v>
      </c>
      <c r="N1159" s="324">
        <v>3849.844000000001</v>
      </c>
      <c r="O1159" s="324">
        <v>84731.773999999947</v>
      </c>
      <c r="P1159" s="324">
        <v>42927.737999999983</v>
      </c>
      <c r="Q1159" s="325">
        <v>954.89200000000005</v>
      </c>
      <c r="R1159" s="326">
        <f t="shared" si="30"/>
        <v>0.37109298798089568</v>
      </c>
      <c r="S1159" s="327">
        <v>98.513333333333321</v>
      </c>
      <c r="T1159" s="325">
        <v>87</v>
      </c>
      <c r="U1159" s="324">
        <v>2088000</v>
      </c>
      <c r="V1159" s="324">
        <v>41760000</v>
      </c>
      <c r="W1159" s="324">
        <v>6</v>
      </c>
      <c r="X1159" s="324">
        <v>357048000</v>
      </c>
      <c r="Y1159" s="328">
        <v>60</v>
      </c>
      <c r="Z1159" s="328">
        <v>31.05</v>
      </c>
      <c r="AA1159" s="329">
        <v>190303.40600000008</v>
      </c>
      <c r="AB1159" s="329">
        <v>97453.955999999947</v>
      </c>
      <c r="AC1159" s="329">
        <v>599249.71300000034</v>
      </c>
      <c r="AD1159" s="329">
        <v>310305.59300000005</v>
      </c>
      <c r="AE1159" s="324">
        <v>4410000</v>
      </c>
    </row>
    <row r="1160" spans="1:31" s="330" customFormat="1" ht="14.4" x14ac:dyDescent="0.3">
      <c r="A1160" s="318">
        <v>43272</v>
      </c>
      <c r="B1160" s="319">
        <f t="shared" si="29"/>
        <v>2018</v>
      </c>
      <c r="C1160" s="320">
        <v>264277</v>
      </c>
      <c r="D1160" s="320">
        <v>11584243</v>
      </c>
      <c r="E1160" s="320">
        <v>125688483</v>
      </c>
      <c r="F1160" s="320">
        <v>449070</v>
      </c>
      <c r="G1160" s="321">
        <v>15125176</v>
      </c>
      <c r="H1160" s="321">
        <v>128720058</v>
      </c>
      <c r="I1160" s="321">
        <v>290064127</v>
      </c>
      <c r="J1160" s="322">
        <v>98</v>
      </c>
      <c r="K1160" s="323">
        <v>178.345</v>
      </c>
      <c r="L1160" s="323">
        <v>94.492000000000004</v>
      </c>
      <c r="M1160" s="324">
        <v>7854.4079999999985</v>
      </c>
      <c r="N1160" s="324">
        <v>3944.3360000000011</v>
      </c>
      <c r="O1160" s="324">
        <v>84910.118999999948</v>
      </c>
      <c r="P1160" s="324">
        <v>43022.229999999981</v>
      </c>
      <c r="Q1160" s="325">
        <v>264.27699999999999</v>
      </c>
      <c r="R1160" s="326">
        <f t="shared" si="30"/>
        <v>0.37135065475253271</v>
      </c>
      <c r="S1160" s="327">
        <v>98.510348837209293</v>
      </c>
      <c r="T1160" s="325">
        <v>87</v>
      </c>
      <c r="U1160" s="324">
        <v>2088000</v>
      </c>
      <c r="V1160" s="324">
        <v>43848000</v>
      </c>
      <c r="W1160" s="324">
        <v>6</v>
      </c>
      <c r="X1160" s="324">
        <v>359136000</v>
      </c>
      <c r="Y1160" s="328">
        <v>60</v>
      </c>
      <c r="Z1160" s="328">
        <v>31.05</v>
      </c>
      <c r="AA1160" s="329">
        <v>190337.46500000008</v>
      </c>
      <c r="AB1160" s="329">
        <v>97491.701999999947</v>
      </c>
      <c r="AC1160" s="329">
        <v>599428.05800000031</v>
      </c>
      <c r="AD1160" s="329">
        <v>310400.08500000008</v>
      </c>
      <c r="AE1160" s="324">
        <v>4412088</v>
      </c>
    </row>
    <row r="1161" spans="1:31" s="330" customFormat="1" ht="14.4" x14ac:dyDescent="0.3">
      <c r="A1161" s="318">
        <v>43273</v>
      </c>
      <c r="B1161" s="319">
        <f t="shared" si="29"/>
        <v>2018</v>
      </c>
      <c r="C1161" s="320">
        <v>50287</v>
      </c>
      <c r="D1161" s="320">
        <v>11634530</v>
      </c>
      <c r="E1161" s="320">
        <v>125738770</v>
      </c>
      <c r="F1161" s="320">
        <v>38072</v>
      </c>
      <c r="G1161" s="321">
        <v>15125176</v>
      </c>
      <c r="H1161" s="321">
        <v>128720058</v>
      </c>
      <c r="I1161" s="321">
        <v>290064127</v>
      </c>
      <c r="J1161" s="322">
        <v>96.61</v>
      </c>
      <c r="K1161" s="323">
        <v>33.404000000000003</v>
      </c>
      <c r="L1161" s="323">
        <v>22.867999999999999</v>
      </c>
      <c r="M1161" s="324">
        <v>7887.811999999999</v>
      </c>
      <c r="N1161" s="324">
        <v>3967.2040000000011</v>
      </c>
      <c r="O1161" s="324">
        <v>84943.522999999943</v>
      </c>
      <c r="P1161" s="324">
        <v>43045.097999999984</v>
      </c>
      <c r="Q1161" s="325">
        <v>50.286999999999999</v>
      </c>
      <c r="R1161" s="326">
        <f t="shared" si="30"/>
        <v>0.37132417467065587</v>
      </c>
      <c r="S1161" s="327">
        <v>98.499364161849712</v>
      </c>
      <c r="T1161" s="325">
        <v>87</v>
      </c>
      <c r="U1161" s="324">
        <v>2088000</v>
      </c>
      <c r="V1161" s="324">
        <v>45936000</v>
      </c>
      <c r="W1161" s="324">
        <v>6</v>
      </c>
      <c r="X1161" s="324">
        <v>361224000</v>
      </c>
      <c r="Y1161" s="328">
        <v>60</v>
      </c>
      <c r="Z1161" s="328">
        <v>31.05</v>
      </c>
      <c r="AA1161" s="329">
        <v>190316.4360000001</v>
      </c>
      <c r="AB1161" s="329">
        <v>97493.421999999948</v>
      </c>
      <c r="AC1161" s="329">
        <v>599461.46200000029</v>
      </c>
      <c r="AD1161" s="329">
        <v>310422.9530000001</v>
      </c>
      <c r="AE1161" s="324">
        <v>4414176</v>
      </c>
    </row>
    <row r="1162" spans="1:31" s="330" customFormat="1" ht="14.4" x14ac:dyDescent="0.3">
      <c r="A1162" s="318">
        <v>43274</v>
      </c>
      <c r="B1162" s="319">
        <f t="shared" si="29"/>
        <v>2018</v>
      </c>
      <c r="C1162" s="320">
        <v>770031</v>
      </c>
      <c r="D1162" s="320">
        <v>12404561</v>
      </c>
      <c r="E1162" s="320">
        <v>126508801</v>
      </c>
      <c r="F1162" s="320">
        <v>466496</v>
      </c>
      <c r="G1162" s="321">
        <v>15125176</v>
      </c>
      <c r="H1162" s="321">
        <v>128720058</v>
      </c>
      <c r="I1162" s="321">
        <v>290064127</v>
      </c>
      <c r="J1162" s="322">
        <v>99.4</v>
      </c>
      <c r="K1162" s="323">
        <v>503.04300000000001</v>
      </c>
      <c r="L1162" s="323">
        <v>279.99200000000002</v>
      </c>
      <c r="M1162" s="324">
        <v>8390.8549999999996</v>
      </c>
      <c r="N1162" s="324">
        <v>4247.1960000000008</v>
      </c>
      <c r="O1162" s="324">
        <v>85446.565999999948</v>
      </c>
      <c r="P1162" s="324">
        <v>43325.089999999982</v>
      </c>
      <c r="Q1162" s="325">
        <v>770.03099999999995</v>
      </c>
      <c r="R1162" s="326">
        <f t="shared" si="30"/>
        <v>0.37233154490106579</v>
      </c>
      <c r="S1162" s="327">
        <v>98.504540229885066</v>
      </c>
      <c r="T1162" s="325">
        <v>87</v>
      </c>
      <c r="U1162" s="324">
        <v>2088000</v>
      </c>
      <c r="V1162" s="324">
        <v>48024000</v>
      </c>
      <c r="W1162" s="324">
        <v>6</v>
      </c>
      <c r="X1162" s="324">
        <v>363312000</v>
      </c>
      <c r="Y1162" s="328">
        <v>60</v>
      </c>
      <c r="Z1162" s="328">
        <v>31.05</v>
      </c>
      <c r="AA1162" s="329">
        <v>190769.87500000009</v>
      </c>
      <c r="AB1162" s="329">
        <v>97749.025999999954</v>
      </c>
      <c r="AC1162" s="329">
        <v>599964.50500000024</v>
      </c>
      <c r="AD1162" s="329">
        <v>310702.94500000012</v>
      </c>
      <c r="AE1162" s="324">
        <v>4416264</v>
      </c>
    </row>
    <row r="1163" spans="1:31" s="330" customFormat="1" ht="14.4" x14ac:dyDescent="0.3">
      <c r="A1163" s="318">
        <v>43275</v>
      </c>
      <c r="B1163" s="319">
        <f t="shared" si="29"/>
        <v>2018</v>
      </c>
      <c r="C1163" s="320">
        <v>1527215</v>
      </c>
      <c r="D1163" s="320">
        <v>13931776</v>
      </c>
      <c r="E1163" s="320">
        <v>128036016</v>
      </c>
      <c r="F1163" s="320">
        <v>1388156</v>
      </c>
      <c r="G1163" s="321">
        <v>15125176</v>
      </c>
      <c r="H1163" s="321">
        <v>128720058</v>
      </c>
      <c r="I1163" s="321">
        <v>290064127</v>
      </c>
      <c r="J1163" s="322">
        <v>99.9</v>
      </c>
      <c r="K1163" s="323">
        <v>1011.6319999999999</v>
      </c>
      <c r="L1163" s="323">
        <v>536.024</v>
      </c>
      <c r="M1163" s="324">
        <v>9402.4869999999992</v>
      </c>
      <c r="N1163" s="324">
        <v>4783.2200000000012</v>
      </c>
      <c r="O1163" s="324">
        <v>86458.197999999946</v>
      </c>
      <c r="P1163" s="324">
        <v>43861.11399999998</v>
      </c>
      <c r="Q1163" s="325">
        <v>1527.2149999999999</v>
      </c>
      <c r="R1163" s="326">
        <f t="shared" si="30"/>
        <v>0.37412484516874023</v>
      </c>
      <c r="S1163" s="327">
        <v>98.512514285714303</v>
      </c>
      <c r="T1163" s="325">
        <v>87</v>
      </c>
      <c r="U1163" s="324">
        <v>2088000</v>
      </c>
      <c r="V1163" s="324">
        <v>50112000</v>
      </c>
      <c r="W1163" s="324">
        <v>6</v>
      </c>
      <c r="X1163" s="324">
        <v>365400000</v>
      </c>
      <c r="Y1163" s="328">
        <v>60</v>
      </c>
      <c r="Z1163" s="328">
        <v>31.05</v>
      </c>
      <c r="AA1163" s="329">
        <v>191778.21000000011</v>
      </c>
      <c r="AB1163" s="329">
        <v>98282.999999999956</v>
      </c>
      <c r="AC1163" s="329">
        <v>600976.13700000022</v>
      </c>
      <c r="AD1163" s="329">
        <v>311238.9690000001</v>
      </c>
      <c r="AE1163" s="324">
        <v>4418352</v>
      </c>
    </row>
    <row r="1164" spans="1:31" s="330" customFormat="1" ht="14.4" x14ac:dyDescent="0.3">
      <c r="A1164" s="318">
        <v>43276</v>
      </c>
      <c r="B1164" s="319">
        <f t="shared" ref="B1164:B1227" si="31">YEAR(A1164)</f>
        <v>2018</v>
      </c>
      <c r="C1164" s="320">
        <v>1790933</v>
      </c>
      <c r="D1164" s="320">
        <v>15722709</v>
      </c>
      <c r="E1164" s="320">
        <v>129826949</v>
      </c>
      <c r="F1164" s="320">
        <v>1956837</v>
      </c>
      <c r="G1164" s="321">
        <v>15125176</v>
      </c>
      <c r="H1164" s="321">
        <v>128720058</v>
      </c>
      <c r="I1164" s="321">
        <v>290064127</v>
      </c>
      <c r="J1164" s="322">
        <v>99.88</v>
      </c>
      <c r="K1164" s="323">
        <v>1200.05</v>
      </c>
      <c r="L1164" s="323">
        <v>615.69200000000001</v>
      </c>
      <c r="M1164" s="324">
        <v>10602.536999999998</v>
      </c>
      <c r="N1164" s="324">
        <v>5398.9120000000012</v>
      </c>
      <c r="O1164" s="324">
        <v>87658.247999999949</v>
      </c>
      <c r="P1164" s="324">
        <v>44476.805999999982</v>
      </c>
      <c r="Q1164" s="325">
        <v>1790.933</v>
      </c>
      <c r="R1164" s="326">
        <f t="shared" si="30"/>
        <v>0.37598362987456085</v>
      </c>
      <c r="S1164" s="327">
        <v>98.520284090909115</v>
      </c>
      <c r="T1164" s="325">
        <v>87</v>
      </c>
      <c r="U1164" s="324">
        <v>2088000</v>
      </c>
      <c r="V1164" s="324">
        <v>52200000</v>
      </c>
      <c r="W1164" s="324">
        <v>6</v>
      </c>
      <c r="X1164" s="324">
        <v>367488000</v>
      </c>
      <c r="Y1164" s="328">
        <v>60</v>
      </c>
      <c r="Z1164" s="328">
        <v>31.05</v>
      </c>
      <c r="AA1164" s="329">
        <v>192879.1180000001</v>
      </c>
      <c r="AB1164" s="329">
        <v>98830.335999999952</v>
      </c>
      <c r="AC1164" s="329">
        <v>602176.18700000027</v>
      </c>
      <c r="AD1164" s="329">
        <v>311854.66100000008</v>
      </c>
      <c r="AE1164" s="324">
        <v>4420440</v>
      </c>
    </row>
    <row r="1165" spans="1:31" s="330" customFormat="1" ht="14.4" x14ac:dyDescent="0.3">
      <c r="A1165" s="318">
        <v>43277</v>
      </c>
      <c r="B1165" s="319">
        <f t="shared" si="31"/>
        <v>2018</v>
      </c>
      <c r="C1165" s="320">
        <v>582116</v>
      </c>
      <c r="D1165" s="320">
        <v>16304825</v>
      </c>
      <c r="E1165" s="320">
        <v>130409065</v>
      </c>
      <c r="F1165" s="320">
        <v>774360</v>
      </c>
      <c r="G1165" s="321">
        <v>15125176</v>
      </c>
      <c r="H1165" s="321">
        <v>128720058</v>
      </c>
      <c r="I1165" s="321">
        <v>290064127</v>
      </c>
      <c r="J1165" s="322">
        <v>98.65</v>
      </c>
      <c r="K1165" s="323">
        <v>378.41800000000001</v>
      </c>
      <c r="L1165" s="323">
        <v>214.928</v>
      </c>
      <c r="M1165" s="324">
        <v>10980.954999999998</v>
      </c>
      <c r="N1165" s="324">
        <v>5613.8400000000011</v>
      </c>
      <c r="O1165" s="324">
        <v>88036.665999999954</v>
      </c>
      <c r="P1165" s="324">
        <v>44691.733999999982</v>
      </c>
      <c r="Q1165" s="325">
        <v>582.11599999999999</v>
      </c>
      <c r="R1165" s="326">
        <f t="shared" si="30"/>
        <v>0.37582482417467111</v>
      </c>
      <c r="S1165" s="327">
        <v>98.521016949152568</v>
      </c>
      <c r="T1165" s="325">
        <v>87</v>
      </c>
      <c r="U1165" s="324">
        <v>2088000</v>
      </c>
      <c r="V1165" s="324">
        <v>54288000</v>
      </c>
      <c r="W1165" s="324">
        <v>6</v>
      </c>
      <c r="X1165" s="324">
        <v>369576000</v>
      </c>
      <c r="Y1165" s="328">
        <v>60</v>
      </c>
      <c r="Z1165" s="328">
        <v>31.05</v>
      </c>
      <c r="AA1165" s="329">
        <v>192991.77600000007</v>
      </c>
      <c r="AB1165" s="329">
        <v>98929.963999999949</v>
      </c>
      <c r="AC1165" s="329">
        <v>602554.60500000021</v>
      </c>
      <c r="AD1165" s="329">
        <v>312069.58900000009</v>
      </c>
      <c r="AE1165" s="324">
        <v>4422528</v>
      </c>
    </row>
    <row r="1166" spans="1:31" s="330" customFormat="1" ht="14.4" x14ac:dyDescent="0.3">
      <c r="A1166" s="318">
        <v>43278</v>
      </c>
      <c r="B1166" s="319">
        <f t="shared" si="31"/>
        <v>2018</v>
      </c>
      <c r="C1166" s="320">
        <v>181326.00000000003</v>
      </c>
      <c r="D1166" s="320">
        <v>16486150.999999955</v>
      </c>
      <c r="E1166" s="320">
        <v>130590390.99999994</v>
      </c>
      <c r="F1166" s="320">
        <v>24424</v>
      </c>
      <c r="G1166" s="321">
        <v>15125176</v>
      </c>
      <c r="H1166" s="321">
        <v>128720058</v>
      </c>
      <c r="I1166" s="321">
        <v>290064127</v>
      </c>
      <c r="J1166" s="322">
        <v>99.3</v>
      </c>
      <c r="K1166" s="323">
        <v>123.611</v>
      </c>
      <c r="L1166" s="323">
        <v>65.927999999999997</v>
      </c>
      <c r="M1166" s="324">
        <v>11104.565999999999</v>
      </c>
      <c r="N1166" s="324">
        <v>5679.7680000000009</v>
      </c>
      <c r="O1166" s="324">
        <v>88160.276999999958</v>
      </c>
      <c r="P1166" s="324">
        <v>44757.661999999982</v>
      </c>
      <c r="Q1166" s="325">
        <v>181.32600000000002</v>
      </c>
      <c r="R1166" s="326">
        <f t="shared" si="30"/>
        <v>0.37595713404713216</v>
      </c>
      <c r="S1166" s="327">
        <v>98.525393258426988</v>
      </c>
      <c r="T1166" s="325">
        <v>87</v>
      </c>
      <c r="U1166" s="324">
        <v>2088000</v>
      </c>
      <c r="V1166" s="324">
        <v>56376000</v>
      </c>
      <c r="W1166" s="324">
        <v>6</v>
      </c>
      <c r="X1166" s="324">
        <v>371664000</v>
      </c>
      <c r="Y1166" s="328">
        <v>60</v>
      </c>
      <c r="Z1166" s="328">
        <v>31.05</v>
      </c>
      <c r="AA1166" s="329">
        <v>192641.76500000007</v>
      </c>
      <c r="AB1166" s="329">
        <v>98754.097999999954</v>
      </c>
      <c r="AC1166" s="329">
        <v>602678.21600000025</v>
      </c>
      <c r="AD1166" s="329">
        <v>312135.51700000011</v>
      </c>
      <c r="AE1166" s="324">
        <v>4424616</v>
      </c>
    </row>
    <row r="1167" spans="1:31" s="330" customFormat="1" ht="14.4" x14ac:dyDescent="0.3">
      <c r="A1167" s="318">
        <v>43279</v>
      </c>
      <c r="B1167" s="319">
        <f t="shared" si="31"/>
        <v>2018</v>
      </c>
      <c r="C1167" s="320">
        <v>504371</v>
      </c>
      <c r="D1167" s="320">
        <v>16990522</v>
      </c>
      <c r="E1167" s="320">
        <v>131094762</v>
      </c>
      <c r="F1167" s="320">
        <v>402830</v>
      </c>
      <c r="G1167" s="321">
        <v>15125176</v>
      </c>
      <c r="H1167" s="321">
        <v>128720058</v>
      </c>
      <c r="I1167" s="321">
        <v>290064127</v>
      </c>
      <c r="J1167" s="322">
        <v>99.36</v>
      </c>
      <c r="K1167" s="323">
        <v>337.31</v>
      </c>
      <c r="L1167" s="323">
        <v>176.67599999999999</v>
      </c>
      <c r="M1167" s="324">
        <v>11441.875999999998</v>
      </c>
      <c r="N1167" s="324">
        <v>5856.4440000000013</v>
      </c>
      <c r="O1167" s="324">
        <v>88497.586999999956</v>
      </c>
      <c r="P1167" s="324">
        <v>44934.337999999982</v>
      </c>
      <c r="Q1167" s="325">
        <v>504.37099999999998</v>
      </c>
      <c r="R1167" s="326">
        <f t="shared" si="30"/>
        <v>0.37658315619587512</v>
      </c>
      <c r="S1167" s="327">
        <v>98.53005586592181</v>
      </c>
      <c r="T1167" s="325">
        <v>87</v>
      </c>
      <c r="U1167" s="324">
        <v>2088000</v>
      </c>
      <c r="V1167" s="324">
        <v>58464000</v>
      </c>
      <c r="W1167" s="324">
        <v>6</v>
      </c>
      <c r="X1167" s="324">
        <v>373752000</v>
      </c>
      <c r="Y1167" s="328">
        <v>60</v>
      </c>
      <c r="Z1167" s="328">
        <v>31.05</v>
      </c>
      <c r="AA1167" s="329">
        <v>192921.79500000007</v>
      </c>
      <c r="AB1167" s="329">
        <v>98899.153999999966</v>
      </c>
      <c r="AC1167" s="329">
        <v>603015.5260000003</v>
      </c>
      <c r="AD1167" s="329">
        <v>312312.19300000009</v>
      </c>
      <c r="AE1167" s="324">
        <v>4426704</v>
      </c>
    </row>
    <row r="1168" spans="1:31" s="330" customFormat="1" ht="14.4" x14ac:dyDescent="0.3">
      <c r="A1168" s="318">
        <v>43280</v>
      </c>
      <c r="B1168" s="319">
        <f t="shared" si="31"/>
        <v>2018</v>
      </c>
      <c r="C1168" s="320">
        <v>682137</v>
      </c>
      <c r="D1168" s="320">
        <v>17672659</v>
      </c>
      <c r="E1168" s="320">
        <v>131776899</v>
      </c>
      <c r="F1168" s="320">
        <v>788340</v>
      </c>
      <c r="G1168" s="321">
        <v>15125176</v>
      </c>
      <c r="H1168" s="321">
        <v>128720058</v>
      </c>
      <c r="I1168" s="321">
        <v>290064127</v>
      </c>
      <c r="J1168" s="322">
        <v>99.15</v>
      </c>
      <c r="K1168" s="323">
        <v>455.05700000000002</v>
      </c>
      <c r="L1168" s="323">
        <v>236.73599999999999</v>
      </c>
      <c r="M1168" s="324">
        <v>11896.932999999999</v>
      </c>
      <c r="N1168" s="324">
        <v>6093.1800000000012</v>
      </c>
      <c r="O1168" s="324">
        <v>88952.643999999957</v>
      </c>
      <c r="P1168" s="324">
        <v>45171.073999999979</v>
      </c>
      <c r="Q1168" s="325">
        <v>682.13699999999994</v>
      </c>
      <c r="R1168" s="326">
        <f t="shared" si="30"/>
        <v>0.37744378575552456</v>
      </c>
      <c r="S1168" s="327">
        <v>98.533500000000032</v>
      </c>
      <c r="T1168" s="325">
        <v>87</v>
      </c>
      <c r="U1168" s="324">
        <v>2088000</v>
      </c>
      <c r="V1168" s="324">
        <v>60552000</v>
      </c>
      <c r="W1168" s="324">
        <v>6</v>
      </c>
      <c r="X1168" s="324">
        <v>375840000</v>
      </c>
      <c r="Y1168" s="328">
        <v>60</v>
      </c>
      <c r="Z1168" s="328">
        <v>31.05</v>
      </c>
      <c r="AA1168" s="329">
        <v>193355.29900000009</v>
      </c>
      <c r="AB1168" s="329">
        <v>99123.453999999969</v>
      </c>
      <c r="AC1168" s="329">
        <v>603470.58300000033</v>
      </c>
      <c r="AD1168" s="329">
        <v>312548.92900000006</v>
      </c>
      <c r="AE1168" s="324">
        <v>4428792</v>
      </c>
    </row>
    <row r="1169" spans="1:31" s="330" customFormat="1" ht="14.4" x14ac:dyDescent="0.3">
      <c r="A1169" s="318">
        <v>43281</v>
      </c>
      <c r="B1169" s="319">
        <f t="shared" si="31"/>
        <v>2018</v>
      </c>
      <c r="C1169" s="320">
        <v>378621</v>
      </c>
      <c r="D1169" s="320">
        <v>18051280</v>
      </c>
      <c r="E1169" s="320">
        <v>132155520</v>
      </c>
      <c r="F1169" s="320">
        <v>223443</v>
      </c>
      <c r="G1169" s="321">
        <v>15125176</v>
      </c>
      <c r="H1169" s="321">
        <v>128720058</v>
      </c>
      <c r="I1169" s="321">
        <v>290064127</v>
      </c>
      <c r="J1169" s="322">
        <v>99.44</v>
      </c>
      <c r="K1169" s="323">
        <v>244.56399999999999</v>
      </c>
      <c r="L1169" s="323">
        <v>142.64400000000001</v>
      </c>
      <c r="M1169" s="324">
        <v>12141.496999999999</v>
      </c>
      <c r="N1169" s="324">
        <v>6235.8240000000014</v>
      </c>
      <c r="O1169" s="324">
        <v>89197.207999999955</v>
      </c>
      <c r="P1169" s="324">
        <v>45313.717999999979</v>
      </c>
      <c r="Q1169" s="325">
        <v>378.62099999999998</v>
      </c>
      <c r="R1169" s="326">
        <f t="shared" si="30"/>
        <v>0.37752193749015955</v>
      </c>
      <c r="S1169" s="327">
        <v>98.538508287292842</v>
      </c>
      <c r="T1169" s="325">
        <v>87</v>
      </c>
      <c r="U1169" s="324">
        <v>2088000</v>
      </c>
      <c r="V1169" s="324">
        <v>62640000</v>
      </c>
      <c r="W1169" s="324">
        <v>6</v>
      </c>
      <c r="X1169" s="324">
        <v>377928000</v>
      </c>
      <c r="Y1169" s="328">
        <v>60</v>
      </c>
      <c r="Z1169" s="328">
        <v>31.05</v>
      </c>
      <c r="AA1169" s="329">
        <v>193582.73300000009</v>
      </c>
      <c r="AB1169" s="329">
        <v>99252.103999999963</v>
      </c>
      <c r="AC1169" s="329">
        <v>603715.14700000035</v>
      </c>
      <c r="AD1169" s="329">
        <v>312691.57300000003</v>
      </c>
      <c r="AE1169" s="324">
        <v>4430880</v>
      </c>
    </row>
    <row r="1170" spans="1:31" s="343" customFormat="1" ht="14.4" x14ac:dyDescent="0.3">
      <c r="A1170" s="331">
        <v>43282</v>
      </c>
      <c r="B1170" s="332">
        <f t="shared" si="31"/>
        <v>2018</v>
      </c>
      <c r="C1170" s="333">
        <v>145110.00000010245</v>
      </c>
      <c r="D1170" s="333">
        <v>145110.00000010245</v>
      </c>
      <c r="E1170" s="333">
        <v>132300630</v>
      </c>
      <c r="F1170" s="333">
        <v>189907</v>
      </c>
      <c r="G1170" s="334">
        <v>27554775</v>
      </c>
      <c r="H1170" s="334">
        <v>156274833</v>
      </c>
      <c r="I1170" s="334">
        <v>290064127</v>
      </c>
      <c r="J1170" s="335">
        <v>98.91</v>
      </c>
      <c r="K1170" s="336">
        <v>97.453000000000003</v>
      </c>
      <c r="L1170" s="336">
        <v>54.2</v>
      </c>
      <c r="M1170" s="337">
        <v>97.453000000000003</v>
      </c>
      <c r="N1170" s="337">
        <v>54.2</v>
      </c>
      <c r="O1170" s="337">
        <v>89294.660999999949</v>
      </c>
      <c r="P1170" s="337">
        <v>45367.917999999976</v>
      </c>
      <c r="Q1170" s="338">
        <v>145.11000000010245</v>
      </c>
      <c r="R1170" s="339">
        <f t="shared" si="30"/>
        <v>0.37723349210098212</v>
      </c>
      <c r="S1170" s="340">
        <v>98.540549450549477</v>
      </c>
      <c r="T1170" s="338">
        <v>87</v>
      </c>
      <c r="U1170" s="337">
        <v>2088000</v>
      </c>
      <c r="V1170" s="337">
        <v>2088000</v>
      </c>
      <c r="W1170" s="337">
        <v>7</v>
      </c>
      <c r="X1170" s="337">
        <v>380016000</v>
      </c>
      <c r="Y1170" s="341">
        <v>60</v>
      </c>
      <c r="Z1170" s="341">
        <v>31.05</v>
      </c>
      <c r="AA1170" s="342">
        <v>193455.85000000009</v>
      </c>
      <c r="AB1170" s="342">
        <v>99206.605999999971</v>
      </c>
      <c r="AC1170" s="342">
        <v>603812.60000000033</v>
      </c>
      <c r="AD1170" s="342">
        <v>312745.77300000004</v>
      </c>
      <c r="AE1170" s="337">
        <v>4432968</v>
      </c>
    </row>
    <row r="1171" spans="1:31" s="343" customFormat="1" ht="14.4" x14ac:dyDescent="0.3">
      <c r="A1171" s="331">
        <v>43283</v>
      </c>
      <c r="B1171" s="332">
        <f t="shared" si="31"/>
        <v>2018</v>
      </c>
      <c r="C1171" s="333">
        <v>409449.99999995343</v>
      </c>
      <c r="D1171" s="333">
        <v>554560.00000005588</v>
      </c>
      <c r="E1171" s="333">
        <v>132710079.99999996</v>
      </c>
      <c r="F1171" s="333">
        <v>667852</v>
      </c>
      <c r="G1171" s="334">
        <v>27554775</v>
      </c>
      <c r="H1171" s="334">
        <v>156274833</v>
      </c>
      <c r="I1171" s="334">
        <v>290064127</v>
      </c>
      <c r="J1171" s="335">
        <v>98.71</v>
      </c>
      <c r="K1171" s="336">
        <v>275.13799999999998</v>
      </c>
      <c r="L1171" s="336">
        <v>144.16800000000001</v>
      </c>
      <c r="M1171" s="337">
        <v>372.59100000000001</v>
      </c>
      <c r="N1171" s="337">
        <v>198.36799999999999</v>
      </c>
      <c r="O1171" s="337">
        <v>89569.798999999955</v>
      </c>
      <c r="P1171" s="337">
        <v>45512.085999999974</v>
      </c>
      <c r="Q1171" s="338">
        <v>409.44999999995343</v>
      </c>
      <c r="R1171" s="339">
        <f t="shared" si="30"/>
        <v>0.37753730252453732</v>
      </c>
      <c r="S1171" s="340">
        <v>98.541475409836082</v>
      </c>
      <c r="T1171" s="338">
        <v>87</v>
      </c>
      <c r="U1171" s="337">
        <v>2088000</v>
      </c>
      <c r="V1171" s="337">
        <v>4176000</v>
      </c>
      <c r="W1171" s="337">
        <v>7</v>
      </c>
      <c r="X1171" s="337">
        <v>382104000</v>
      </c>
      <c r="Y1171" s="341">
        <v>60</v>
      </c>
      <c r="Z1171" s="341">
        <v>31.05</v>
      </c>
      <c r="AA1171" s="342">
        <v>193476.68200000012</v>
      </c>
      <c r="AB1171" s="342">
        <v>99231.773999999976</v>
      </c>
      <c r="AC1171" s="342">
        <v>604087.73800000036</v>
      </c>
      <c r="AD1171" s="342">
        <v>312889.94100000005</v>
      </c>
      <c r="AE1171" s="337">
        <v>4435056</v>
      </c>
    </row>
    <row r="1172" spans="1:31" s="343" customFormat="1" ht="14.4" x14ac:dyDescent="0.3">
      <c r="A1172" s="331">
        <v>43284</v>
      </c>
      <c r="B1172" s="332">
        <f t="shared" si="31"/>
        <v>2018</v>
      </c>
      <c r="C1172" s="333">
        <v>297269.00000000006</v>
      </c>
      <c r="D1172" s="333">
        <v>851829.00000002701</v>
      </c>
      <c r="E1172" s="333">
        <v>133007348.99999993</v>
      </c>
      <c r="F1172" s="333">
        <v>631368</v>
      </c>
      <c r="G1172" s="334">
        <v>27554775</v>
      </c>
      <c r="H1172" s="334">
        <v>156274833</v>
      </c>
      <c r="I1172" s="334">
        <v>290064127</v>
      </c>
      <c r="J1172" s="335">
        <v>97.89</v>
      </c>
      <c r="K1172" s="336">
        <v>209.27</v>
      </c>
      <c r="L1172" s="336">
        <v>96.447999999999993</v>
      </c>
      <c r="M1172" s="337">
        <v>581.86099999999999</v>
      </c>
      <c r="N1172" s="337">
        <v>294.81599999999997</v>
      </c>
      <c r="O1172" s="337">
        <v>89779.068999999959</v>
      </c>
      <c r="P1172" s="337">
        <v>45608.533999999971</v>
      </c>
      <c r="Q1172" s="338">
        <v>297.26900000000006</v>
      </c>
      <c r="R1172" s="339">
        <f t="shared" si="30"/>
        <v>0.37748544192515665</v>
      </c>
      <c r="S1172" s="340">
        <v>98.537934782608716</v>
      </c>
      <c r="T1172" s="338">
        <v>87</v>
      </c>
      <c r="U1172" s="337">
        <v>2088000</v>
      </c>
      <c r="V1172" s="337">
        <v>6264000</v>
      </c>
      <c r="W1172" s="337">
        <v>7</v>
      </c>
      <c r="X1172" s="337">
        <v>384192000</v>
      </c>
      <c r="Y1172" s="341">
        <v>60</v>
      </c>
      <c r="Z1172" s="341">
        <v>31.05</v>
      </c>
      <c r="AA1172" s="342">
        <v>193569.69000000009</v>
      </c>
      <c r="AB1172" s="342">
        <v>99260.39999999998</v>
      </c>
      <c r="AC1172" s="342">
        <v>604297.00800000038</v>
      </c>
      <c r="AD1172" s="342">
        <v>312986.38900000002</v>
      </c>
      <c r="AE1172" s="337">
        <v>4437144</v>
      </c>
    </row>
    <row r="1173" spans="1:31" s="343" customFormat="1" ht="14.4" x14ac:dyDescent="0.3">
      <c r="A1173" s="331">
        <v>43285</v>
      </c>
      <c r="B1173" s="332">
        <f t="shared" si="31"/>
        <v>2018</v>
      </c>
      <c r="C1173" s="333">
        <v>302075</v>
      </c>
      <c r="D1173" s="333">
        <v>1153904.0000000969</v>
      </c>
      <c r="E1173" s="333">
        <v>133309424</v>
      </c>
      <c r="F1173" s="333">
        <v>983636</v>
      </c>
      <c r="G1173" s="334">
        <v>27554775</v>
      </c>
      <c r="H1173" s="334">
        <v>156274833</v>
      </c>
      <c r="I1173" s="334">
        <v>290064127</v>
      </c>
      <c r="J1173" s="335">
        <v>98.49</v>
      </c>
      <c r="K1173" s="336">
        <v>217.851</v>
      </c>
      <c r="L1173" s="336">
        <v>92.036000000000001</v>
      </c>
      <c r="M1173" s="337">
        <v>799.71199999999999</v>
      </c>
      <c r="N1173" s="337">
        <v>386.85199999999998</v>
      </c>
      <c r="O1173" s="337">
        <v>89996.919999999955</v>
      </c>
      <c r="P1173" s="337">
        <v>45700.569999999971</v>
      </c>
      <c r="Q1173" s="338">
        <v>302.07499999999999</v>
      </c>
      <c r="R1173" s="339">
        <f t="shared" si="30"/>
        <v>0.37569819713431007</v>
      </c>
      <c r="S1173" s="340">
        <v>98.5376756756757</v>
      </c>
      <c r="T1173" s="338">
        <v>87</v>
      </c>
      <c r="U1173" s="337">
        <v>2088000</v>
      </c>
      <c r="V1173" s="337">
        <v>8352000</v>
      </c>
      <c r="W1173" s="337">
        <v>7</v>
      </c>
      <c r="X1173" s="337">
        <v>386280000</v>
      </c>
      <c r="Y1173" s="341">
        <v>60</v>
      </c>
      <c r="Z1173" s="341">
        <v>31.05</v>
      </c>
      <c r="AA1173" s="342">
        <v>193563.71700000009</v>
      </c>
      <c r="AB1173" s="342">
        <v>99232.161999999968</v>
      </c>
      <c r="AC1173" s="342">
        <v>604514.8590000004</v>
      </c>
      <c r="AD1173" s="342">
        <v>313078.42500000005</v>
      </c>
      <c r="AE1173" s="337">
        <v>4439232</v>
      </c>
    </row>
    <row r="1174" spans="1:31" s="343" customFormat="1" ht="14.4" x14ac:dyDescent="0.3">
      <c r="A1174" s="331">
        <v>43286</v>
      </c>
      <c r="B1174" s="332">
        <f t="shared" si="31"/>
        <v>2018</v>
      </c>
      <c r="C1174" s="333">
        <v>307686</v>
      </c>
      <c r="D1174" s="333">
        <v>1461590</v>
      </c>
      <c r="E1174" s="333">
        <v>133617110</v>
      </c>
      <c r="F1174" s="333">
        <v>830891</v>
      </c>
      <c r="G1174" s="334">
        <v>27554775</v>
      </c>
      <c r="H1174" s="334">
        <v>156274833</v>
      </c>
      <c r="I1174" s="334">
        <v>290064127</v>
      </c>
      <c r="J1174" s="335">
        <v>97.59</v>
      </c>
      <c r="K1174" s="336">
        <v>215.05799999999999</v>
      </c>
      <c r="L1174" s="336">
        <v>99.231999999999999</v>
      </c>
      <c r="M1174" s="337">
        <v>1014.77</v>
      </c>
      <c r="N1174" s="337">
        <v>486.08399999999995</v>
      </c>
      <c r="O1174" s="337">
        <v>90211.977999999959</v>
      </c>
      <c r="P1174" s="337">
        <v>45799.801999999974</v>
      </c>
      <c r="Q1174" s="338">
        <v>307.68599999999998</v>
      </c>
      <c r="R1174" s="339">
        <f t="shared" si="30"/>
        <v>0.37382906497664459</v>
      </c>
      <c r="S1174" s="340">
        <v>98.532580645161318</v>
      </c>
      <c r="T1174" s="338">
        <v>87</v>
      </c>
      <c r="U1174" s="337">
        <v>2088000</v>
      </c>
      <c r="V1174" s="337">
        <v>10440000</v>
      </c>
      <c r="W1174" s="337">
        <v>7</v>
      </c>
      <c r="X1174" s="337">
        <v>388368000</v>
      </c>
      <c r="Y1174" s="341">
        <v>60</v>
      </c>
      <c r="Z1174" s="341">
        <v>31.05</v>
      </c>
      <c r="AA1174" s="342">
        <v>192659.67100000012</v>
      </c>
      <c r="AB1174" s="342">
        <v>98762.835999999981</v>
      </c>
      <c r="AC1174" s="342">
        <v>604729.91700000037</v>
      </c>
      <c r="AD1174" s="342">
        <v>313177.65700000006</v>
      </c>
      <c r="AE1174" s="337">
        <v>4441320</v>
      </c>
    </row>
    <row r="1175" spans="1:31" s="343" customFormat="1" ht="14.4" x14ac:dyDescent="0.3">
      <c r="A1175" s="331">
        <v>43287</v>
      </c>
      <c r="B1175" s="332">
        <f t="shared" si="31"/>
        <v>2018</v>
      </c>
      <c r="C1175" s="333">
        <v>247170.00000000003</v>
      </c>
      <c r="D1175" s="333">
        <v>1708760.0000000093</v>
      </c>
      <c r="E1175" s="333">
        <v>133864279.99999991</v>
      </c>
      <c r="F1175" s="333">
        <v>243766</v>
      </c>
      <c r="G1175" s="334">
        <v>27554775</v>
      </c>
      <c r="H1175" s="334">
        <v>156274833</v>
      </c>
      <c r="I1175" s="334">
        <v>290064127</v>
      </c>
      <c r="J1175" s="335">
        <v>97.34</v>
      </c>
      <c r="K1175" s="336">
        <v>170.916</v>
      </c>
      <c r="L1175" s="336">
        <v>82.975999999999999</v>
      </c>
      <c r="M1175" s="337">
        <v>1185.6859999999999</v>
      </c>
      <c r="N1175" s="337">
        <v>569.05999999999995</v>
      </c>
      <c r="O1175" s="337">
        <v>90382.893999999957</v>
      </c>
      <c r="P1175" s="337">
        <v>45882.777999999977</v>
      </c>
      <c r="Q1175" s="338">
        <v>247.17000000000002</v>
      </c>
      <c r="R1175" s="339">
        <f t="shared" si="30"/>
        <v>0.37185330262950772</v>
      </c>
      <c r="S1175" s="340">
        <v>98.526203208556183</v>
      </c>
      <c r="T1175" s="338">
        <v>87</v>
      </c>
      <c r="U1175" s="337">
        <v>2088000</v>
      </c>
      <c r="V1175" s="337">
        <v>12528000</v>
      </c>
      <c r="W1175" s="337">
        <v>7</v>
      </c>
      <c r="X1175" s="337">
        <v>390456000</v>
      </c>
      <c r="Y1175" s="341">
        <v>60</v>
      </c>
      <c r="Z1175" s="341">
        <v>31.05</v>
      </c>
      <c r="AA1175" s="342">
        <v>191682.96100000013</v>
      </c>
      <c r="AB1175" s="342">
        <v>98237.281999999992</v>
      </c>
      <c r="AC1175" s="342">
        <v>604900.83300000033</v>
      </c>
      <c r="AD1175" s="342">
        <v>313260.63300000009</v>
      </c>
      <c r="AE1175" s="337">
        <v>4443408</v>
      </c>
    </row>
    <row r="1176" spans="1:31" s="343" customFormat="1" ht="14.4" x14ac:dyDescent="0.3">
      <c r="A1176" s="331">
        <v>43288</v>
      </c>
      <c r="B1176" s="332">
        <f t="shared" si="31"/>
        <v>2018</v>
      </c>
      <c r="C1176" s="333">
        <v>583878</v>
      </c>
      <c r="D1176" s="333">
        <v>2292638</v>
      </c>
      <c r="E1176" s="333">
        <v>134448158</v>
      </c>
      <c r="F1176" s="333">
        <v>643401</v>
      </c>
      <c r="G1176" s="334">
        <v>27554775</v>
      </c>
      <c r="H1176" s="334">
        <v>156274833</v>
      </c>
      <c r="I1176" s="334">
        <v>290064127</v>
      </c>
      <c r="J1176" s="335">
        <v>99.47</v>
      </c>
      <c r="K1176" s="336">
        <v>398.21</v>
      </c>
      <c r="L1176" s="336">
        <v>194.28</v>
      </c>
      <c r="M1176" s="337">
        <v>1583.896</v>
      </c>
      <c r="N1176" s="337">
        <v>763.33999999999992</v>
      </c>
      <c r="O1176" s="337">
        <v>90781.103999999963</v>
      </c>
      <c r="P1176" s="337">
        <v>46077.057999999975</v>
      </c>
      <c r="Q1176" s="338">
        <v>583.87800000000004</v>
      </c>
      <c r="R1176" s="339">
        <f t="shared" si="30"/>
        <v>0.3714517621896819</v>
      </c>
      <c r="S1176" s="340">
        <v>98.531223404255357</v>
      </c>
      <c r="T1176" s="338">
        <v>87</v>
      </c>
      <c r="U1176" s="337">
        <v>2088000</v>
      </c>
      <c r="V1176" s="337">
        <v>14616000</v>
      </c>
      <c r="W1176" s="337">
        <v>7</v>
      </c>
      <c r="X1176" s="337">
        <v>392544000</v>
      </c>
      <c r="Y1176" s="341">
        <v>60</v>
      </c>
      <c r="Z1176" s="341">
        <v>31.05</v>
      </c>
      <c r="AA1176" s="342">
        <v>190923.06900000013</v>
      </c>
      <c r="AB1176" s="342">
        <v>97809.93</v>
      </c>
      <c r="AC1176" s="342">
        <v>605299.0430000003</v>
      </c>
      <c r="AD1176" s="342">
        <v>313454.91300000012</v>
      </c>
      <c r="AE1176" s="337">
        <v>4445496</v>
      </c>
    </row>
    <row r="1177" spans="1:31" s="343" customFormat="1" ht="14.4" x14ac:dyDescent="0.3">
      <c r="A1177" s="331">
        <v>43289</v>
      </c>
      <c r="B1177" s="332">
        <f t="shared" si="31"/>
        <v>2018</v>
      </c>
      <c r="C1177" s="333">
        <v>736622</v>
      </c>
      <c r="D1177" s="333">
        <v>3029260</v>
      </c>
      <c r="E1177" s="333">
        <v>135184780</v>
      </c>
      <c r="F1177" s="333">
        <v>985293</v>
      </c>
      <c r="G1177" s="334">
        <v>27554775</v>
      </c>
      <c r="H1177" s="334">
        <v>156274833</v>
      </c>
      <c r="I1177" s="334">
        <v>290064127</v>
      </c>
      <c r="J1177" s="335">
        <v>99.08</v>
      </c>
      <c r="K1177" s="336">
        <v>497.12599999999998</v>
      </c>
      <c r="L1177" s="336">
        <v>249.26</v>
      </c>
      <c r="M1177" s="337">
        <v>2081.0219999999999</v>
      </c>
      <c r="N1177" s="337">
        <v>1012.5999999999999</v>
      </c>
      <c r="O1177" s="337">
        <v>91278.229999999967</v>
      </c>
      <c r="P1177" s="337">
        <v>46326.317999999977</v>
      </c>
      <c r="Q1177" s="338">
        <v>736.62199999999996</v>
      </c>
      <c r="R1177" s="339">
        <f t="shared" si="30"/>
        <v>0.37162853487639785</v>
      </c>
      <c r="S1177" s="340">
        <v>98.534126984127028</v>
      </c>
      <c r="T1177" s="338">
        <v>87</v>
      </c>
      <c r="U1177" s="337">
        <v>2088000</v>
      </c>
      <c r="V1177" s="337">
        <v>16704000</v>
      </c>
      <c r="W1177" s="337">
        <v>7</v>
      </c>
      <c r="X1177" s="337">
        <v>394632000</v>
      </c>
      <c r="Y1177" s="341">
        <v>60</v>
      </c>
      <c r="Z1177" s="341">
        <v>31.05</v>
      </c>
      <c r="AA1177" s="342">
        <v>190817.0500000001</v>
      </c>
      <c r="AB1177" s="342">
        <v>97759.293999999994</v>
      </c>
      <c r="AC1177" s="342">
        <v>605796.16900000034</v>
      </c>
      <c r="AD1177" s="342">
        <v>313704.17300000013</v>
      </c>
      <c r="AE1177" s="337">
        <v>4447584</v>
      </c>
    </row>
    <row r="1178" spans="1:31" s="343" customFormat="1" ht="14.4" x14ac:dyDescent="0.3">
      <c r="A1178" s="331">
        <v>43290</v>
      </c>
      <c r="B1178" s="332">
        <f t="shared" si="31"/>
        <v>2018</v>
      </c>
      <c r="C1178" s="333">
        <v>459438</v>
      </c>
      <c r="D1178" s="333">
        <v>3488698</v>
      </c>
      <c r="E1178" s="333">
        <v>135644218</v>
      </c>
      <c r="F1178" s="333">
        <v>258528</v>
      </c>
      <c r="G1178" s="334">
        <v>27554775</v>
      </c>
      <c r="H1178" s="334">
        <v>156274833</v>
      </c>
      <c r="I1178" s="334">
        <v>290064127</v>
      </c>
      <c r="J1178" s="335">
        <v>97.62</v>
      </c>
      <c r="K1178" s="336">
        <v>305.178</v>
      </c>
      <c r="L1178" s="336">
        <v>162.84800000000001</v>
      </c>
      <c r="M1178" s="337">
        <v>2386.1999999999998</v>
      </c>
      <c r="N1178" s="337">
        <v>1175.4479999999999</v>
      </c>
      <c r="O1178" s="337">
        <v>91583.407999999967</v>
      </c>
      <c r="P1178" s="337">
        <v>46489.165999999976</v>
      </c>
      <c r="Q1178" s="338">
        <v>459.43799999999999</v>
      </c>
      <c r="R1178" s="339">
        <f t="shared" si="30"/>
        <v>0.37191305437463967</v>
      </c>
      <c r="S1178" s="340">
        <v>98.529315789473728</v>
      </c>
      <c r="T1178" s="338">
        <v>87</v>
      </c>
      <c r="U1178" s="337">
        <v>2088000</v>
      </c>
      <c r="V1178" s="337">
        <v>18792000</v>
      </c>
      <c r="W1178" s="337">
        <v>7</v>
      </c>
      <c r="X1178" s="337">
        <v>396720000</v>
      </c>
      <c r="Y1178" s="341">
        <v>60</v>
      </c>
      <c r="Z1178" s="341">
        <v>31.05</v>
      </c>
      <c r="AA1178" s="342">
        <v>190711.9740000001</v>
      </c>
      <c r="AB1178" s="342">
        <v>97722.221999999994</v>
      </c>
      <c r="AC1178" s="342">
        <v>606101.3470000003</v>
      </c>
      <c r="AD1178" s="342">
        <v>313867.02100000012</v>
      </c>
      <c r="AE1178" s="337">
        <v>4449672</v>
      </c>
    </row>
    <row r="1179" spans="1:31" s="343" customFormat="1" ht="14.4" x14ac:dyDescent="0.3">
      <c r="A1179" s="331">
        <v>43291</v>
      </c>
      <c r="B1179" s="332">
        <f t="shared" si="31"/>
        <v>2018</v>
      </c>
      <c r="C1179" s="333">
        <v>150575</v>
      </c>
      <c r="D1179" s="333">
        <v>3639273</v>
      </c>
      <c r="E1179" s="333">
        <v>135794793</v>
      </c>
      <c r="F1179" s="333">
        <v>255813</v>
      </c>
      <c r="G1179" s="334">
        <v>27554775</v>
      </c>
      <c r="H1179" s="334">
        <v>156274833</v>
      </c>
      <c r="I1179" s="334">
        <v>290064127</v>
      </c>
      <c r="J1179" s="335">
        <v>99.43</v>
      </c>
      <c r="K1179" s="336">
        <v>101.944</v>
      </c>
      <c r="L1179" s="336">
        <v>54.636000000000003</v>
      </c>
      <c r="M1179" s="337">
        <v>2488.1439999999998</v>
      </c>
      <c r="N1179" s="337">
        <v>1230.0839999999998</v>
      </c>
      <c r="O1179" s="337">
        <v>91685.35199999997</v>
      </c>
      <c r="P1179" s="337">
        <v>46543.801999999974</v>
      </c>
      <c r="Q1179" s="338">
        <v>150.57499999999999</v>
      </c>
      <c r="R1179" s="339">
        <f t="shared" si="30"/>
        <v>0.37070738466383296</v>
      </c>
      <c r="S1179" s="340">
        <v>98.53403141361261</v>
      </c>
      <c r="T1179" s="338">
        <v>87</v>
      </c>
      <c r="U1179" s="337">
        <v>2088000</v>
      </c>
      <c r="V1179" s="337">
        <v>20880000</v>
      </c>
      <c r="W1179" s="337">
        <v>7</v>
      </c>
      <c r="X1179" s="337">
        <v>398808000</v>
      </c>
      <c r="Y1179" s="341">
        <v>60</v>
      </c>
      <c r="Z1179" s="341">
        <v>31.05</v>
      </c>
      <c r="AA1179" s="342">
        <v>190642.31600000008</v>
      </c>
      <c r="AB1179" s="342">
        <v>97698.45</v>
      </c>
      <c r="AC1179" s="342">
        <v>606203.29100000032</v>
      </c>
      <c r="AD1179" s="342">
        <v>313921.65700000012</v>
      </c>
      <c r="AE1179" s="337">
        <v>4451760</v>
      </c>
    </row>
    <row r="1180" spans="1:31" s="343" customFormat="1" ht="14.4" x14ac:dyDescent="0.3">
      <c r="A1180" s="331">
        <v>43292</v>
      </c>
      <c r="B1180" s="332">
        <f t="shared" si="31"/>
        <v>2018</v>
      </c>
      <c r="C1180" s="333">
        <v>908012</v>
      </c>
      <c r="D1180" s="333">
        <v>4547285</v>
      </c>
      <c r="E1180" s="333">
        <v>136702805</v>
      </c>
      <c r="F1180" s="333">
        <v>723426</v>
      </c>
      <c r="G1180" s="334">
        <v>27554775</v>
      </c>
      <c r="H1180" s="334">
        <v>156274833</v>
      </c>
      <c r="I1180" s="334">
        <v>290064127</v>
      </c>
      <c r="J1180" s="335">
        <v>95.53</v>
      </c>
      <c r="K1180" s="336">
        <v>609.63400000000001</v>
      </c>
      <c r="L1180" s="336">
        <v>309.81599999999997</v>
      </c>
      <c r="M1180" s="337">
        <v>3097.7779999999998</v>
      </c>
      <c r="N1180" s="337">
        <v>1539.8999999999999</v>
      </c>
      <c r="O1180" s="337">
        <v>92294.985999999975</v>
      </c>
      <c r="P1180" s="337">
        <v>46853.617999999973</v>
      </c>
      <c r="Q1180" s="338">
        <v>908.01199999999994</v>
      </c>
      <c r="R1180" s="339">
        <f t="shared" si="30"/>
        <v>0.37029945021781396</v>
      </c>
      <c r="S1180" s="340">
        <v>98.518385416666703</v>
      </c>
      <c r="T1180" s="338">
        <v>87</v>
      </c>
      <c r="U1180" s="337">
        <v>2088000</v>
      </c>
      <c r="V1180" s="337">
        <v>22968000</v>
      </c>
      <c r="W1180" s="337">
        <v>7</v>
      </c>
      <c r="X1180" s="337">
        <v>400896000</v>
      </c>
      <c r="Y1180" s="341">
        <v>60</v>
      </c>
      <c r="Z1180" s="341">
        <v>31.05</v>
      </c>
      <c r="AA1180" s="342">
        <v>190514.12300000008</v>
      </c>
      <c r="AB1180" s="342">
        <v>97662.361999999994</v>
      </c>
      <c r="AC1180" s="342">
        <v>606812.92500000028</v>
      </c>
      <c r="AD1180" s="342">
        <v>314231.47300000011</v>
      </c>
      <c r="AE1180" s="337">
        <v>4453848</v>
      </c>
    </row>
    <row r="1181" spans="1:31" s="343" customFormat="1" ht="14.4" x14ac:dyDescent="0.3">
      <c r="A1181" s="331">
        <v>43293</v>
      </c>
      <c r="B1181" s="332">
        <f t="shared" si="31"/>
        <v>2018</v>
      </c>
      <c r="C1181" s="333">
        <v>1448336</v>
      </c>
      <c r="D1181" s="333">
        <v>5995621</v>
      </c>
      <c r="E1181" s="333">
        <v>138151141</v>
      </c>
      <c r="F1181" s="333">
        <v>957743</v>
      </c>
      <c r="G1181" s="334">
        <v>27554775</v>
      </c>
      <c r="H1181" s="334">
        <v>156274833</v>
      </c>
      <c r="I1181" s="334">
        <v>290064127</v>
      </c>
      <c r="J1181" s="335">
        <v>99.94</v>
      </c>
      <c r="K1181" s="336">
        <v>968.50300000000004</v>
      </c>
      <c r="L1181" s="336">
        <v>498.096</v>
      </c>
      <c r="M1181" s="337">
        <v>4066.2809999999999</v>
      </c>
      <c r="N1181" s="337">
        <v>2037.9959999999999</v>
      </c>
      <c r="O1181" s="337">
        <v>93263.488999999972</v>
      </c>
      <c r="P1181" s="337">
        <v>47351.713999999971</v>
      </c>
      <c r="Q1181" s="338">
        <v>1448.336</v>
      </c>
      <c r="R1181" s="339">
        <f t="shared" si="30"/>
        <v>0.37181092610087696</v>
      </c>
      <c r="S1181" s="340">
        <v>98.525751295336818</v>
      </c>
      <c r="T1181" s="338">
        <v>87</v>
      </c>
      <c r="U1181" s="337">
        <v>2088000</v>
      </c>
      <c r="V1181" s="337">
        <v>25056000</v>
      </c>
      <c r="W1181" s="337">
        <v>7</v>
      </c>
      <c r="X1181" s="337">
        <v>402984000</v>
      </c>
      <c r="Y1181" s="341">
        <v>60</v>
      </c>
      <c r="Z1181" s="341">
        <v>31.05</v>
      </c>
      <c r="AA1181" s="342">
        <v>190646.54600000009</v>
      </c>
      <c r="AB1181" s="342">
        <v>97759.092000000004</v>
      </c>
      <c r="AC1181" s="342">
        <v>607781.42800000031</v>
      </c>
      <c r="AD1181" s="342">
        <v>314729.56900000013</v>
      </c>
      <c r="AE1181" s="337">
        <v>4455936</v>
      </c>
    </row>
    <row r="1182" spans="1:31" s="343" customFormat="1" ht="14.4" x14ac:dyDescent="0.3">
      <c r="A1182" s="331">
        <v>43294</v>
      </c>
      <c r="B1182" s="332">
        <f t="shared" si="31"/>
        <v>2018</v>
      </c>
      <c r="C1182" s="333">
        <v>648109</v>
      </c>
      <c r="D1182" s="333">
        <v>6643730</v>
      </c>
      <c r="E1182" s="333">
        <v>138799250</v>
      </c>
      <c r="F1182" s="333">
        <v>957620</v>
      </c>
      <c r="G1182" s="334">
        <v>27554775</v>
      </c>
      <c r="H1182" s="334">
        <v>156274833</v>
      </c>
      <c r="I1182" s="334">
        <v>290064127</v>
      </c>
      <c r="J1182" s="335">
        <v>98.51</v>
      </c>
      <c r="K1182" s="336">
        <v>452.19600000000003</v>
      </c>
      <c r="L1182" s="336">
        <v>205.976</v>
      </c>
      <c r="M1182" s="337">
        <v>4518.4769999999999</v>
      </c>
      <c r="N1182" s="337">
        <v>2243.9719999999998</v>
      </c>
      <c r="O1182" s="337">
        <v>93715.684999999969</v>
      </c>
      <c r="P1182" s="337">
        <v>47557.689999999973</v>
      </c>
      <c r="Q1182" s="338">
        <v>648.10900000000004</v>
      </c>
      <c r="R1182" s="339">
        <f t="shared" si="30"/>
        <v>0.37207623340156454</v>
      </c>
      <c r="S1182" s="340">
        <v>98.525670103092807</v>
      </c>
      <c r="T1182" s="338">
        <v>87</v>
      </c>
      <c r="U1182" s="337">
        <v>2088000</v>
      </c>
      <c r="V1182" s="337">
        <v>27144000</v>
      </c>
      <c r="W1182" s="337">
        <v>7</v>
      </c>
      <c r="X1182" s="337">
        <v>405072000</v>
      </c>
      <c r="Y1182" s="341">
        <v>60</v>
      </c>
      <c r="Z1182" s="341">
        <v>31.05</v>
      </c>
      <c r="AA1182" s="342">
        <v>190892.76100000006</v>
      </c>
      <c r="AB1182" s="342">
        <v>97865.534</v>
      </c>
      <c r="AC1182" s="342">
        <v>608233.6240000003</v>
      </c>
      <c r="AD1182" s="342">
        <v>314935.54500000016</v>
      </c>
      <c r="AE1182" s="337">
        <v>4458024</v>
      </c>
    </row>
    <row r="1183" spans="1:31" s="343" customFormat="1" ht="14.4" x14ac:dyDescent="0.3">
      <c r="A1183" s="331">
        <v>43295</v>
      </c>
      <c r="B1183" s="332">
        <f t="shared" si="31"/>
        <v>2018</v>
      </c>
      <c r="C1183" s="333">
        <v>586392</v>
      </c>
      <c r="D1183" s="333">
        <v>7230122</v>
      </c>
      <c r="E1183" s="333">
        <v>139385642</v>
      </c>
      <c r="F1183" s="333">
        <v>817025</v>
      </c>
      <c r="G1183" s="334">
        <v>27554775</v>
      </c>
      <c r="H1183" s="334">
        <v>156274833</v>
      </c>
      <c r="I1183" s="334">
        <v>290064127</v>
      </c>
      <c r="J1183" s="335">
        <v>99.96</v>
      </c>
      <c r="K1183" s="336">
        <v>399.24200000000002</v>
      </c>
      <c r="L1183" s="336">
        <v>195.77199999999999</v>
      </c>
      <c r="M1183" s="337">
        <v>4917.7190000000001</v>
      </c>
      <c r="N1183" s="337">
        <v>2439.7439999999997</v>
      </c>
      <c r="O1183" s="337">
        <v>94114.926999999967</v>
      </c>
      <c r="P1183" s="337">
        <v>47753.46199999997</v>
      </c>
      <c r="Q1183" s="338">
        <v>586.39200000000005</v>
      </c>
      <c r="R1183" s="339">
        <f t="shared" si="30"/>
        <v>0.37104152495670023</v>
      </c>
      <c r="S1183" s="340">
        <v>98.53302564102566</v>
      </c>
      <c r="T1183" s="338">
        <v>87</v>
      </c>
      <c r="U1183" s="337">
        <v>2088000</v>
      </c>
      <c r="V1183" s="337">
        <v>29232000</v>
      </c>
      <c r="W1183" s="337">
        <v>7</v>
      </c>
      <c r="X1183" s="337">
        <v>407160000</v>
      </c>
      <c r="Y1183" s="341">
        <v>60</v>
      </c>
      <c r="Z1183" s="341">
        <v>31.05</v>
      </c>
      <c r="AA1183" s="342">
        <v>190977.87600000008</v>
      </c>
      <c r="AB1183" s="342">
        <v>97921.024000000005</v>
      </c>
      <c r="AC1183" s="342">
        <v>608632.86600000027</v>
      </c>
      <c r="AD1183" s="342">
        <v>315131.31700000016</v>
      </c>
      <c r="AE1183" s="337">
        <v>4460112</v>
      </c>
    </row>
    <row r="1184" spans="1:31" s="343" customFormat="1" ht="14.4" x14ac:dyDescent="0.3">
      <c r="A1184" s="331">
        <v>43296</v>
      </c>
      <c r="B1184" s="332">
        <f t="shared" si="31"/>
        <v>2018</v>
      </c>
      <c r="C1184" s="333">
        <v>326156</v>
      </c>
      <c r="D1184" s="333">
        <v>7556278</v>
      </c>
      <c r="E1184" s="333">
        <v>139711798</v>
      </c>
      <c r="F1184" s="333">
        <v>219125</v>
      </c>
      <c r="G1184" s="334">
        <v>27554775</v>
      </c>
      <c r="H1184" s="334">
        <v>156274833</v>
      </c>
      <c r="I1184" s="334">
        <v>290064127</v>
      </c>
      <c r="J1184" s="335">
        <v>100</v>
      </c>
      <c r="K1184" s="336">
        <v>220.81200000000001</v>
      </c>
      <c r="L1184" s="336">
        <v>112.408</v>
      </c>
      <c r="M1184" s="337">
        <v>5138.5309999999999</v>
      </c>
      <c r="N1184" s="337">
        <v>2552.1519999999996</v>
      </c>
      <c r="O1184" s="337">
        <v>94335.738999999972</v>
      </c>
      <c r="P1184" s="337">
        <v>47865.869999999974</v>
      </c>
      <c r="Q1184" s="338">
        <v>326.15600000000001</v>
      </c>
      <c r="R1184" s="339">
        <f t="shared" si="30"/>
        <v>0.36925706844066608</v>
      </c>
      <c r="S1184" s="340">
        <v>98.540510204081642</v>
      </c>
      <c r="T1184" s="338">
        <v>87</v>
      </c>
      <c r="U1184" s="337">
        <v>2088000</v>
      </c>
      <c r="V1184" s="337">
        <v>31320000</v>
      </c>
      <c r="W1184" s="337">
        <v>7</v>
      </c>
      <c r="X1184" s="337">
        <v>409248000</v>
      </c>
      <c r="Y1184" s="341">
        <v>60</v>
      </c>
      <c r="Z1184" s="341">
        <v>31.05</v>
      </c>
      <c r="AA1184" s="342">
        <v>190271.90100000007</v>
      </c>
      <c r="AB1184" s="342">
        <v>97568.302000000011</v>
      </c>
      <c r="AC1184" s="342">
        <v>608853.67800000031</v>
      </c>
      <c r="AD1184" s="342">
        <v>315243.72500000015</v>
      </c>
      <c r="AE1184" s="337">
        <v>4462200</v>
      </c>
    </row>
    <row r="1185" spans="1:31" s="343" customFormat="1" ht="14.4" x14ac:dyDescent="0.3">
      <c r="A1185" s="331">
        <v>43297</v>
      </c>
      <c r="B1185" s="332">
        <f t="shared" si="31"/>
        <v>2018</v>
      </c>
      <c r="C1185" s="333">
        <v>78639</v>
      </c>
      <c r="D1185" s="333">
        <v>7634917</v>
      </c>
      <c r="E1185" s="333">
        <v>139790437</v>
      </c>
      <c r="F1185" s="333">
        <v>96397</v>
      </c>
      <c r="G1185" s="334">
        <v>27554775</v>
      </c>
      <c r="H1185" s="334">
        <v>156274833</v>
      </c>
      <c r="I1185" s="334">
        <v>290064127</v>
      </c>
      <c r="J1185" s="335">
        <v>97.17</v>
      </c>
      <c r="K1185" s="336">
        <v>58.298999999999999</v>
      </c>
      <c r="L1185" s="336">
        <v>27.16</v>
      </c>
      <c r="M1185" s="337">
        <v>5196.83</v>
      </c>
      <c r="N1185" s="337">
        <v>2579.3119999999994</v>
      </c>
      <c r="O1185" s="337">
        <v>94394.037999999971</v>
      </c>
      <c r="P1185" s="337">
        <v>47893.029999999977</v>
      </c>
      <c r="Q1185" s="338">
        <v>78.638999999999996</v>
      </c>
      <c r="R1185" s="339">
        <f t="shared" si="30"/>
        <v>0.36683540124914765</v>
      </c>
      <c r="S1185" s="340">
        <v>98.533553299492382</v>
      </c>
      <c r="T1185" s="338">
        <v>87</v>
      </c>
      <c r="U1185" s="337">
        <v>2088000</v>
      </c>
      <c r="V1185" s="337">
        <v>33408000</v>
      </c>
      <c r="W1185" s="337">
        <v>7</v>
      </c>
      <c r="X1185" s="337">
        <v>411336000</v>
      </c>
      <c r="Y1185" s="341">
        <v>60</v>
      </c>
      <c r="Z1185" s="341">
        <v>31.05</v>
      </c>
      <c r="AA1185" s="342">
        <v>189197.93200000006</v>
      </c>
      <c r="AB1185" s="342">
        <v>97014.180000000008</v>
      </c>
      <c r="AC1185" s="342">
        <v>608911.9770000003</v>
      </c>
      <c r="AD1185" s="342">
        <v>315270.88500000013</v>
      </c>
      <c r="AE1185" s="337">
        <v>4464288</v>
      </c>
    </row>
    <row r="1186" spans="1:31" s="343" customFormat="1" ht="14.4" x14ac:dyDescent="0.3">
      <c r="A1186" s="331">
        <v>43298</v>
      </c>
      <c r="B1186" s="332">
        <f t="shared" si="31"/>
        <v>2018</v>
      </c>
      <c r="C1186" s="333">
        <v>169683</v>
      </c>
      <c r="D1186" s="333">
        <v>7804600</v>
      </c>
      <c r="E1186" s="333">
        <v>139960120</v>
      </c>
      <c r="F1186" s="333">
        <v>88633</v>
      </c>
      <c r="G1186" s="334">
        <v>27554775</v>
      </c>
      <c r="H1186" s="334">
        <v>156274833</v>
      </c>
      <c r="I1186" s="334">
        <v>290064127</v>
      </c>
      <c r="J1186" s="335">
        <v>98.69</v>
      </c>
      <c r="K1186" s="336">
        <v>111.636</v>
      </c>
      <c r="L1186" s="336">
        <v>65.524000000000001</v>
      </c>
      <c r="M1186" s="337">
        <v>5308.4660000000003</v>
      </c>
      <c r="N1186" s="337">
        <v>2644.8359999999993</v>
      </c>
      <c r="O1186" s="337">
        <v>94505.67399999997</v>
      </c>
      <c r="P1186" s="337">
        <v>47958.553999999975</v>
      </c>
      <c r="Q1186" s="338">
        <v>169.68299999999999</v>
      </c>
      <c r="R1186" s="339">
        <f t="shared" si="30"/>
        <v>0.36450028735632239</v>
      </c>
      <c r="S1186" s="340">
        <v>98.534343434343427</v>
      </c>
      <c r="T1186" s="338">
        <v>87</v>
      </c>
      <c r="U1186" s="337">
        <v>2088000</v>
      </c>
      <c r="V1186" s="337">
        <v>35496000</v>
      </c>
      <c r="W1186" s="337">
        <v>7</v>
      </c>
      <c r="X1186" s="337">
        <v>413424000</v>
      </c>
      <c r="Y1186" s="341">
        <v>60</v>
      </c>
      <c r="Z1186" s="341">
        <v>31.05</v>
      </c>
      <c r="AA1186" s="342">
        <v>188012.29200000004</v>
      </c>
      <c r="AB1186" s="342">
        <v>96427.218000000023</v>
      </c>
      <c r="AC1186" s="342">
        <v>609023.61300000036</v>
      </c>
      <c r="AD1186" s="342">
        <v>315336.4090000001</v>
      </c>
      <c r="AE1186" s="337">
        <v>4466376</v>
      </c>
    </row>
    <row r="1187" spans="1:31" s="343" customFormat="1" ht="14.4" x14ac:dyDescent="0.3">
      <c r="A1187" s="331">
        <v>43299</v>
      </c>
      <c r="B1187" s="332">
        <f t="shared" si="31"/>
        <v>2018</v>
      </c>
      <c r="C1187" s="333">
        <v>171113</v>
      </c>
      <c r="D1187" s="333">
        <v>7975713</v>
      </c>
      <c r="E1187" s="333">
        <v>140131233</v>
      </c>
      <c r="F1187" s="333">
        <v>126240</v>
      </c>
      <c r="G1187" s="334">
        <v>27554775</v>
      </c>
      <c r="H1187" s="334">
        <v>156274833</v>
      </c>
      <c r="I1187" s="334">
        <v>290064127</v>
      </c>
      <c r="J1187" s="335">
        <v>99.22</v>
      </c>
      <c r="K1187" s="336">
        <v>120.705</v>
      </c>
      <c r="L1187" s="336">
        <v>56.375999999999998</v>
      </c>
      <c r="M1187" s="337">
        <v>5429.1710000000003</v>
      </c>
      <c r="N1187" s="337">
        <v>2701.2119999999995</v>
      </c>
      <c r="O1187" s="337">
        <v>94626.378999999972</v>
      </c>
      <c r="P1187" s="337">
        <v>48014.929999999971</v>
      </c>
      <c r="Q1187" s="338">
        <v>171.113</v>
      </c>
      <c r="R1187" s="339">
        <f t="shared" si="30"/>
        <v>0.36288229806329769</v>
      </c>
      <c r="S1187" s="340">
        <v>98.537788944723616</v>
      </c>
      <c r="T1187" s="338">
        <v>87</v>
      </c>
      <c r="U1187" s="337">
        <v>2088000</v>
      </c>
      <c r="V1187" s="337">
        <v>37584000</v>
      </c>
      <c r="W1187" s="337">
        <v>7</v>
      </c>
      <c r="X1187" s="337">
        <v>415512000</v>
      </c>
      <c r="Y1187" s="341">
        <v>60</v>
      </c>
      <c r="Z1187" s="341">
        <v>31.05</v>
      </c>
      <c r="AA1187" s="342">
        <v>186816.28100000005</v>
      </c>
      <c r="AB1187" s="342">
        <v>95817.924000000028</v>
      </c>
      <c r="AC1187" s="342">
        <v>609144.31800000032</v>
      </c>
      <c r="AD1187" s="342">
        <v>315392.78500000009</v>
      </c>
      <c r="AE1187" s="337">
        <v>4468464</v>
      </c>
    </row>
    <row r="1188" spans="1:31" s="343" customFormat="1" ht="14.4" x14ac:dyDescent="0.3">
      <c r="A1188" s="331">
        <v>43300</v>
      </c>
      <c r="B1188" s="332">
        <f t="shared" si="31"/>
        <v>2018</v>
      </c>
      <c r="C1188" s="333">
        <v>75663</v>
      </c>
      <c r="D1188" s="333">
        <v>8051376.0000000475</v>
      </c>
      <c r="E1188" s="333">
        <v>140206895.99999994</v>
      </c>
      <c r="F1188" s="333">
        <v>100710</v>
      </c>
      <c r="G1188" s="334">
        <v>27554775</v>
      </c>
      <c r="H1188" s="334">
        <v>156274833</v>
      </c>
      <c r="I1188" s="334">
        <v>290064127</v>
      </c>
      <c r="J1188" s="335">
        <v>97.27</v>
      </c>
      <c r="K1188" s="336">
        <v>53.545000000000002</v>
      </c>
      <c r="L1188" s="336">
        <v>28.54</v>
      </c>
      <c r="M1188" s="337">
        <v>5482.7160000000003</v>
      </c>
      <c r="N1188" s="337">
        <v>2729.7519999999995</v>
      </c>
      <c r="O1188" s="337">
        <v>94679.92399999997</v>
      </c>
      <c r="P1188" s="337">
        <v>48043.469999999972</v>
      </c>
      <c r="Q1188" s="338">
        <v>75.662999999999997</v>
      </c>
      <c r="R1188" s="339">
        <f t="shared" si="30"/>
        <v>0.36153534876397464</v>
      </c>
      <c r="S1188" s="340">
        <v>98.531450000000007</v>
      </c>
      <c r="T1188" s="338">
        <v>87</v>
      </c>
      <c r="U1188" s="337">
        <v>2088000</v>
      </c>
      <c r="V1188" s="337">
        <v>39672000</v>
      </c>
      <c r="W1188" s="337">
        <v>7</v>
      </c>
      <c r="X1188" s="337">
        <v>417600000</v>
      </c>
      <c r="Y1188" s="341">
        <v>60</v>
      </c>
      <c r="Z1188" s="341">
        <v>31.05</v>
      </c>
      <c r="AA1188" s="342">
        <v>185934.88300000006</v>
      </c>
      <c r="AB1188" s="342">
        <v>95358.314000000013</v>
      </c>
      <c r="AC1188" s="342">
        <v>609197.86300000036</v>
      </c>
      <c r="AD1188" s="342">
        <v>315421.32500000007</v>
      </c>
      <c r="AE1188" s="337">
        <v>4470552</v>
      </c>
    </row>
    <row r="1189" spans="1:31" s="343" customFormat="1" ht="14.4" x14ac:dyDescent="0.3">
      <c r="A1189" s="331">
        <v>43301</v>
      </c>
      <c r="B1189" s="332">
        <f t="shared" si="31"/>
        <v>2018</v>
      </c>
      <c r="C1189" s="333">
        <v>161758</v>
      </c>
      <c r="D1189" s="333">
        <v>8213134</v>
      </c>
      <c r="E1189" s="333">
        <v>140368654</v>
      </c>
      <c r="F1189" s="333">
        <v>135700</v>
      </c>
      <c r="G1189" s="334">
        <v>27554775</v>
      </c>
      <c r="H1189" s="334">
        <v>156274833</v>
      </c>
      <c r="I1189" s="334">
        <v>290064127</v>
      </c>
      <c r="J1189" s="335">
        <v>99.83</v>
      </c>
      <c r="K1189" s="336">
        <v>116.925</v>
      </c>
      <c r="L1189" s="336">
        <v>51.752000000000002</v>
      </c>
      <c r="M1189" s="337">
        <v>5599.6410000000005</v>
      </c>
      <c r="N1189" s="337">
        <v>2781.5039999999995</v>
      </c>
      <c r="O1189" s="337">
        <v>94796.848999999973</v>
      </c>
      <c r="P1189" s="337">
        <v>48095.221999999972</v>
      </c>
      <c r="Q1189" s="338">
        <v>161.75800000000001</v>
      </c>
      <c r="R1189" s="339">
        <f t="shared" si="30"/>
        <v>0.35996081456988449</v>
      </c>
      <c r="S1189" s="340">
        <v>98.537910447761206</v>
      </c>
      <c r="T1189" s="338">
        <v>87</v>
      </c>
      <c r="U1189" s="337">
        <v>2088000</v>
      </c>
      <c r="V1189" s="337">
        <v>41760000</v>
      </c>
      <c r="W1189" s="337">
        <v>7</v>
      </c>
      <c r="X1189" s="337">
        <v>419688000</v>
      </c>
      <c r="Y1189" s="341">
        <v>60</v>
      </c>
      <c r="Z1189" s="341">
        <v>31.05</v>
      </c>
      <c r="AA1189" s="342">
        <v>185306.23100000006</v>
      </c>
      <c r="AB1189" s="342">
        <v>95039.622000000018</v>
      </c>
      <c r="AC1189" s="342">
        <v>609314.78800000041</v>
      </c>
      <c r="AD1189" s="342">
        <v>315473.07700000005</v>
      </c>
      <c r="AE1189" s="337">
        <v>4472640</v>
      </c>
    </row>
    <row r="1190" spans="1:31" s="343" customFormat="1" ht="14.4" x14ac:dyDescent="0.3">
      <c r="A1190" s="331">
        <v>43302</v>
      </c>
      <c r="B1190" s="332">
        <f t="shared" si="31"/>
        <v>2018</v>
      </c>
      <c r="C1190" s="333">
        <v>152291</v>
      </c>
      <c r="D1190" s="333">
        <v>8365425</v>
      </c>
      <c r="E1190" s="333">
        <v>140520945</v>
      </c>
      <c r="F1190" s="333">
        <v>125340</v>
      </c>
      <c r="G1190" s="334">
        <v>27554775</v>
      </c>
      <c r="H1190" s="334">
        <v>156274833</v>
      </c>
      <c r="I1190" s="334">
        <v>290064127</v>
      </c>
      <c r="J1190" s="335">
        <v>98.88</v>
      </c>
      <c r="K1190" s="336">
        <v>110.483</v>
      </c>
      <c r="L1190" s="336">
        <v>48.503999999999998</v>
      </c>
      <c r="M1190" s="337">
        <v>5710.1240000000007</v>
      </c>
      <c r="N1190" s="337">
        <v>2830.0079999999994</v>
      </c>
      <c r="O1190" s="337">
        <v>94907.331999999966</v>
      </c>
      <c r="P1190" s="337">
        <v>48143.725999999973</v>
      </c>
      <c r="Q1190" s="338">
        <v>152.291</v>
      </c>
      <c r="R1190" s="339">
        <f t="shared" si="30"/>
        <v>0.35781305568676897</v>
      </c>
      <c r="S1190" s="340">
        <v>98.539603960396065</v>
      </c>
      <c r="T1190" s="338">
        <v>87</v>
      </c>
      <c r="U1190" s="337">
        <v>2088000</v>
      </c>
      <c r="V1190" s="337">
        <v>43848000</v>
      </c>
      <c r="W1190" s="337">
        <v>7</v>
      </c>
      <c r="X1190" s="337">
        <v>421776000</v>
      </c>
      <c r="Y1190" s="341">
        <v>60</v>
      </c>
      <c r="Z1190" s="341">
        <v>31.05</v>
      </c>
      <c r="AA1190" s="342">
        <v>184509.41100000005</v>
      </c>
      <c r="AB1190" s="342">
        <v>94616.320000000007</v>
      </c>
      <c r="AC1190" s="342">
        <v>609425.27100000042</v>
      </c>
      <c r="AD1190" s="342">
        <v>315521.58100000006</v>
      </c>
      <c r="AE1190" s="337">
        <v>4474728</v>
      </c>
    </row>
    <row r="1191" spans="1:31" s="343" customFormat="1" ht="14.4" x14ac:dyDescent="0.3">
      <c r="A1191" s="331">
        <v>43303</v>
      </c>
      <c r="B1191" s="332">
        <f t="shared" si="31"/>
        <v>2018</v>
      </c>
      <c r="C1191" s="333">
        <v>7928</v>
      </c>
      <c r="D1191" s="333">
        <v>8373353</v>
      </c>
      <c r="E1191" s="333">
        <v>140528873</v>
      </c>
      <c r="F1191" s="333">
        <v>63025</v>
      </c>
      <c r="G1191" s="334">
        <v>27554775</v>
      </c>
      <c r="H1191" s="334">
        <v>156274833</v>
      </c>
      <c r="I1191" s="334">
        <v>290064127</v>
      </c>
      <c r="J1191" s="335">
        <v>99.57</v>
      </c>
      <c r="K1191" s="336">
        <v>7.24</v>
      </c>
      <c r="L1191" s="336">
        <v>3.54</v>
      </c>
      <c r="M1191" s="337">
        <v>5717.3640000000005</v>
      </c>
      <c r="N1191" s="337">
        <v>2833.5479999999993</v>
      </c>
      <c r="O1191" s="337">
        <v>94914.571999999971</v>
      </c>
      <c r="P1191" s="337">
        <v>48147.265999999974</v>
      </c>
      <c r="Q1191" s="338">
        <v>7.9279999999999999</v>
      </c>
      <c r="R1191" s="339">
        <f t="shared" si="30"/>
        <v>0.35578036529680424</v>
      </c>
      <c r="S1191" s="340">
        <v>98.544679802955685</v>
      </c>
      <c r="T1191" s="338">
        <v>87</v>
      </c>
      <c r="U1191" s="337">
        <v>2088000</v>
      </c>
      <c r="V1191" s="337">
        <v>45936000</v>
      </c>
      <c r="W1191" s="337">
        <v>7</v>
      </c>
      <c r="X1191" s="337">
        <v>423864000</v>
      </c>
      <c r="Y1191" s="341">
        <v>60</v>
      </c>
      <c r="Z1191" s="341">
        <v>31.05</v>
      </c>
      <c r="AA1191" s="342">
        <v>183310.05500000002</v>
      </c>
      <c r="AB1191" s="342">
        <v>94012.928</v>
      </c>
      <c r="AC1191" s="342">
        <v>609432.51100000041</v>
      </c>
      <c r="AD1191" s="342">
        <v>315525.12100000004</v>
      </c>
      <c r="AE1191" s="337">
        <v>4476816</v>
      </c>
    </row>
    <row r="1192" spans="1:31" s="343" customFormat="1" ht="14.4" x14ac:dyDescent="0.3">
      <c r="A1192" s="331">
        <v>43304</v>
      </c>
      <c r="B1192" s="332">
        <f t="shared" si="31"/>
        <v>2018</v>
      </c>
      <c r="C1192" s="333">
        <v>177507</v>
      </c>
      <c r="D1192" s="333">
        <v>8550860</v>
      </c>
      <c r="E1192" s="333">
        <v>140706380</v>
      </c>
      <c r="F1192" s="333">
        <v>84553</v>
      </c>
      <c r="G1192" s="334">
        <v>27554775</v>
      </c>
      <c r="H1192" s="334">
        <v>156274833</v>
      </c>
      <c r="I1192" s="334">
        <v>290064127</v>
      </c>
      <c r="J1192" s="335">
        <v>99.32</v>
      </c>
      <c r="K1192" s="336">
        <v>117.173</v>
      </c>
      <c r="L1192" s="336">
        <v>66.772000000000006</v>
      </c>
      <c r="M1192" s="337">
        <v>5834.5370000000003</v>
      </c>
      <c r="N1192" s="337">
        <v>2900.3199999999993</v>
      </c>
      <c r="O1192" s="337">
        <v>95031.744999999966</v>
      </c>
      <c r="P1192" s="337">
        <v>48214.037999999971</v>
      </c>
      <c r="Q1192" s="338">
        <v>177.50700000000001</v>
      </c>
      <c r="R1192" s="339">
        <f t="shared" si="30"/>
        <v>0.35522599984254505</v>
      </c>
      <c r="S1192" s="340">
        <v>98.548480392156875</v>
      </c>
      <c r="T1192" s="338">
        <v>87</v>
      </c>
      <c r="U1192" s="337">
        <v>2088000</v>
      </c>
      <c r="V1192" s="337">
        <v>48024000</v>
      </c>
      <c r="W1192" s="337">
        <v>7</v>
      </c>
      <c r="X1192" s="337">
        <v>425952000</v>
      </c>
      <c r="Y1192" s="341">
        <v>60</v>
      </c>
      <c r="Z1192" s="341">
        <v>31.05</v>
      </c>
      <c r="AA1192" s="342">
        <v>182374.69600000003</v>
      </c>
      <c r="AB1192" s="342">
        <v>93558.155999999988</v>
      </c>
      <c r="AC1192" s="342">
        <v>609549.68400000036</v>
      </c>
      <c r="AD1192" s="342">
        <v>315591.89300000004</v>
      </c>
      <c r="AE1192" s="337">
        <v>4478904</v>
      </c>
    </row>
    <row r="1193" spans="1:31" s="343" customFormat="1" ht="14.4" x14ac:dyDescent="0.3">
      <c r="A1193" s="331">
        <v>43305</v>
      </c>
      <c r="B1193" s="332">
        <f t="shared" si="31"/>
        <v>2018</v>
      </c>
      <c r="C1193" s="333">
        <v>227329</v>
      </c>
      <c r="D1193" s="333">
        <v>8778189</v>
      </c>
      <c r="E1193" s="333">
        <v>140933709</v>
      </c>
      <c r="F1193" s="333">
        <v>56860</v>
      </c>
      <c r="G1193" s="334">
        <v>27554775</v>
      </c>
      <c r="H1193" s="334">
        <v>156274833</v>
      </c>
      <c r="I1193" s="334">
        <v>290064127</v>
      </c>
      <c r="J1193" s="335">
        <v>99.4</v>
      </c>
      <c r="K1193" s="336">
        <v>154.637</v>
      </c>
      <c r="L1193" s="336">
        <v>80.756</v>
      </c>
      <c r="M1193" s="337">
        <v>5989.174</v>
      </c>
      <c r="N1193" s="337">
        <v>2981.0759999999991</v>
      </c>
      <c r="O1193" s="337">
        <v>95186.381999999969</v>
      </c>
      <c r="P1193" s="337">
        <v>48294.793999999973</v>
      </c>
      <c r="Q1193" s="338">
        <v>227.32900000000001</v>
      </c>
      <c r="R1193" s="339">
        <f t="shared" si="30"/>
        <v>0.35457807038261757</v>
      </c>
      <c r="S1193" s="340">
        <v>98.552634146341489</v>
      </c>
      <c r="T1193" s="338">
        <v>87</v>
      </c>
      <c r="U1193" s="337">
        <v>2088000</v>
      </c>
      <c r="V1193" s="337">
        <v>50112000</v>
      </c>
      <c r="W1193" s="337">
        <v>7</v>
      </c>
      <c r="X1193" s="337">
        <v>428040000</v>
      </c>
      <c r="Y1193" s="341">
        <v>60</v>
      </c>
      <c r="Z1193" s="341">
        <v>31.05</v>
      </c>
      <c r="AA1193" s="342">
        <v>182109.35700000002</v>
      </c>
      <c r="AB1193" s="342">
        <v>93447.385999999999</v>
      </c>
      <c r="AC1193" s="342">
        <v>609704.32100000035</v>
      </c>
      <c r="AD1193" s="342">
        <v>315672.64900000003</v>
      </c>
      <c r="AE1193" s="337">
        <v>4480992</v>
      </c>
    </row>
    <row r="1194" spans="1:31" s="343" customFormat="1" ht="14.4" x14ac:dyDescent="0.3">
      <c r="A1194" s="331">
        <v>43306</v>
      </c>
      <c r="B1194" s="332">
        <f t="shared" si="31"/>
        <v>2018</v>
      </c>
      <c r="C1194" s="333">
        <v>22216</v>
      </c>
      <c r="D1194" s="333">
        <v>8800405</v>
      </c>
      <c r="E1194" s="333">
        <v>140955925</v>
      </c>
      <c r="F1194" s="333">
        <v>74860</v>
      </c>
      <c r="G1194" s="334">
        <v>27554775</v>
      </c>
      <c r="H1194" s="334">
        <v>156274833</v>
      </c>
      <c r="I1194" s="334">
        <v>290064127</v>
      </c>
      <c r="J1194" s="335">
        <v>97.96</v>
      </c>
      <c r="K1194" s="336">
        <v>19.513000000000002</v>
      </c>
      <c r="L1194" s="336">
        <v>9.2799999999999994</v>
      </c>
      <c r="M1194" s="337">
        <v>6008.6869999999999</v>
      </c>
      <c r="N1194" s="337">
        <v>2990.3559999999993</v>
      </c>
      <c r="O1194" s="337">
        <v>95205.894999999975</v>
      </c>
      <c r="P1194" s="337">
        <v>48304.073999999971</v>
      </c>
      <c r="Q1194" s="338">
        <v>22.216000000000001</v>
      </c>
      <c r="R1194" s="339">
        <f t="shared" si="30"/>
        <v>0.35459425549782259</v>
      </c>
      <c r="S1194" s="340">
        <v>98.549757281553411</v>
      </c>
      <c r="T1194" s="338">
        <v>87</v>
      </c>
      <c r="U1194" s="337">
        <v>2088000</v>
      </c>
      <c r="V1194" s="337">
        <v>52200000</v>
      </c>
      <c r="W1194" s="337">
        <v>7</v>
      </c>
      <c r="X1194" s="337">
        <v>430128000</v>
      </c>
      <c r="Y1194" s="341">
        <v>60</v>
      </c>
      <c r="Z1194" s="341">
        <v>31.05</v>
      </c>
      <c r="AA1194" s="342">
        <v>181620.51800000004</v>
      </c>
      <c r="AB1194" s="342">
        <v>93232.296000000002</v>
      </c>
      <c r="AC1194" s="342">
        <v>609723.83400000038</v>
      </c>
      <c r="AD1194" s="342">
        <v>315681.92900000006</v>
      </c>
      <c r="AE1194" s="337">
        <v>4483080</v>
      </c>
    </row>
    <row r="1195" spans="1:31" s="343" customFormat="1" ht="14.4" x14ac:dyDescent="0.3">
      <c r="A1195" s="331">
        <v>43307</v>
      </c>
      <c r="B1195" s="332">
        <f t="shared" si="31"/>
        <v>2018</v>
      </c>
      <c r="C1195" s="333">
        <v>53903</v>
      </c>
      <c r="D1195" s="333">
        <v>8854308</v>
      </c>
      <c r="E1195" s="333">
        <v>141009828</v>
      </c>
      <c r="F1195" s="333">
        <v>99220</v>
      </c>
      <c r="G1195" s="334">
        <v>27554775</v>
      </c>
      <c r="H1195" s="334">
        <v>156274833</v>
      </c>
      <c r="I1195" s="334">
        <v>290064127</v>
      </c>
      <c r="J1195" s="335">
        <v>98.17</v>
      </c>
      <c r="K1195" s="336">
        <v>36.96</v>
      </c>
      <c r="L1195" s="336">
        <v>22.408000000000001</v>
      </c>
      <c r="M1195" s="337">
        <v>6045.6469999999999</v>
      </c>
      <c r="N1195" s="337">
        <v>3012.7639999999992</v>
      </c>
      <c r="O1195" s="337">
        <v>95242.854999999981</v>
      </c>
      <c r="P1195" s="337">
        <v>48326.481999999975</v>
      </c>
      <c r="Q1195" s="338">
        <v>53.902999999999999</v>
      </c>
      <c r="R1195" s="339">
        <f t="shared" si="30"/>
        <v>0.35460311630714392</v>
      </c>
      <c r="S1195" s="340">
        <v>98.547922705314022</v>
      </c>
      <c r="T1195" s="338">
        <v>87</v>
      </c>
      <c r="U1195" s="337">
        <v>2088000</v>
      </c>
      <c r="V1195" s="337">
        <v>54288000</v>
      </c>
      <c r="W1195" s="337">
        <v>7</v>
      </c>
      <c r="X1195" s="337">
        <v>432216000</v>
      </c>
      <c r="Y1195" s="341">
        <v>60</v>
      </c>
      <c r="Z1195" s="341">
        <v>31.05</v>
      </c>
      <c r="AA1195" s="342">
        <v>181650.52800000002</v>
      </c>
      <c r="AB1195" s="342">
        <v>93249.455999999991</v>
      </c>
      <c r="AC1195" s="342">
        <v>609760.79400000034</v>
      </c>
      <c r="AD1195" s="342">
        <v>315704.33700000006</v>
      </c>
      <c r="AE1195" s="337">
        <v>4485168</v>
      </c>
    </row>
    <row r="1196" spans="1:31" s="343" customFormat="1" ht="14.4" x14ac:dyDescent="0.3">
      <c r="A1196" s="331">
        <v>43308</v>
      </c>
      <c r="B1196" s="332">
        <f t="shared" si="31"/>
        <v>2018</v>
      </c>
      <c r="C1196" s="333">
        <v>35432</v>
      </c>
      <c r="D1196" s="333">
        <v>8889740</v>
      </c>
      <c r="E1196" s="333">
        <v>141045260</v>
      </c>
      <c r="F1196" s="333">
        <v>45817</v>
      </c>
      <c r="G1196" s="334">
        <v>27554775</v>
      </c>
      <c r="H1196" s="334">
        <v>156274833</v>
      </c>
      <c r="I1196" s="334">
        <v>290064127</v>
      </c>
      <c r="J1196" s="335">
        <v>99.81</v>
      </c>
      <c r="K1196" s="336">
        <v>21.92</v>
      </c>
      <c r="L1196" s="336">
        <v>18.98</v>
      </c>
      <c r="M1196" s="337">
        <v>6067.567</v>
      </c>
      <c r="N1196" s="337">
        <v>3031.7439999999992</v>
      </c>
      <c r="O1196" s="337">
        <v>95264.77499999998</v>
      </c>
      <c r="P1196" s="337">
        <v>48345.461999999978</v>
      </c>
      <c r="Q1196" s="338">
        <v>35.432000000000002</v>
      </c>
      <c r="R1196" s="339">
        <f t="shared" si="30"/>
        <v>0.35402101768750399</v>
      </c>
      <c r="S1196" s="340">
        <v>98.553990384615403</v>
      </c>
      <c r="T1196" s="338">
        <v>87</v>
      </c>
      <c r="U1196" s="337">
        <v>2088000</v>
      </c>
      <c r="V1196" s="337">
        <v>56376000</v>
      </c>
      <c r="W1196" s="337">
        <v>7</v>
      </c>
      <c r="X1196" s="337">
        <v>434304000</v>
      </c>
      <c r="Y1196" s="341">
        <v>60</v>
      </c>
      <c r="Z1196" s="341">
        <v>31.05</v>
      </c>
      <c r="AA1196" s="342">
        <v>181637.47100000002</v>
      </c>
      <c r="AB1196" s="342">
        <v>93249.59199999999</v>
      </c>
      <c r="AC1196" s="342">
        <v>609782.71400000039</v>
      </c>
      <c r="AD1196" s="342">
        <v>315723.31700000004</v>
      </c>
      <c r="AE1196" s="337">
        <v>4487256</v>
      </c>
    </row>
    <row r="1197" spans="1:31" s="343" customFormat="1" ht="14.4" x14ac:dyDescent="0.3">
      <c r="A1197" s="331">
        <v>43309</v>
      </c>
      <c r="B1197" s="332">
        <f t="shared" si="31"/>
        <v>2018</v>
      </c>
      <c r="C1197" s="333">
        <v>24708</v>
      </c>
      <c r="D1197" s="333">
        <v>8914448</v>
      </c>
      <c r="E1197" s="333">
        <v>141069968</v>
      </c>
      <c r="F1197" s="333">
        <v>45830</v>
      </c>
      <c r="G1197" s="334">
        <v>27554775</v>
      </c>
      <c r="H1197" s="334">
        <v>156274833</v>
      </c>
      <c r="I1197" s="334">
        <v>290064127</v>
      </c>
      <c r="J1197" s="335">
        <v>99.61</v>
      </c>
      <c r="K1197" s="336">
        <v>19.190999999999999</v>
      </c>
      <c r="L1197" s="336">
        <v>9.8279999999999994</v>
      </c>
      <c r="M1197" s="337">
        <v>6086.7579999999998</v>
      </c>
      <c r="N1197" s="337">
        <v>3041.5719999999992</v>
      </c>
      <c r="O1197" s="337">
        <v>95283.965999999986</v>
      </c>
      <c r="P1197" s="337">
        <v>48355.289999999979</v>
      </c>
      <c r="Q1197" s="338">
        <v>24.707999999999998</v>
      </c>
      <c r="R1197" s="339">
        <f t="shared" si="30"/>
        <v>0.35389976644098109</v>
      </c>
      <c r="S1197" s="340">
        <v>98.559043062200971</v>
      </c>
      <c r="T1197" s="338">
        <v>87</v>
      </c>
      <c r="U1197" s="337">
        <v>2088000</v>
      </c>
      <c r="V1197" s="337">
        <v>58464000</v>
      </c>
      <c r="W1197" s="337">
        <v>7</v>
      </c>
      <c r="X1197" s="337">
        <v>436392000</v>
      </c>
      <c r="Y1197" s="341">
        <v>60</v>
      </c>
      <c r="Z1197" s="341">
        <v>31.05</v>
      </c>
      <c r="AA1197" s="342">
        <v>181337.45100000003</v>
      </c>
      <c r="AB1197" s="342">
        <v>93091.157999999981</v>
      </c>
      <c r="AC1197" s="342">
        <v>609801.90500000038</v>
      </c>
      <c r="AD1197" s="342">
        <v>315733.14500000002</v>
      </c>
      <c r="AE1197" s="337">
        <v>4489344</v>
      </c>
    </row>
    <row r="1198" spans="1:31" s="343" customFormat="1" ht="14.4" x14ac:dyDescent="0.3">
      <c r="A1198" s="331">
        <v>43310</v>
      </c>
      <c r="B1198" s="332">
        <f t="shared" si="31"/>
        <v>2018</v>
      </c>
      <c r="C1198" s="333">
        <v>364900</v>
      </c>
      <c r="D1198" s="333">
        <v>9279348</v>
      </c>
      <c r="E1198" s="333">
        <v>141434868</v>
      </c>
      <c r="F1198" s="333">
        <v>360616</v>
      </c>
      <c r="G1198" s="334">
        <v>27554775</v>
      </c>
      <c r="H1198" s="334">
        <v>156274833</v>
      </c>
      <c r="I1198" s="334">
        <v>290064127</v>
      </c>
      <c r="J1198" s="335">
        <v>99.84</v>
      </c>
      <c r="K1198" s="336">
        <v>244.006</v>
      </c>
      <c r="L1198" s="336">
        <v>129</v>
      </c>
      <c r="M1198" s="337">
        <v>6330.7640000000001</v>
      </c>
      <c r="N1198" s="337">
        <v>3170.5719999999992</v>
      </c>
      <c r="O1198" s="337">
        <v>95527.97199999998</v>
      </c>
      <c r="P1198" s="337">
        <v>48484.289999999979</v>
      </c>
      <c r="Q1198" s="338">
        <v>364.9</v>
      </c>
      <c r="R1198" s="339">
        <f t="shared" ref="R1198:R1261" si="32">SUM(Q834:Q1198)/(SUM(T834:T1198)*24)</f>
        <v>0.35433334251823928</v>
      </c>
      <c r="S1198" s="340">
        <v>98.565142857142874</v>
      </c>
      <c r="T1198" s="338">
        <v>87</v>
      </c>
      <c r="U1198" s="337">
        <v>2088000</v>
      </c>
      <c r="V1198" s="337">
        <v>60552000</v>
      </c>
      <c r="W1198" s="337">
        <v>7</v>
      </c>
      <c r="X1198" s="337">
        <v>438480000</v>
      </c>
      <c r="Y1198" s="341">
        <v>60</v>
      </c>
      <c r="Z1198" s="341">
        <v>31.05</v>
      </c>
      <c r="AA1198" s="342">
        <v>181505.31000000003</v>
      </c>
      <c r="AB1198" s="342">
        <v>93174.223999999987</v>
      </c>
      <c r="AC1198" s="342">
        <v>610045.91100000043</v>
      </c>
      <c r="AD1198" s="342">
        <v>315862.14500000002</v>
      </c>
      <c r="AE1198" s="337">
        <v>4491432</v>
      </c>
    </row>
    <row r="1199" spans="1:31" s="343" customFormat="1" ht="14.4" x14ac:dyDescent="0.3">
      <c r="A1199" s="331">
        <v>43311</v>
      </c>
      <c r="B1199" s="332">
        <f t="shared" si="31"/>
        <v>2018</v>
      </c>
      <c r="C1199" s="333">
        <v>569242.00000008568</v>
      </c>
      <c r="D1199" s="333">
        <v>9848590.0000000838</v>
      </c>
      <c r="E1199" s="333">
        <v>142004110</v>
      </c>
      <c r="F1199" s="333">
        <v>507772</v>
      </c>
      <c r="G1199" s="334">
        <v>27554775</v>
      </c>
      <c r="H1199" s="334">
        <v>156274833</v>
      </c>
      <c r="I1199" s="334">
        <v>290064127</v>
      </c>
      <c r="J1199" s="335">
        <v>99.64</v>
      </c>
      <c r="K1199" s="336">
        <v>384.17700000000002</v>
      </c>
      <c r="L1199" s="336">
        <v>193.31200000000001</v>
      </c>
      <c r="M1199" s="337">
        <v>6714.9409999999998</v>
      </c>
      <c r="N1199" s="337">
        <v>3363.8839999999991</v>
      </c>
      <c r="O1199" s="337">
        <v>95912.148999999976</v>
      </c>
      <c r="P1199" s="337">
        <v>48677.601999999977</v>
      </c>
      <c r="Q1199" s="338">
        <v>569.24200000008568</v>
      </c>
      <c r="R1199" s="339">
        <f t="shared" si="32"/>
        <v>0.3541067587781459</v>
      </c>
      <c r="S1199" s="340">
        <v>98.570236966824666</v>
      </c>
      <c r="T1199" s="338">
        <v>87</v>
      </c>
      <c r="U1199" s="337">
        <v>2088000</v>
      </c>
      <c r="V1199" s="337">
        <v>62640000</v>
      </c>
      <c r="W1199" s="337">
        <v>7</v>
      </c>
      <c r="X1199" s="337">
        <v>440568000</v>
      </c>
      <c r="Y1199" s="341">
        <v>60</v>
      </c>
      <c r="Z1199" s="341">
        <v>31.05</v>
      </c>
      <c r="AA1199" s="342">
        <v>181862.24500000002</v>
      </c>
      <c r="AB1199" s="342">
        <v>93351.68799999998</v>
      </c>
      <c r="AC1199" s="342">
        <v>610430.08800000045</v>
      </c>
      <c r="AD1199" s="342">
        <v>316055.45699999999</v>
      </c>
      <c r="AE1199" s="337">
        <v>4493520</v>
      </c>
    </row>
    <row r="1200" spans="1:31" s="343" customFormat="1" ht="14.4" x14ac:dyDescent="0.3">
      <c r="A1200" s="331">
        <v>43312</v>
      </c>
      <c r="B1200" s="332">
        <f t="shared" si="31"/>
        <v>2018</v>
      </c>
      <c r="C1200" s="333">
        <v>998310</v>
      </c>
      <c r="D1200" s="333">
        <v>10846900</v>
      </c>
      <c r="E1200" s="333">
        <v>143002420</v>
      </c>
      <c r="F1200" s="333">
        <v>1051780</v>
      </c>
      <c r="G1200" s="334">
        <v>27554775</v>
      </c>
      <c r="H1200" s="334">
        <v>156274833</v>
      </c>
      <c r="I1200" s="334">
        <v>290064127</v>
      </c>
      <c r="J1200" s="335">
        <v>99.77</v>
      </c>
      <c r="K1200" s="336">
        <v>656.28200000000004</v>
      </c>
      <c r="L1200" s="336">
        <v>353.88799999999998</v>
      </c>
      <c r="M1200" s="337">
        <v>7371.223</v>
      </c>
      <c r="N1200" s="337">
        <v>3717.771999999999</v>
      </c>
      <c r="O1200" s="337">
        <v>96568.430999999982</v>
      </c>
      <c r="P1200" s="337">
        <v>49031.489999999976</v>
      </c>
      <c r="Q1200" s="338">
        <v>998.31</v>
      </c>
      <c r="R1200" s="339">
        <f t="shared" si="32"/>
        <v>0.35301944444444516</v>
      </c>
      <c r="S1200" s="340">
        <v>98.575896226415111</v>
      </c>
      <c r="T1200" s="338">
        <v>87</v>
      </c>
      <c r="U1200" s="337">
        <v>2088000</v>
      </c>
      <c r="V1200" s="337">
        <v>64728000</v>
      </c>
      <c r="W1200" s="337">
        <v>7</v>
      </c>
      <c r="X1200" s="337">
        <v>442656000</v>
      </c>
      <c r="Y1200" s="341">
        <v>60</v>
      </c>
      <c r="Z1200" s="341">
        <v>31.05</v>
      </c>
      <c r="AA1200" s="342">
        <v>182020.47900000002</v>
      </c>
      <c r="AB1200" s="342">
        <v>93450.801999999996</v>
      </c>
      <c r="AC1200" s="342">
        <v>611086.37000000046</v>
      </c>
      <c r="AD1200" s="342">
        <v>316409.34499999997</v>
      </c>
      <c r="AE1200" s="337">
        <v>4495608</v>
      </c>
    </row>
    <row r="1201" spans="1:31" s="356" customFormat="1" ht="14.4" x14ac:dyDescent="0.3">
      <c r="A1201" s="344">
        <v>43313</v>
      </c>
      <c r="B1201" s="345">
        <f t="shared" si="31"/>
        <v>2018</v>
      </c>
      <c r="C1201" s="346">
        <v>873910</v>
      </c>
      <c r="D1201" s="346">
        <v>873910</v>
      </c>
      <c r="E1201" s="346">
        <v>143876330</v>
      </c>
      <c r="F1201" s="346">
        <v>916380</v>
      </c>
      <c r="G1201" s="347">
        <v>34039511</v>
      </c>
      <c r="H1201" s="347">
        <v>190314344</v>
      </c>
      <c r="I1201" s="347">
        <v>290064127</v>
      </c>
      <c r="J1201" s="348">
        <v>98.83</v>
      </c>
      <c r="K1201" s="349">
        <v>571.42100000000005</v>
      </c>
      <c r="L1201" s="349">
        <v>312.77999999999997</v>
      </c>
      <c r="M1201" s="350">
        <v>571.42100000000005</v>
      </c>
      <c r="N1201" s="350">
        <v>312.77999999999997</v>
      </c>
      <c r="O1201" s="350">
        <v>97139.851999999984</v>
      </c>
      <c r="P1201" s="350">
        <v>49344.269999999975</v>
      </c>
      <c r="Q1201" s="351">
        <v>873.91</v>
      </c>
      <c r="R1201" s="352">
        <f t="shared" si="32"/>
        <v>0.35150431034482821</v>
      </c>
      <c r="S1201" s="353">
        <v>98.577089201877953</v>
      </c>
      <c r="T1201" s="351">
        <v>87</v>
      </c>
      <c r="U1201" s="350">
        <v>2088000</v>
      </c>
      <c r="V1201" s="350">
        <v>2088000</v>
      </c>
      <c r="W1201" s="350">
        <v>8</v>
      </c>
      <c r="X1201" s="350">
        <v>444744000</v>
      </c>
      <c r="Y1201" s="354">
        <v>60</v>
      </c>
      <c r="Z1201" s="354">
        <v>31.05</v>
      </c>
      <c r="AA1201" s="355">
        <v>181359.42100000003</v>
      </c>
      <c r="AB1201" s="355">
        <v>93142.084000000003</v>
      </c>
      <c r="AC1201" s="355">
        <v>611657.79100000043</v>
      </c>
      <c r="AD1201" s="355">
        <v>316722.125</v>
      </c>
      <c r="AE1201" s="350">
        <v>4497696</v>
      </c>
    </row>
    <row r="1202" spans="1:31" s="356" customFormat="1" ht="14.4" x14ac:dyDescent="0.3">
      <c r="A1202" s="344">
        <v>43314</v>
      </c>
      <c r="B1202" s="345">
        <f t="shared" si="31"/>
        <v>2018</v>
      </c>
      <c r="C1202" s="346">
        <v>1439176</v>
      </c>
      <c r="D1202" s="346">
        <v>2313086</v>
      </c>
      <c r="E1202" s="346">
        <v>145315506</v>
      </c>
      <c r="F1202" s="346">
        <v>1495750</v>
      </c>
      <c r="G1202" s="347">
        <v>34039511</v>
      </c>
      <c r="H1202" s="347">
        <v>190314344</v>
      </c>
      <c r="I1202" s="347">
        <v>290064127</v>
      </c>
      <c r="J1202" s="348">
        <v>99.1</v>
      </c>
      <c r="K1202" s="349">
        <v>966.14200000000005</v>
      </c>
      <c r="L1202" s="349">
        <v>492.49599999999998</v>
      </c>
      <c r="M1202" s="350">
        <v>1537.5630000000001</v>
      </c>
      <c r="N1202" s="350">
        <v>805.27599999999995</v>
      </c>
      <c r="O1202" s="350">
        <v>98105.993999999992</v>
      </c>
      <c r="P1202" s="350">
        <v>49836.765999999974</v>
      </c>
      <c r="Q1202" s="351">
        <v>1439.1759999999999</v>
      </c>
      <c r="R1202" s="352">
        <f t="shared" si="32"/>
        <v>0.35083683147011013</v>
      </c>
      <c r="S1202" s="353">
        <v>98.57953271028039</v>
      </c>
      <c r="T1202" s="351">
        <v>87</v>
      </c>
      <c r="U1202" s="350">
        <v>2088000</v>
      </c>
      <c r="V1202" s="350">
        <v>4176000</v>
      </c>
      <c r="W1202" s="350">
        <v>8</v>
      </c>
      <c r="X1202" s="350">
        <v>446832000</v>
      </c>
      <c r="Y1202" s="354">
        <v>60</v>
      </c>
      <c r="Z1202" s="354">
        <v>31.05</v>
      </c>
      <c r="AA1202" s="355">
        <v>180934.78900000002</v>
      </c>
      <c r="AB1202" s="355">
        <v>92964.87</v>
      </c>
      <c r="AC1202" s="355">
        <v>612623.93300000043</v>
      </c>
      <c r="AD1202" s="355">
        <v>317214.62099999998</v>
      </c>
      <c r="AE1202" s="350">
        <v>4499784</v>
      </c>
    </row>
    <row r="1203" spans="1:31" s="356" customFormat="1" ht="14.4" x14ac:dyDescent="0.3">
      <c r="A1203" s="344">
        <v>43315</v>
      </c>
      <c r="B1203" s="345">
        <f t="shared" si="31"/>
        <v>2018</v>
      </c>
      <c r="C1203" s="346">
        <v>1666065</v>
      </c>
      <c r="D1203" s="346">
        <v>3979151</v>
      </c>
      <c r="E1203" s="346">
        <v>146981571</v>
      </c>
      <c r="F1203" s="346">
        <v>1721980</v>
      </c>
      <c r="G1203" s="347">
        <v>34039511</v>
      </c>
      <c r="H1203" s="347">
        <v>190314344</v>
      </c>
      <c r="I1203" s="347">
        <v>290064127</v>
      </c>
      <c r="J1203" s="348">
        <v>99.43</v>
      </c>
      <c r="K1203" s="349">
        <v>1106.1659999999999</v>
      </c>
      <c r="L1203" s="349">
        <v>582.60799999999995</v>
      </c>
      <c r="M1203" s="350">
        <v>2643.7290000000003</v>
      </c>
      <c r="N1203" s="350">
        <v>1387.884</v>
      </c>
      <c r="O1203" s="350">
        <v>99212.159999999989</v>
      </c>
      <c r="P1203" s="350">
        <v>50419.373999999974</v>
      </c>
      <c r="Q1203" s="351">
        <v>1666.0650000000001</v>
      </c>
      <c r="R1203" s="352">
        <f t="shared" si="32"/>
        <v>0.35133828793365923</v>
      </c>
      <c r="S1203" s="353">
        <v>98.583488372093043</v>
      </c>
      <c r="T1203" s="351">
        <v>87</v>
      </c>
      <c r="U1203" s="350">
        <v>2088000</v>
      </c>
      <c r="V1203" s="350">
        <v>6264000</v>
      </c>
      <c r="W1203" s="350">
        <v>8</v>
      </c>
      <c r="X1203" s="350">
        <v>448920000</v>
      </c>
      <c r="Y1203" s="354">
        <v>60</v>
      </c>
      <c r="Z1203" s="354">
        <v>31.05</v>
      </c>
      <c r="AA1203" s="355">
        <v>180727.27300000002</v>
      </c>
      <c r="AB1203" s="355">
        <v>92884.455999999991</v>
      </c>
      <c r="AC1203" s="355">
        <v>613730.09900000039</v>
      </c>
      <c r="AD1203" s="355">
        <v>317797.22899999999</v>
      </c>
      <c r="AE1203" s="350">
        <v>4501872</v>
      </c>
    </row>
    <row r="1204" spans="1:31" s="356" customFormat="1" ht="14.4" x14ac:dyDescent="0.3">
      <c r="A1204" s="344">
        <v>43316</v>
      </c>
      <c r="B1204" s="345">
        <f t="shared" si="31"/>
        <v>2018</v>
      </c>
      <c r="C1204" s="346">
        <v>1976137</v>
      </c>
      <c r="D1204" s="346">
        <v>5955288</v>
      </c>
      <c r="E1204" s="346">
        <v>148957708</v>
      </c>
      <c r="F1204" s="346">
        <v>1980560</v>
      </c>
      <c r="G1204" s="347">
        <v>34039511</v>
      </c>
      <c r="H1204" s="347">
        <v>190314344</v>
      </c>
      <c r="I1204" s="347">
        <v>290064127</v>
      </c>
      <c r="J1204" s="348">
        <v>98.9</v>
      </c>
      <c r="K1204" s="349">
        <v>1314.1990000000001</v>
      </c>
      <c r="L1204" s="349">
        <v>692.90800000000002</v>
      </c>
      <c r="M1204" s="350">
        <v>3957.9280000000003</v>
      </c>
      <c r="N1204" s="350">
        <v>2080.7919999999999</v>
      </c>
      <c r="O1204" s="350">
        <v>100526.35899999998</v>
      </c>
      <c r="P1204" s="350">
        <v>51112.281999999977</v>
      </c>
      <c r="Q1204" s="351">
        <v>1976.1369999999999</v>
      </c>
      <c r="R1204" s="352">
        <f t="shared" si="32"/>
        <v>0.35323426625728283</v>
      </c>
      <c r="S1204" s="353">
        <v>98.584953703703732</v>
      </c>
      <c r="T1204" s="351">
        <v>87</v>
      </c>
      <c r="U1204" s="350">
        <v>2088000</v>
      </c>
      <c r="V1204" s="350">
        <v>8352000</v>
      </c>
      <c r="W1204" s="350">
        <v>8</v>
      </c>
      <c r="X1204" s="350">
        <v>451008000</v>
      </c>
      <c r="Y1204" s="354">
        <v>60</v>
      </c>
      <c r="Z1204" s="354">
        <v>31.05</v>
      </c>
      <c r="AA1204" s="355">
        <v>181180.55800000002</v>
      </c>
      <c r="AB1204" s="355">
        <v>93139.579999999987</v>
      </c>
      <c r="AC1204" s="355">
        <v>615044.29800000042</v>
      </c>
      <c r="AD1204" s="355">
        <v>318490.13699999999</v>
      </c>
      <c r="AE1204" s="350">
        <v>4503960</v>
      </c>
    </row>
    <row r="1205" spans="1:31" s="356" customFormat="1" ht="14.4" x14ac:dyDescent="0.3">
      <c r="A1205" s="344">
        <v>43317</v>
      </c>
      <c r="B1205" s="345">
        <f t="shared" si="31"/>
        <v>2018</v>
      </c>
      <c r="C1205" s="346">
        <v>1834528</v>
      </c>
      <c r="D1205" s="346">
        <v>7789816</v>
      </c>
      <c r="E1205" s="346">
        <v>150792236</v>
      </c>
      <c r="F1205" s="346">
        <v>1909013</v>
      </c>
      <c r="G1205" s="347">
        <v>34039511</v>
      </c>
      <c r="H1205" s="347">
        <v>190314344</v>
      </c>
      <c r="I1205" s="347">
        <v>290064127</v>
      </c>
      <c r="J1205" s="348">
        <v>99.66</v>
      </c>
      <c r="K1205" s="349">
        <v>1224.9480000000001</v>
      </c>
      <c r="L1205" s="349">
        <v>635.76800000000003</v>
      </c>
      <c r="M1205" s="350">
        <v>5182.8760000000002</v>
      </c>
      <c r="N1205" s="350">
        <v>2716.56</v>
      </c>
      <c r="O1205" s="350">
        <v>101751.30699999999</v>
      </c>
      <c r="P1205" s="350">
        <v>51748.049999999974</v>
      </c>
      <c r="Q1205" s="351">
        <v>1834.528</v>
      </c>
      <c r="R1205" s="352">
        <f t="shared" si="32"/>
        <v>0.35480422505642201</v>
      </c>
      <c r="S1205" s="353">
        <v>98.58990783410141</v>
      </c>
      <c r="T1205" s="351">
        <v>87</v>
      </c>
      <c r="U1205" s="350">
        <v>2088000</v>
      </c>
      <c r="V1205" s="350">
        <v>10440000</v>
      </c>
      <c r="W1205" s="350">
        <v>8</v>
      </c>
      <c r="X1205" s="350">
        <v>453096000</v>
      </c>
      <c r="Y1205" s="354">
        <v>60</v>
      </c>
      <c r="Z1205" s="354">
        <v>31.05</v>
      </c>
      <c r="AA1205" s="355">
        <v>182014.48700000002</v>
      </c>
      <c r="AB1205" s="355">
        <v>93621.823999999993</v>
      </c>
      <c r="AC1205" s="355">
        <v>616269.24600000039</v>
      </c>
      <c r="AD1205" s="355">
        <v>319125.90499999997</v>
      </c>
      <c r="AE1205" s="350">
        <v>4506048</v>
      </c>
    </row>
    <row r="1206" spans="1:31" s="356" customFormat="1" ht="14.4" x14ac:dyDescent="0.3">
      <c r="A1206" s="344">
        <v>43318</v>
      </c>
      <c r="B1206" s="345">
        <f t="shared" si="31"/>
        <v>2018</v>
      </c>
      <c r="C1206" s="346">
        <v>1222674</v>
      </c>
      <c r="D1206" s="346">
        <v>9012490</v>
      </c>
      <c r="E1206" s="346">
        <v>152014910</v>
      </c>
      <c r="F1206" s="346">
        <v>1334736</v>
      </c>
      <c r="G1206" s="347">
        <v>34039511</v>
      </c>
      <c r="H1206" s="347">
        <v>190314344</v>
      </c>
      <c r="I1206" s="347">
        <v>290064127</v>
      </c>
      <c r="J1206" s="348">
        <v>99.99</v>
      </c>
      <c r="K1206" s="349">
        <v>824.30100000000004</v>
      </c>
      <c r="L1206" s="349">
        <v>413.976</v>
      </c>
      <c r="M1206" s="350">
        <v>6007.1770000000006</v>
      </c>
      <c r="N1206" s="350">
        <v>3130.5360000000001</v>
      </c>
      <c r="O1206" s="350">
        <v>102575.60799999999</v>
      </c>
      <c r="P1206" s="350">
        <v>52162.025999999976</v>
      </c>
      <c r="Q1206" s="351">
        <v>1222.674</v>
      </c>
      <c r="R1206" s="352">
        <f t="shared" si="32"/>
        <v>0.35534665275809635</v>
      </c>
      <c r="S1206" s="353">
        <v>98.596330275229391</v>
      </c>
      <c r="T1206" s="351">
        <v>87</v>
      </c>
      <c r="U1206" s="350">
        <v>2088000</v>
      </c>
      <c r="V1206" s="350">
        <v>12528000</v>
      </c>
      <c r="W1206" s="350">
        <v>8</v>
      </c>
      <c r="X1206" s="350">
        <v>455184000</v>
      </c>
      <c r="Y1206" s="354">
        <v>60</v>
      </c>
      <c r="Z1206" s="354">
        <v>31.05</v>
      </c>
      <c r="AA1206" s="355">
        <v>182370.73100000003</v>
      </c>
      <c r="AB1206" s="355">
        <v>93857.013999999981</v>
      </c>
      <c r="AC1206" s="355">
        <v>617093.54700000037</v>
      </c>
      <c r="AD1206" s="355">
        <v>319539.88099999999</v>
      </c>
      <c r="AE1206" s="350">
        <v>4508136</v>
      </c>
    </row>
    <row r="1207" spans="1:31" s="356" customFormat="1" ht="14.4" x14ac:dyDescent="0.3">
      <c r="A1207" s="344">
        <v>43319</v>
      </c>
      <c r="B1207" s="345">
        <f t="shared" si="31"/>
        <v>2018</v>
      </c>
      <c r="C1207" s="346">
        <v>1415990</v>
      </c>
      <c r="D1207" s="346">
        <v>10428480</v>
      </c>
      <c r="E1207" s="346">
        <v>153430900</v>
      </c>
      <c r="F1207" s="346">
        <v>1339710</v>
      </c>
      <c r="G1207" s="347">
        <v>34039511</v>
      </c>
      <c r="H1207" s="347">
        <v>190314344</v>
      </c>
      <c r="I1207" s="347">
        <v>290064127</v>
      </c>
      <c r="J1207" s="348">
        <v>99.71</v>
      </c>
      <c r="K1207" s="349">
        <v>940.19799999999998</v>
      </c>
      <c r="L1207" s="349">
        <v>494.2</v>
      </c>
      <c r="M1207" s="350">
        <v>6947.3750000000009</v>
      </c>
      <c r="N1207" s="350">
        <v>3624.7359999999999</v>
      </c>
      <c r="O1207" s="350">
        <v>103515.806</v>
      </c>
      <c r="P1207" s="350">
        <v>52656.225999999973</v>
      </c>
      <c r="Q1207" s="351">
        <v>1415.99</v>
      </c>
      <c r="R1207" s="352">
        <f t="shared" si="32"/>
        <v>0.35613662940219432</v>
      </c>
      <c r="S1207" s="353">
        <v>98.601415525114191</v>
      </c>
      <c r="T1207" s="351">
        <v>87</v>
      </c>
      <c r="U1207" s="350">
        <v>2088000</v>
      </c>
      <c r="V1207" s="350">
        <v>14616000</v>
      </c>
      <c r="W1207" s="350">
        <v>8</v>
      </c>
      <c r="X1207" s="350">
        <v>457272000</v>
      </c>
      <c r="Y1207" s="354">
        <v>60</v>
      </c>
      <c r="Z1207" s="354">
        <v>31.05</v>
      </c>
      <c r="AA1207" s="355">
        <v>182744.23000000004</v>
      </c>
      <c r="AB1207" s="355">
        <v>94098.565999999977</v>
      </c>
      <c r="AC1207" s="355">
        <v>618033.74500000034</v>
      </c>
      <c r="AD1207" s="355">
        <v>320034.08100000001</v>
      </c>
      <c r="AE1207" s="350">
        <v>4510224</v>
      </c>
    </row>
    <row r="1208" spans="1:31" s="356" customFormat="1" ht="14.4" x14ac:dyDescent="0.3">
      <c r="A1208" s="344">
        <v>43320</v>
      </c>
      <c r="B1208" s="345">
        <f t="shared" si="31"/>
        <v>2018</v>
      </c>
      <c r="C1208" s="346">
        <v>1416221</v>
      </c>
      <c r="D1208" s="346">
        <v>11844701</v>
      </c>
      <c r="E1208" s="346">
        <v>154847121</v>
      </c>
      <c r="F1208" s="346">
        <v>1351670</v>
      </c>
      <c r="G1208" s="347">
        <v>34039511</v>
      </c>
      <c r="H1208" s="347">
        <v>190314344</v>
      </c>
      <c r="I1208" s="347">
        <v>290064127</v>
      </c>
      <c r="J1208" s="348">
        <v>99.57</v>
      </c>
      <c r="K1208" s="349">
        <v>943.15</v>
      </c>
      <c r="L1208" s="349">
        <v>492.49599999999998</v>
      </c>
      <c r="M1208" s="350">
        <v>7890.5250000000005</v>
      </c>
      <c r="N1208" s="350">
        <v>4117.232</v>
      </c>
      <c r="O1208" s="350">
        <v>104458.95599999999</v>
      </c>
      <c r="P1208" s="350">
        <v>53148.721999999972</v>
      </c>
      <c r="Q1208" s="351">
        <v>1416.221</v>
      </c>
      <c r="R1208" s="352">
        <f t="shared" si="32"/>
        <v>0.35562283105022874</v>
      </c>
      <c r="S1208" s="353">
        <v>98.605818181818208</v>
      </c>
      <c r="T1208" s="351">
        <v>87</v>
      </c>
      <c r="U1208" s="350">
        <v>2088000</v>
      </c>
      <c r="V1208" s="350">
        <v>16704000</v>
      </c>
      <c r="W1208" s="350">
        <v>8</v>
      </c>
      <c r="X1208" s="350">
        <v>459360000</v>
      </c>
      <c r="Y1208" s="354">
        <v>60</v>
      </c>
      <c r="Z1208" s="354">
        <v>31.05</v>
      </c>
      <c r="AA1208" s="355">
        <v>183150.90900000004</v>
      </c>
      <c r="AB1208" s="355">
        <v>94307.513999999996</v>
      </c>
      <c r="AC1208" s="355">
        <v>618976.89500000037</v>
      </c>
      <c r="AD1208" s="355">
        <v>320526.57699999999</v>
      </c>
      <c r="AE1208" s="350">
        <v>4512312</v>
      </c>
    </row>
    <row r="1209" spans="1:31" s="356" customFormat="1" ht="14.4" x14ac:dyDescent="0.3">
      <c r="A1209" s="344">
        <v>43321</v>
      </c>
      <c r="B1209" s="345">
        <f t="shared" si="31"/>
        <v>2018</v>
      </c>
      <c r="C1209" s="346">
        <v>1411850</v>
      </c>
      <c r="D1209" s="346">
        <v>13256551</v>
      </c>
      <c r="E1209" s="346">
        <v>156258971</v>
      </c>
      <c r="F1209" s="346">
        <v>1799200</v>
      </c>
      <c r="G1209" s="347">
        <v>34039511</v>
      </c>
      <c r="H1209" s="347">
        <v>190314344</v>
      </c>
      <c r="I1209" s="347">
        <v>290064127</v>
      </c>
      <c r="J1209" s="348">
        <v>98.27</v>
      </c>
      <c r="K1209" s="349">
        <v>920.78800000000001</v>
      </c>
      <c r="L1209" s="349">
        <v>509.75200000000001</v>
      </c>
      <c r="M1209" s="350">
        <v>8811.3130000000001</v>
      </c>
      <c r="N1209" s="350">
        <v>4626.9840000000004</v>
      </c>
      <c r="O1209" s="350">
        <v>105379.74399999999</v>
      </c>
      <c r="P1209" s="350">
        <v>53658.473999999973</v>
      </c>
      <c r="Q1209" s="351">
        <v>1411.85</v>
      </c>
      <c r="R1209" s="352">
        <f t="shared" si="32"/>
        <v>0.35486075552406499</v>
      </c>
      <c r="S1209" s="353">
        <v>98.604298642533962</v>
      </c>
      <c r="T1209" s="351">
        <v>87</v>
      </c>
      <c r="U1209" s="350">
        <v>2088000</v>
      </c>
      <c r="V1209" s="350">
        <v>18792000</v>
      </c>
      <c r="W1209" s="350">
        <v>8</v>
      </c>
      <c r="X1209" s="350">
        <v>461448000</v>
      </c>
      <c r="Y1209" s="354">
        <v>60</v>
      </c>
      <c r="Z1209" s="354">
        <v>31.05</v>
      </c>
      <c r="AA1209" s="355">
        <v>182889.08600000004</v>
      </c>
      <c r="AB1209" s="355">
        <v>94163.459999999977</v>
      </c>
      <c r="AC1209" s="355">
        <v>619897.68300000031</v>
      </c>
      <c r="AD1209" s="355">
        <v>321036.32899999997</v>
      </c>
      <c r="AE1209" s="350">
        <v>4514400</v>
      </c>
    </row>
    <row r="1210" spans="1:31" s="356" customFormat="1" ht="14.4" x14ac:dyDescent="0.3">
      <c r="A1210" s="344">
        <v>43322</v>
      </c>
      <c r="B1210" s="345">
        <f t="shared" si="31"/>
        <v>2018</v>
      </c>
      <c r="C1210" s="346">
        <v>1596287.0000000002</v>
      </c>
      <c r="D1210" s="346">
        <v>14852837.999999989</v>
      </c>
      <c r="E1210" s="346">
        <v>157855257.99999991</v>
      </c>
      <c r="F1210" s="346">
        <v>1938640</v>
      </c>
      <c r="G1210" s="347">
        <v>34039511</v>
      </c>
      <c r="H1210" s="347">
        <v>190314344</v>
      </c>
      <c r="I1210" s="347">
        <v>290064127</v>
      </c>
      <c r="J1210" s="348">
        <v>97.32</v>
      </c>
      <c r="K1210" s="349">
        <v>1047.7739999999999</v>
      </c>
      <c r="L1210" s="349">
        <v>572.05200000000002</v>
      </c>
      <c r="M1210" s="350">
        <v>9859.0869999999995</v>
      </c>
      <c r="N1210" s="350">
        <v>5199.0360000000001</v>
      </c>
      <c r="O1210" s="350">
        <v>106427.518</v>
      </c>
      <c r="P1210" s="350">
        <v>54230.525999999976</v>
      </c>
      <c r="Q1210" s="351">
        <v>1596.2870000000003</v>
      </c>
      <c r="R1210" s="352">
        <f t="shared" si="32"/>
        <v>0.35454584055004518</v>
      </c>
      <c r="S1210" s="353">
        <v>98.598513513513538</v>
      </c>
      <c r="T1210" s="351">
        <v>87</v>
      </c>
      <c r="U1210" s="350">
        <v>2088000</v>
      </c>
      <c r="V1210" s="350">
        <v>20880000</v>
      </c>
      <c r="W1210" s="350">
        <v>8</v>
      </c>
      <c r="X1210" s="350">
        <v>463536000</v>
      </c>
      <c r="Y1210" s="354">
        <v>60</v>
      </c>
      <c r="Z1210" s="354">
        <v>31.05</v>
      </c>
      <c r="AA1210" s="355">
        <v>182622.72200000007</v>
      </c>
      <c r="AB1210" s="355">
        <v>94024.891999999978</v>
      </c>
      <c r="AC1210" s="355">
        <v>620945.45700000029</v>
      </c>
      <c r="AD1210" s="355">
        <v>321608.38099999999</v>
      </c>
      <c r="AE1210" s="350">
        <v>4516488</v>
      </c>
    </row>
    <row r="1211" spans="1:31" s="356" customFormat="1" ht="14.4" x14ac:dyDescent="0.3">
      <c r="A1211" s="344">
        <v>43323</v>
      </c>
      <c r="B1211" s="345">
        <f t="shared" si="31"/>
        <v>2018</v>
      </c>
      <c r="C1211" s="346">
        <v>1803694</v>
      </c>
      <c r="D1211" s="346">
        <v>16656532.000000007</v>
      </c>
      <c r="E1211" s="346">
        <v>159658951.99999994</v>
      </c>
      <c r="F1211" s="346">
        <v>2002780</v>
      </c>
      <c r="G1211" s="347">
        <v>34039511</v>
      </c>
      <c r="H1211" s="347">
        <v>190314344</v>
      </c>
      <c r="I1211" s="347">
        <v>290064127</v>
      </c>
      <c r="J1211" s="348">
        <v>96.85</v>
      </c>
      <c r="K1211" s="349">
        <v>1230.2570000000001</v>
      </c>
      <c r="L1211" s="349">
        <v>601.55200000000002</v>
      </c>
      <c r="M1211" s="350">
        <v>11089.343999999999</v>
      </c>
      <c r="N1211" s="350">
        <v>5800.5879999999997</v>
      </c>
      <c r="O1211" s="350">
        <v>107657.77499999999</v>
      </c>
      <c r="P1211" s="350">
        <v>54832.07799999998</v>
      </c>
      <c r="Q1211" s="351">
        <v>1803.694</v>
      </c>
      <c r="R1211" s="352">
        <f t="shared" si="32"/>
        <v>0.35458396315540919</v>
      </c>
      <c r="S1211" s="353">
        <v>98.590672645739929</v>
      </c>
      <c r="T1211" s="351">
        <v>87</v>
      </c>
      <c r="U1211" s="350">
        <v>2088000</v>
      </c>
      <c r="V1211" s="350">
        <v>22968000</v>
      </c>
      <c r="W1211" s="350">
        <v>8</v>
      </c>
      <c r="X1211" s="350">
        <v>465624000</v>
      </c>
      <c r="Y1211" s="354">
        <v>60</v>
      </c>
      <c r="Z1211" s="354">
        <v>31.05</v>
      </c>
      <c r="AA1211" s="355">
        <v>182611.25800000006</v>
      </c>
      <c r="AB1211" s="355">
        <v>94003.33199999998</v>
      </c>
      <c r="AC1211" s="355">
        <v>622175.71400000027</v>
      </c>
      <c r="AD1211" s="355">
        <v>322209.93300000002</v>
      </c>
      <c r="AE1211" s="350">
        <v>4518576</v>
      </c>
    </row>
    <row r="1212" spans="1:31" s="356" customFormat="1" ht="14.4" x14ac:dyDescent="0.3">
      <c r="A1212" s="344">
        <v>43324</v>
      </c>
      <c r="B1212" s="345">
        <f t="shared" si="31"/>
        <v>2018</v>
      </c>
      <c r="C1212" s="346">
        <v>1090280</v>
      </c>
      <c r="D1212" s="346">
        <v>17746812</v>
      </c>
      <c r="E1212" s="346">
        <v>160749232</v>
      </c>
      <c r="F1212" s="346">
        <v>1595620</v>
      </c>
      <c r="G1212" s="347">
        <v>34039511</v>
      </c>
      <c r="H1212" s="347">
        <v>190314344</v>
      </c>
      <c r="I1212" s="347">
        <v>290064127</v>
      </c>
      <c r="J1212" s="348">
        <v>93.09</v>
      </c>
      <c r="K1212" s="349">
        <v>750.12300000000005</v>
      </c>
      <c r="L1212" s="349">
        <v>355.19600000000003</v>
      </c>
      <c r="M1212" s="350">
        <v>11839.466999999999</v>
      </c>
      <c r="N1212" s="350">
        <v>6155.7839999999997</v>
      </c>
      <c r="O1212" s="350">
        <v>108407.898</v>
      </c>
      <c r="P1212" s="350">
        <v>55187.273999999983</v>
      </c>
      <c r="Q1212" s="351">
        <v>1090.28</v>
      </c>
      <c r="R1212" s="352">
        <f t="shared" si="32"/>
        <v>0.35505959428961376</v>
      </c>
      <c r="S1212" s="353">
        <v>98.566116071428596</v>
      </c>
      <c r="T1212" s="351">
        <v>87</v>
      </c>
      <c r="U1212" s="350">
        <v>2088000</v>
      </c>
      <c r="V1212" s="350">
        <v>25056000</v>
      </c>
      <c r="W1212" s="350">
        <v>8</v>
      </c>
      <c r="X1212" s="350">
        <v>467712000</v>
      </c>
      <c r="Y1212" s="354">
        <v>60</v>
      </c>
      <c r="Z1212" s="354">
        <v>31.05</v>
      </c>
      <c r="AA1212" s="355">
        <v>182201.03200000001</v>
      </c>
      <c r="AB1212" s="355">
        <v>93720.453999999969</v>
      </c>
      <c r="AC1212" s="355">
        <v>622925.83700000029</v>
      </c>
      <c r="AD1212" s="355">
        <v>322565.12900000002</v>
      </c>
      <c r="AE1212" s="350">
        <v>4520664</v>
      </c>
    </row>
    <row r="1213" spans="1:31" s="356" customFormat="1" ht="14.4" x14ac:dyDescent="0.3">
      <c r="A1213" s="344">
        <v>43325</v>
      </c>
      <c r="B1213" s="345">
        <f t="shared" si="31"/>
        <v>2018</v>
      </c>
      <c r="C1213" s="346">
        <v>1520762</v>
      </c>
      <c r="D1213" s="346">
        <v>19267574</v>
      </c>
      <c r="E1213" s="346">
        <v>162269994</v>
      </c>
      <c r="F1213" s="346">
        <v>1557520</v>
      </c>
      <c r="G1213" s="347">
        <v>34039511</v>
      </c>
      <c r="H1213" s="347">
        <v>190314344</v>
      </c>
      <c r="I1213" s="347">
        <v>290064127</v>
      </c>
      <c r="J1213" s="348">
        <v>97.88</v>
      </c>
      <c r="K1213" s="349">
        <v>1010.41</v>
      </c>
      <c r="L1213" s="349">
        <v>530.92399999999998</v>
      </c>
      <c r="M1213" s="350">
        <v>12849.876999999999</v>
      </c>
      <c r="N1213" s="350">
        <v>6686.7079999999996</v>
      </c>
      <c r="O1213" s="350">
        <v>109418.308</v>
      </c>
      <c r="P1213" s="350">
        <v>55718.197999999982</v>
      </c>
      <c r="Q1213" s="351">
        <v>1520.7619999999999</v>
      </c>
      <c r="R1213" s="352">
        <f t="shared" si="32"/>
        <v>0.35677197685403927</v>
      </c>
      <c r="S1213" s="353">
        <v>98.5630666666667</v>
      </c>
      <c r="T1213" s="351">
        <v>87</v>
      </c>
      <c r="U1213" s="350">
        <v>2088000</v>
      </c>
      <c r="V1213" s="350">
        <v>27144000</v>
      </c>
      <c r="W1213" s="350">
        <v>8</v>
      </c>
      <c r="X1213" s="350">
        <v>469800000</v>
      </c>
      <c r="Y1213" s="354">
        <v>60</v>
      </c>
      <c r="Z1213" s="354">
        <v>31.05</v>
      </c>
      <c r="AA1213" s="355">
        <v>182716.07400000002</v>
      </c>
      <c r="AB1213" s="355">
        <v>94004.339999999982</v>
      </c>
      <c r="AC1213" s="355">
        <v>623936.24700000032</v>
      </c>
      <c r="AD1213" s="355">
        <v>323096.05300000001</v>
      </c>
      <c r="AE1213" s="350">
        <v>4522752</v>
      </c>
    </row>
    <row r="1214" spans="1:31" s="356" customFormat="1" ht="14.4" x14ac:dyDescent="0.3">
      <c r="A1214" s="344">
        <v>43326</v>
      </c>
      <c r="B1214" s="345">
        <f t="shared" si="31"/>
        <v>2018</v>
      </c>
      <c r="C1214" s="346">
        <v>1036168</v>
      </c>
      <c r="D1214" s="346">
        <v>20303742</v>
      </c>
      <c r="E1214" s="346">
        <v>163306162</v>
      </c>
      <c r="F1214" s="346">
        <v>1423920</v>
      </c>
      <c r="G1214" s="347">
        <v>34039511</v>
      </c>
      <c r="H1214" s="347">
        <v>190314344</v>
      </c>
      <c r="I1214" s="347">
        <v>290064127</v>
      </c>
      <c r="J1214" s="348">
        <v>97.48</v>
      </c>
      <c r="K1214" s="349">
        <v>695.37099999999998</v>
      </c>
      <c r="L1214" s="349">
        <v>355.92399999999998</v>
      </c>
      <c r="M1214" s="350">
        <v>13545.247999999998</v>
      </c>
      <c r="N1214" s="350">
        <v>7042.6319999999996</v>
      </c>
      <c r="O1214" s="350">
        <v>110113.679</v>
      </c>
      <c r="P1214" s="350">
        <v>56074.121999999981</v>
      </c>
      <c r="Q1214" s="351">
        <v>1036.1679999999999</v>
      </c>
      <c r="R1214" s="352">
        <f t="shared" si="32"/>
        <v>0.35642769380150163</v>
      </c>
      <c r="S1214" s="353">
        <v>98.558274336283205</v>
      </c>
      <c r="T1214" s="351">
        <v>87</v>
      </c>
      <c r="U1214" s="350">
        <v>2088000</v>
      </c>
      <c r="V1214" s="350">
        <v>29232000</v>
      </c>
      <c r="W1214" s="350">
        <v>8</v>
      </c>
      <c r="X1214" s="350">
        <v>471888000</v>
      </c>
      <c r="Y1214" s="354">
        <v>60</v>
      </c>
      <c r="Z1214" s="354">
        <v>31.05</v>
      </c>
      <c r="AA1214" s="355">
        <v>183262.82400000002</v>
      </c>
      <c r="AB1214" s="355">
        <v>94286.875999999989</v>
      </c>
      <c r="AC1214" s="355">
        <v>624631.61800000037</v>
      </c>
      <c r="AD1214" s="355">
        <v>323451.97700000001</v>
      </c>
      <c r="AE1214" s="350">
        <v>4524840</v>
      </c>
    </row>
    <row r="1215" spans="1:31" s="356" customFormat="1" ht="14.4" x14ac:dyDescent="0.3">
      <c r="A1215" s="344">
        <v>43327</v>
      </c>
      <c r="B1215" s="345">
        <f t="shared" si="31"/>
        <v>2018</v>
      </c>
      <c r="C1215" s="346">
        <v>1321812.9999999995</v>
      </c>
      <c r="D1215" s="346">
        <v>21625555.000000052</v>
      </c>
      <c r="E1215" s="346">
        <v>164627974.99999997</v>
      </c>
      <c r="F1215" s="346">
        <v>1259290</v>
      </c>
      <c r="G1215" s="347">
        <v>34039511</v>
      </c>
      <c r="H1215" s="347">
        <v>190314344</v>
      </c>
      <c r="I1215" s="347">
        <v>290064127</v>
      </c>
      <c r="J1215" s="348">
        <v>97.49</v>
      </c>
      <c r="K1215" s="349">
        <v>881.20899999999995</v>
      </c>
      <c r="L1215" s="349">
        <v>457.81200000000001</v>
      </c>
      <c r="M1215" s="350">
        <v>14426.456999999999</v>
      </c>
      <c r="N1215" s="350">
        <v>7500.4439999999995</v>
      </c>
      <c r="O1215" s="350">
        <v>110994.88800000001</v>
      </c>
      <c r="P1215" s="350">
        <v>56531.933999999979</v>
      </c>
      <c r="Q1215" s="351">
        <v>1321.8129999999996</v>
      </c>
      <c r="R1215" s="352">
        <f t="shared" si="32"/>
        <v>0.35712537920537507</v>
      </c>
      <c r="S1215" s="353">
        <v>98.553568281938354</v>
      </c>
      <c r="T1215" s="351">
        <v>87</v>
      </c>
      <c r="U1215" s="350">
        <v>2088000</v>
      </c>
      <c r="V1215" s="350">
        <v>31320000</v>
      </c>
      <c r="W1215" s="350">
        <v>8</v>
      </c>
      <c r="X1215" s="350">
        <v>473976000</v>
      </c>
      <c r="Y1215" s="354">
        <v>60</v>
      </c>
      <c r="Z1215" s="354">
        <v>31.05</v>
      </c>
      <c r="AA1215" s="355">
        <v>183287.98000000004</v>
      </c>
      <c r="AB1215" s="355">
        <v>94288.325999999972</v>
      </c>
      <c r="AC1215" s="355">
        <v>625512.8270000004</v>
      </c>
      <c r="AD1215" s="355">
        <v>323909.78899999999</v>
      </c>
      <c r="AE1215" s="350">
        <v>4526928</v>
      </c>
    </row>
    <row r="1216" spans="1:31" s="356" customFormat="1" ht="14.4" x14ac:dyDescent="0.3">
      <c r="A1216" s="344">
        <v>43328</v>
      </c>
      <c r="B1216" s="345">
        <f t="shared" si="31"/>
        <v>2018</v>
      </c>
      <c r="C1216" s="346">
        <v>691691</v>
      </c>
      <c r="D1216" s="346">
        <v>22317246.000000045</v>
      </c>
      <c r="E1216" s="346">
        <v>165319665.99999997</v>
      </c>
      <c r="F1216" s="346">
        <v>646980</v>
      </c>
      <c r="G1216" s="347">
        <v>34039511</v>
      </c>
      <c r="H1216" s="347">
        <v>190314344</v>
      </c>
      <c r="I1216" s="347">
        <v>290064127</v>
      </c>
      <c r="J1216" s="348">
        <v>97.53</v>
      </c>
      <c r="K1216" s="349">
        <v>462.62</v>
      </c>
      <c r="L1216" s="349">
        <v>238.8</v>
      </c>
      <c r="M1216" s="350">
        <v>14889.076999999999</v>
      </c>
      <c r="N1216" s="350">
        <v>7739.2439999999997</v>
      </c>
      <c r="O1216" s="350">
        <v>111457.508</v>
      </c>
      <c r="P1216" s="350">
        <v>56770.733999999982</v>
      </c>
      <c r="Q1216" s="351">
        <v>691.69100000000003</v>
      </c>
      <c r="R1216" s="352">
        <f t="shared" si="32"/>
        <v>0.35635763003201648</v>
      </c>
      <c r="S1216" s="353">
        <v>98.549078947368443</v>
      </c>
      <c r="T1216" s="351">
        <v>87</v>
      </c>
      <c r="U1216" s="350">
        <v>2088000</v>
      </c>
      <c r="V1216" s="350">
        <v>33408000</v>
      </c>
      <c r="W1216" s="350">
        <v>8</v>
      </c>
      <c r="X1216" s="350">
        <v>476064000</v>
      </c>
      <c r="Y1216" s="354">
        <v>60</v>
      </c>
      <c r="Z1216" s="354">
        <v>31.05</v>
      </c>
      <c r="AA1216" s="355">
        <v>183212.22699999998</v>
      </c>
      <c r="AB1216" s="355">
        <v>94262.587999999989</v>
      </c>
      <c r="AC1216" s="355">
        <v>625975.44700000039</v>
      </c>
      <c r="AD1216" s="355">
        <v>324148.58899999998</v>
      </c>
      <c r="AE1216" s="350">
        <v>4529016</v>
      </c>
    </row>
    <row r="1217" spans="1:31" s="356" customFormat="1" ht="14.4" x14ac:dyDescent="0.3">
      <c r="A1217" s="344">
        <v>43329</v>
      </c>
      <c r="B1217" s="345">
        <f t="shared" si="31"/>
        <v>2018</v>
      </c>
      <c r="C1217" s="346">
        <v>790029</v>
      </c>
      <c r="D1217" s="346">
        <v>23107275.000000022</v>
      </c>
      <c r="E1217" s="346">
        <v>166109694.99999994</v>
      </c>
      <c r="F1217" s="346">
        <v>289897</v>
      </c>
      <c r="G1217" s="347">
        <v>34039511</v>
      </c>
      <c r="H1217" s="347">
        <v>190314344</v>
      </c>
      <c r="I1217" s="347">
        <v>290064127</v>
      </c>
      <c r="J1217" s="348">
        <v>99.99</v>
      </c>
      <c r="K1217" s="349">
        <v>533.72799999999995</v>
      </c>
      <c r="L1217" s="349">
        <v>266.536</v>
      </c>
      <c r="M1217" s="350">
        <v>15422.804999999998</v>
      </c>
      <c r="N1217" s="350">
        <v>8005.78</v>
      </c>
      <c r="O1217" s="350">
        <v>111991.236</v>
      </c>
      <c r="P1217" s="350">
        <v>57037.269999999982</v>
      </c>
      <c r="Q1217" s="351">
        <v>790.029</v>
      </c>
      <c r="R1217" s="352">
        <f t="shared" si="32"/>
        <v>0.35545647142182391</v>
      </c>
      <c r="S1217" s="353">
        <v>98.555371179039341</v>
      </c>
      <c r="T1217" s="351">
        <v>87</v>
      </c>
      <c r="U1217" s="350">
        <v>2088000</v>
      </c>
      <c r="V1217" s="350">
        <v>35496000</v>
      </c>
      <c r="W1217" s="350">
        <v>8</v>
      </c>
      <c r="X1217" s="350">
        <v>478152000</v>
      </c>
      <c r="Y1217" s="354">
        <v>60</v>
      </c>
      <c r="Z1217" s="354">
        <v>31.05</v>
      </c>
      <c r="AA1217" s="355">
        <v>182889.14499999996</v>
      </c>
      <c r="AB1217" s="355">
        <v>94094.947999999975</v>
      </c>
      <c r="AC1217" s="355">
        <v>626509.1750000004</v>
      </c>
      <c r="AD1217" s="355">
        <v>324415.125</v>
      </c>
      <c r="AE1217" s="350">
        <v>4531104</v>
      </c>
    </row>
    <row r="1218" spans="1:31" s="356" customFormat="1" ht="14.4" x14ac:dyDescent="0.3">
      <c r="A1218" s="344">
        <v>43330</v>
      </c>
      <c r="B1218" s="345">
        <f t="shared" si="31"/>
        <v>2018</v>
      </c>
      <c r="C1218" s="346">
        <v>1028714.0000000001</v>
      </c>
      <c r="D1218" s="346">
        <v>24135989.00000006</v>
      </c>
      <c r="E1218" s="346">
        <v>167138409</v>
      </c>
      <c r="F1218" s="346">
        <v>869280</v>
      </c>
      <c r="G1218" s="347">
        <v>34039511</v>
      </c>
      <c r="H1218" s="347">
        <v>190314344</v>
      </c>
      <c r="I1218" s="347">
        <v>290064127</v>
      </c>
      <c r="J1218" s="348">
        <v>99.82</v>
      </c>
      <c r="K1218" s="349">
        <v>701.553</v>
      </c>
      <c r="L1218" s="349">
        <v>340.08800000000002</v>
      </c>
      <c r="M1218" s="350">
        <v>16124.357999999998</v>
      </c>
      <c r="N1218" s="350">
        <v>8345.8680000000004</v>
      </c>
      <c r="O1218" s="350">
        <v>112692.789</v>
      </c>
      <c r="P1218" s="350">
        <v>57377.357999999986</v>
      </c>
      <c r="Q1218" s="351">
        <v>1028.7140000000002</v>
      </c>
      <c r="R1218" s="352">
        <f t="shared" si="32"/>
        <v>0.35543126935390801</v>
      </c>
      <c r="S1218" s="353">
        <v>98.560869565217416</v>
      </c>
      <c r="T1218" s="351">
        <v>87</v>
      </c>
      <c r="U1218" s="350">
        <v>2088000</v>
      </c>
      <c r="V1218" s="350">
        <v>37584000</v>
      </c>
      <c r="W1218" s="350">
        <v>8</v>
      </c>
      <c r="X1218" s="350">
        <v>480240000</v>
      </c>
      <c r="Y1218" s="354">
        <v>60</v>
      </c>
      <c r="Z1218" s="354">
        <v>31.05</v>
      </c>
      <c r="AA1218" s="355">
        <v>182588.37299999999</v>
      </c>
      <c r="AB1218" s="355">
        <v>93939.305999999997</v>
      </c>
      <c r="AC1218" s="355">
        <v>627210.72800000035</v>
      </c>
      <c r="AD1218" s="355">
        <v>324755.21299999999</v>
      </c>
      <c r="AE1218" s="350">
        <v>4533192</v>
      </c>
    </row>
    <row r="1219" spans="1:31" s="356" customFormat="1" ht="14.4" x14ac:dyDescent="0.3">
      <c r="A1219" s="344">
        <v>43331</v>
      </c>
      <c r="B1219" s="345">
        <f t="shared" si="31"/>
        <v>2018</v>
      </c>
      <c r="C1219" s="346">
        <v>1584210</v>
      </c>
      <c r="D1219" s="346">
        <v>25720199.000000022</v>
      </c>
      <c r="E1219" s="346">
        <v>168722618.99999994</v>
      </c>
      <c r="F1219" s="346">
        <v>1878664</v>
      </c>
      <c r="G1219" s="347">
        <v>34039511</v>
      </c>
      <c r="H1219" s="347">
        <v>190314344</v>
      </c>
      <c r="I1219" s="347">
        <v>290064127</v>
      </c>
      <c r="J1219" s="348">
        <v>99.3</v>
      </c>
      <c r="K1219" s="349">
        <v>1064.518</v>
      </c>
      <c r="L1219" s="349">
        <v>541.44799999999998</v>
      </c>
      <c r="M1219" s="350">
        <v>17188.875999999997</v>
      </c>
      <c r="N1219" s="350">
        <v>8887.3160000000007</v>
      </c>
      <c r="O1219" s="350">
        <v>113757.307</v>
      </c>
      <c r="P1219" s="350">
        <v>57918.805999999982</v>
      </c>
      <c r="Q1219" s="351">
        <v>1584.21</v>
      </c>
      <c r="R1219" s="352">
        <f t="shared" si="32"/>
        <v>0.35633730121240803</v>
      </c>
      <c r="S1219" s="353">
        <v>98.564069264069289</v>
      </c>
      <c r="T1219" s="351">
        <v>87</v>
      </c>
      <c r="U1219" s="350">
        <v>2088000</v>
      </c>
      <c r="V1219" s="350">
        <v>39672000</v>
      </c>
      <c r="W1219" s="350">
        <v>8</v>
      </c>
      <c r="X1219" s="350">
        <v>482328000</v>
      </c>
      <c r="Y1219" s="354">
        <v>60</v>
      </c>
      <c r="Z1219" s="354">
        <v>31.05</v>
      </c>
      <c r="AA1219" s="355">
        <v>182944.872</v>
      </c>
      <c r="AB1219" s="355">
        <v>94127.679999999993</v>
      </c>
      <c r="AC1219" s="355">
        <v>628275.24600000039</v>
      </c>
      <c r="AD1219" s="355">
        <v>325296.66099999996</v>
      </c>
      <c r="AE1219" s="350">
        <v>4535280</v>
      </c>
    </row>
    <row r="1220" spans="1:31" s="356" customFormat="1" ht="14.4" x14ac:dyDescent="0.3">
      <c r="A1220" s="344">
        <v>43332</v>
      </c>
      <c r="B1220" s="345">
        <f t="shared" si="31"/>
        <v>2018</v>
      </c>
      <c r="C1220" s="346">
        <v>1811504.9999999998</v>
      </c>
      <c r="D1220" s="346">
        <v>27531704.000000026</v>
      </c>
      <c r="E1220" s="346">
        <v>170534123.99999994</v>
      </c>
      <c r="F1220" s="346">
        <v>1912630</v>
      </c>
      <c r="G1220" s="347">
        <v>34039511</v>
      </c>
      <c r="H1220" s="347">
        <v>190314344</v>
      </c>
      <c r="I1220" s="347">
        <v>290064127</v>
      </c>
      <c r="J1220" s="348">
        <v>99.75</v>
      </c>
      <c r="K1220" s="349">
        <v>1213.934</v>
      </c>
      <c r="L1220" s="349">
        <v>624.31200000000001</v>
      </c>
      <c r="M1220" s="350">
        <v>18402.809999999998</v>
      </c>
      <c r="N1220" s="350">
        <v>9511.6280000000006</v>
      </c>
      <c r="O1220" s="350">
        <v>114971.24099999999</v>
      </c>
      <c r="P1220" s="350">
        <v>58543.11799999998</v>
      </c>
      <c r="Q1220" s="351">
        <v>1811.5049999999997</v>
      </c>
      <c r="R1220" s="352">
        <f t="shared" si="32"/>
        <v>0.35797625308350439</v>
      </c>
      <c r="S1220" s="353">
        <v>98.569181034482781</v>
      </c>
      <c r="T1220" s="351">
        <v>87</v>
      </c>
      <c r="U1220" s="350">
        <v>2088000</v>
      </c>
      <c r="V1220" s="350">
        <v>41760000</v>
      </c>
      <c r="W1220" s="350">
        <v>8</v>
      </c>
      <c r="X1220" s="350">
        <v>484416000</v>
      </c>
      <c r="Y1220" s="354">
        <v>60</v>
      </c>
      <c r="Z1220" s="354">
        <v>31.05</v>
      </c>
      <c r="AA1220" s="355">
        <v>183557.05299999999</v>
      </c>
      <c r="AB1220" s="355">
        <v>94446.771999999997</v>
      </c>
      <c r="AC1220" s="355">
        <v>629489.1800000004</v>
      </c>
      <c r="AD1220" s="355">
        <v>325920.97299999994</v>
      </c>
      <c r="AE1220" s="350">
        <v>4537368</v>
      </c>
    </row>
    <row r="1221" spans="1:31" s="356" customFormat="1" ht="14.4" x14ac:dyDescent="0.3">
      <c r="A1221" s="344">
        <v>43333</v>
      </c>
      <c r="B1221" s="345">
        <f t="shared" si="31"/>
        <v>2018</v>
      </c>
      <c r="C1221" s="346">
        <v>1369501</v>
      </c>
      <c r="D1221" s="346">
        <v>28901205.000000075</v>
      </c>
      <c r="E1221" s="346">
        <v>171903625</v>
      </c>
      <c r="F1221" s="346">
        <v>1543240</v>
      </c>
      <c r="G1221" s="347">
        <v>34039511</v>
      </c>
      <c r="H1221" s="347">
        <v>190314344</v>
      </c>
      <c r="I1221" s="347">
        <v>290064127</v>
      </c>
      <c r="J1221" s="348">
        <v>99.69</v>
      </c>
      <c r="K1221" s="349">
        <v>927.12</v>
      </c>
      <c r="L1221" s="349">
        <v>459.63600000000002</v>
      </c>
      <c r="M1221" s="350">
        <v>19329.929999999997</v>
      </c>
      <c r="N1221" s="350">
        <v>9971.264000000001</v>
      </c>
      <c r="O1221" s="350">
        <v>115898.36099999999</v>
      </c>
      <c r="P1221" s="350">
        <v>59002.753999999979</v>
      </c>
      <c r="Q1221" s="351">
        <v>1369.501</v>
      </c>
      <c r="R1221" s="352">
        <f t="shared" si="32"/>
        <v>0.35950869548102715</v>
      </c>
      <c r="S1221" s="353">
        <v>98.573991416309042</v>
      </c>
      <c r="T1221" s="351">
        <v>87</v>
      </c>
      <c r="U1221" s="350">
        <v>2088000</v>
      </c>
      <c r="V1221" s="350">
        <v>43848000</v>
      </c>
      <c r="W1221" s="350">
        <v>8</v>
      </c>
      <c r="X1221" s="350">
        <v>486504000</v>
      </c>
      <c r="Y1221" s="354">
        <v>60</v>
      </c>
      <c r="Z1221" s="354">
        <v>31.05</v>
      </c>
      <c r="AA1221" s="355">
        <v>184100.29599999997</v>
      </c>
      <c r="AB1221" s="355">
        <v>94718.561999999991</v>
      </c>
      <c r="AC1221" s="355">
        <v>630416.3000000004</v>
      </c>
      <c r="AD1221" s="355">
        <v>326380.60899999994</v>
      </c>
      <c r="AE1221" s="350">
        <v>4539456</v>
      </c>
    </row>
    <row r="1222" spans="1:31" s="356" customFormat="1" ht="14.4" x14ac:dyDescent="0.3">
      <c r="A1222" s="344">
        <v>43334</v>
      </c>
      <c r="B1222" s="345">
        <f t="shared" si="31"/>
        <v>2018</v>
      </c>
      <c r="C1222" s="346">
        <v>1363811</v>
      </c>
      <c r="D1222" s="346">
        <v>30265016.00000006</v>
      </c>
      <c r="E1222" s="346">
        <v>173267436</v>
      </c>
      <c r="F1222" s="346">
        <v>1591004</v>
      </c>
      <c r="G1222" s="347">
        <v>34039511</v>
      </c>
      <c r="H1222" s="347">
        <v>190314344</v>
      </c>
      <c r="I1222" s="347">
        <v>290064127</v>
      </c>
      <c r="J1222" s="348">
        <v>99.7</v>
      </c>
      <c r="K1222" s="349">
        <v>920.01499999999999</v>
      </c>
      <c r="L1222" s="349">
        <v>461.66</v>
      </c>
      <c r="M1222" s="350">
        <v>20249.944999999996</v>
      </c>
      <c r="N1222" s="350">
        <v>10432.924000000001</v>
      </c>
      <c r="O1222" s="350">
        <v>116818.37599999999</v>
      </c>
      <c r="P1222" s="350">
        <v>59464.413999999982</v>
      </c>
      <c r="Q1222" s="351">
        <v>1363.8109999999999</v>
      </c>
      <c r="R1222" s="352">
        <f t="shared" si="32"/>
        <v>0.36055088043877653</v>
      </c>
      <c r="S1222" s="353">
        <v>98.578803418803446</v>
      </c>
      <c r="T1222" s="351">
        <v>87</v>
      </c>
      <c r="U1222" s="350">
        <v>2088000</v>
      </c>
      <c r="V1222" s="350">
        <v>45936000</v>
      </c>
      <c r="W1222" s="350">
        <v>8</v>
      </c>
      <c r="X1222" s="350">
        <v>488592000</v>
      </c>
      <c r="Y1222" s="354">
        <v>60</v>
      </c>
      <c r="Z1222" s="354">
        <v>31.05</v>
      </c>
      <c r="AA1222" s="355">
        <v>184886.111</v>
      </c>
      <c r="AB1222" s="355">
        <v>95106.731999999989</v>
      </c>
      <c r="AC1222" s="355">
        <v>631336.31500000041</v>
      </c>
      <c r="AD1222" s="355">
        <v>326842.26899999991</v>
      </c>
      <c r="AE1222" s="350">
        <v>4541544</v>
      </c>
    </row>
    <row r="1223" spans="1:31" s="356" customFormat="1" ht="14.4" x14ac:dyDescent="0.3">
      <c r="A1223" s="344">
        <v>43335</v>
      </c>
      <c r="B1223" s="345">
        <f t="shared" si="31"/>
        <v>2018</v>
      </c>
      <c r="C1223" s="346">
        <v>1895515</v>
      </c>
      <c r="D1223" s="346">
        <v>32160531.000000075</v>
      </c>
      <c r="E1223" s="346">
        <v>175162951</v>
      </c>
      <c r="F1223" s="346">
        <v>1902910</v>
      </c>
      <c r="G1223" s="347">
        <v>34039511</v>
      </c>
      <c r="H1223" s="347">
        <v>190314344</v>
      </c>
      <c r="I1223" s="347">
        <v>290064127</v>
      </c>
      <c r="J1223" s="348">
        <v>99.6</v>
      </c>
      <c r="K1223" s="349">
        <v>1265.2349999999999</v>
      </c>
      <c r="L1223" s="349">
        <v>659.08</v>
      </c>
      <c r="M1223" s="350">
        <v>21515.179999999997</v>
      </c>
      <c r="N1223" s="350">
        <v>11092.004000000001</v>
      </c>
      <c r="O1223" s="350">
        <v>118083.61099999999</v>
      </c>
      <c r="P1223" s="350">
        <v>60123.493999999984</v>
      </c>
      <c r="Q1223" s="351">
        <v>1895.5150000000001</v>
      </c>
      <c r="R1223" s="352">
        <f t="shared" si="32"/>
        <v>0.3626568637484916</v>
      </c>
      <c r="S1223" s="353">
        <v>98.583148936170232</v>
      </c>
      <c r="T1223" s="351">
        <v>87</v>
      </c>
      <c r="U1223" s="350">
        <v>2088000</v>
      </c>
      <c r="V1223" s="350">
        <v>48024000</v>
      </c>
      <c r="W1223" s="350">
        <v>8</v>
      </c>
      <c r="X1223" s="350">
        <v>490680000</v>
      </c>
      <c r="Y1223" s="354">
        <v>60</v>
      </c>
      <c r="Z1223" s="354">
        <v>31.05</v>
      </c>
      <c r="AA1223" s="355">
        <v>185769.26400000002</v>
      </c>
      <c r="AB1223" s="355">
        <v>95569.06</v>
      </c>
      <c r="AC1223" s="355">
        <v>632601.5500000004</v>
      </c>
      <c r="AD1223" s="355">
        <v>327501.34899999993</v>
      </c>
      <c r="AE1223" s="350">
        <v>4543632</v>
      </c>
    </row>
    <row r="1224" spans="1:31" s="356" customFormat="1" ht="14.4" x14ac:dyDescent="0.3">
      <c r="A1224" s="344">
        <v>43336</v>
      </c>
      <c r="B1224" s="345">
        <f t="shared" si="31"/>
        <v>2018</v>
      </c>
      <c r="C1224" s="346">
        <v>1498993</v>
      </c>
      <c r="D1224" s="346">
        <v>33659524</v>
      </c>
      <c r="E1224" s="346">
        <v>176661944</v>
      </c>
      <c r="F1224" s="346">
        <v>1486008</v>
      </c>
      <c r="G1224" s="347">
        <v>34039511</v>
      </c>
      <c r="H1224" s="347">
        <v>190314344</v>
      </c>
      <c r="I1224" s="347">
        <v>290064127</v>
      </c>
      <c r="J1224" s="348">
        <v>99.41</v>
      </c>
      <c r="K1224" s="349">
        <v>1010.375</v>
      </c>
      <c r="L1224" s="349">
        <v>509.68400000000003</v>
      </c>
      <c r="M1224" s="350">
        <v>22525.554999999997</v>
      </c>
      <c r="N1224" s="350">
        <v>11601.688</v>
      </c>
      <c r="O1224" s="350">
        <v>119093.98599999999</v>
      </c>
      <c r="P1224" s="350">
        <v>60633.177999999985</v>
      </c>
      <c r="Q1224" s="351">
        <v>1498.9929999999999</v>
      </c>
      <c r="R1224" s="352">
        <f t="shared" si="32"/>
        <v>0.36338334776675646</v>
      </c>
      <c r="S1224" s="353">
        <v>98.586652542372903</v>
      </c>
      <c r="T1224" s="351">
        <v>87</v>
      </c>
      <c r="U1224" s="350">
        <v>2088000</v>
      </c>
      <c r="V1224" s="350">
        <v>50112000</v>
      </c>
      <c r="W1224" s="350">
        <v>8</v>
      </c>
      <c r="X1224" s="350">
        <v>492768000</v>
      </c>
      <c r="Y1224" s="354">
        <v>60</v>
      </c>
      <c r="Z1224" s="354">
        <v>31.05</v>
      </c>
      <c r="AA1224" s="355">
        <v>186582.04000000004</v>
      </c>
      <c r="AB1224" s="355">
        <v>95979.474000000002</v>
      </c>
      <c r="AC1224" s="355">
        <v>633611.9250000004</v>
      </c>
      <c r="AD1224" s="355">
        <v>328011.03299999994</v>
      </c>
      <c r="AE1224" s="350">
        <v>4545720</v>
      </c>
    </row>
    <row r="1225" spans="1:31" s="356" customFormat="1" ht="14.4" x14ac:dyDescent="0.3">
      <c r="A1225" s="344">
        <v>43337</v>
      </c>
      <c r="B1225" s="345">
        <f t="shared" si="31"/>
        <v>2018</v>
      </c>
      <c r="C1225" s="346">
        <v>392996</v>
      </c>
      <c r="D1225" s="346">
        <v>34052520</v>
      </c>
      <c r="E1225" s="346">
        <v>177054940</v>
      </c>
      <c r="F1225" s="346">
        <v>429339</v>
      </c>
      <c r="G1225" s="347">
        <v>34039511</v>
      </c>
      <c r="H1225" s="347">
        <v>190314344</v>
      </c>
      <c r="I1225" s="347">
        <v>290064127</v>
      </c>
      <c r="J1225" s="348">
        <v>99.92</v>
      </c>
      <c r="K1225" s="349">
        <v>261.363</v>
      </c>
      <c r="L1225" s="349">
        <v>140.45599999999999</v>
      </c>
      <c r="M1225" s="350">
        <v>22786.917999999998</v>
      </c>
      <c r="N1225" s="350">
        <v>11742.144</v>
      </c>
      <c r="O1225" s="350">
        <v>119355.34899999999</v>
      </c>
      <c r="P1225" s="350">
        <v>60773.633999999984</v>
      </c>
      <c r="Q1225" s="351">
        <v>392.99599999999998</v>
      </c>
      <c r="R1225" s="352">
        <f t="shared" si="32"/>
        <v>0.36200754343148106</v>
      </c>
      <c r="S1225" s="353">
        <v>98.59227848101267</v>
      </c>
      <c r="T1225" s="351">
        <v>87</v>
      </c>
      <c r="U1225" s="350">
        <v>2088000</v>
      </c>
      <c r="V1225" s="350">
        <v>52200000</v>
      </c>
      <c r="W1225" s="350">
        <v>8</v>
      </c>
      <c r="X1225" s="350">
        <v>494856000</v>
      </c>
      <c r="Y1225" s="354">
        <v>60</v>
      </c>
      <c r="Z1225" s="354">
        <v>31.05</v>
      </c>
      <c r="AA1225" s="355">
        <v>186208.15900000004</v>
      </c>
      <c r="AB1225" s="355">
        <v>95799.13</v>
      </c>
      <c r="AC1225" s="355">
        <v>633873.28800000041</v>
      </c>
      <c r="AD1225" s="355">
        <v>328151.48899999994</v>
      </c>
      <c r="AE1225" s="350">
        <v>4547808</v>
      </c>
    </row>
    <row r="1226" spans="1:31" s="356" customFormat="1" ht="14.4" x14ac:dyDescent="0.3">
      <c r="A1226" s="344">
        <v>43338</v>
      </c>
      <c r="B1226" s="345">
        <f t="shared" si="31"/>
        <v>2018</v>
      </c>
      <c r="C1226" s="346">
        <v>179854</v>
      </c>
      <c r="D1226" s="346">
        <v>34232374.000000067</v>
      </c>
      <c r="E1226" s="346">
        <v>177234794</v>
      </c>
      <c r="F1226" s="346">
        <v>178581</v>
      </c>
      <c r="G1226" s="347">
        <v>34039511</v>
      </c>
      <c r="H1226" s="347">
        <v>190314344</v>
      </c>
      <c r="I1226" s="347">
        <v>290064127</v>
      </c>
      <c r="J1226" s="348">
        <v>99.97</v>
      </c>
      <c r="K1226" s="349">
        <v>119.691</v>
      </c>
      <c r="L1226" s="349">
        <v>66.760000000000005</v>
      </c>
      <c r="M1226" s="350">
        <v>22906.608999999997</v>
      </c>
      <c r="N1226" s="350">
        <v>11808.904</v>
      </c>
      <c r="O1226" s="350">
        <v>119475.04</v>
      </c>
      <c r="P1226" s="350">
        <v>60840.393999999986</v>
      </c>
      <c r="Q1226" s="351">
        <v>179.85400000000001</v>
      </c>
      <c r="R1226" s="352">
        <f t="shared" si="32"/>
        <v>0.36010023749540798</v>
      </c>
      <c r="S1226" s="353">
        <v>98.598067226890777</v>
      </c>
      <c r="T1226" s="351">
        <v>87</v>
      </c>
      <c r="U1226" s="350">
        <v>2088000</v>
      </c>
      <c r="V1226" s="350">
        <v>54288000</v>
      </c>
      <c r="W1226" s="350">
        <v>8</v>
      </c>
      <c r="X1226" s="350">
        <v>496944000</v>
      </c>
      <c r="Y1226" s="354">
        <v>60</v>
      </c>
      <c r="Z1226" s="354">
        <v>31.05</v>
      </c>
      <c r="AA1226" s="355">
        <v>185373.09800000003</v>
      </c>
      <c r="AB1226" s="355">
        <v>95360.723999999987</v>
      </c>
      <c r="AC1226" s="355">
        <v>633992.9790000004</v>
      </c>
      <c r="AD1226" s="355">
        <v>328218.24899999995</v>
      </c>
      <c r="AE1226" s="350">
        <v>4549896</v>
      </c>
    </row>
    <row r="1227" spans="1:31" s="356" customFormat="1" ht="14.4" x14ac:dyDescent="0.3">
      <c r="A1227" s="344">
        <v>43339</v>
      </c>
      <c r="B1227" s="345">
        <f t="shared" si="31"/>
        <v>2018</v>
      </c>
      <c r="C1227" s="346">
        <v>487514</v>
      </c>
      <c r="D1227" s="346">
        <v>34719888.000000037</v>
      </c>
      <c r="E1227" s="346">
        <v>177722307.99999997</v>
      </c>
      <c r="F1227" s="346">
        <v>457084</v>
      </c>
      <c r="G1227" s="347">
        <v>34039511</v>
      </c>
      <c r="H1227" s="347">
        <v>190314344</v>
      </c>
      <c r="I1227" s="347">
        <v>290064127</v>
      </c>
      <c r="J1227" s="348">
        <v>99.64</v>
      </c>
      <c r="K1227" s="349">
        <v>332.67099999999999</v>
      </c>
      <c r="L1227" s="349">
        <v>163.23599999999999</v>
      </c>
      <c r="M1227" s="350">
        <v>23239.279999999995</v>
      </c>
      <c r="N1227" s="350">
        <v>11972.140000000001</v>
      </c>
      <c r="O1227" s="350">
        <v>119807.711</v>
      </c>
      <c r="P1227" s="350">
        <v>61003.629999999983</v>
      </c>
      <c r="Q1227" s="351">
        <v>487.51400000000001</v>
      </c>
      <c r="R1227" s="352">
        <f t="shared" si="32"/>
        <v>0.35829466225791268</v>
      </c>
      <c r="S1227" s="353">
        <v>98.602426778242688</v>
      </c>
      <c r="T1227" s="351">
        <v>87</v>
      </c>
      <c r="U1227" s="350">
        <v>2088000</v>
      </c>
      <c r="V1227" s="350">
        <v>56376000</v>
      </c>
      <c r="W1227" s="350">
        <v>8</v>
      </c>
      <c r="X1227" s="350">
        <v>499032000</v>
      </c>
      <c r="Y1227" s="354">
        <v>60</v>
      </c>
      <c r="Z1227" s="354">
        <v>31.05</v>
      </c>
      <c r="AA1227" s="355">
        <v>184618.41899999999</v>
      </c>
      <c r="AB1227" s="355">
        <v>94954.217999999993</v>
      </c>
      <c r="AC1227" s="355">
        <v>634325.65000000037</v>
      </c>
      <c r="AD1227" s="355">
        <v>328381.48499999993</v>
      </c>
      <c r="AE1227" s="350">
        <v>4551984</v>
      </c>
    </row>
    <row r="1228" spans="1:31" s="356" customFormat="1" ht="14.4" x14ac:dyDescent="0.3">
      <c r="A1228" s="344">
        <v>43340</v>
      </c>
      <c r="B1228" s="345">
        <f t="shared" ref="B1228:B1291" si="33">YEAR(A1228)</f>
        <v>2018</v>
      </c>
      <c r="C1228" s="346">
        <v>1346093</v>
      </c>
      <c r="D1228" s="346">
        <v>36065981</v>
      </c>
      <c r="E1228" s="346">
        <v>179068401</v>
      </c>
      <c r="F1228" s="346">
        <v>1325930</v>
      </c>
      <c r="G1228" s="347">
        <v>34039511</v>
      </c>
      <c r="H1228" s="347">
        <v>190314344</v>
      </c>
      <c r="I1228" s="347">
        <v>290064127</v>
      </c>
      <c r="J1228" s="348">
        <v>99.09</v>
      </c>
      <c r="K1228" s="349">
        <v>902.45399999999995</v>
      </c>
      <c r="L1228" s="349">
        <v>461.33600000000001</v>
      </c>
      <c r="M1228" s="350">
        <v>24141.733999999997</v>
      </c>
      <c r="N1228" s="350">
        <v>12433.476000000001</v>
      </c>
      <c r="O1228" s="350">
        <v>120710.16499999999</v>
      </c>
      <c r="P1228" s="350">
        <v>61464.965999999986</v>
      </c>
      <c r="Q1228" s="351">
        <v>1346.0930000000001</v>
      </c>
      <c r="R1228" s="352">
        <f t="shared" si="32"/>
        <v>0.35833588148848</v>
      </c>
      <c r="S1228" s="353">
        <v>98.604458333333341</v>
      </c>
      <c r="T1228" s="351">
        <v>87</v>
      </c>
      <c r="U1228" s="350">
        <v>2088000</v>
      </c>
      <c r="V1228" s="350">
        <v>58464000</v>
      </c>
      <c r="W1228" s="350">
        <v>8</v>
      </c>
      <c r="X1228" s="350">
        <v>501120000</v>
      </c>
      <c r="Y1228" s="354">
        <v>60</v>
      </c>
      <c r="Z1228" s="354">
        <v>31.05</v>
      </c>
      <c r="AA1228" s="355">
        <v>184252.62800000006</v>
      </c>
      <c r="AB1228" s="355">
        <v>94792.249999999971</v>
      </c>
      <c r="AC1228" s="355">
        <v>635228.1040000004</v>
      </c>
      <c r="AD1228" s="355">
        <v>328842.82099999994</v>
      </c>
      <c r="AE1228" s="350">
        <v>4554072</v>
      </c>
    </row>
    <row r="1229" spans="1:31" s="356" customFormat="1" ht="14.4" x14ac:dyDescent="0.3">
      <c r="A1229" s="344">
        <v>43341</v>
      </c>
      <c r="B1229" s="345">
        <f t="shared" si="33"/>
        <v>2018</v>
      </c>
      <c r="C1229" s="346">
        <v>1542664</v>
      </c>
      <c r="D1229" s="346">
        <v>37608645</v>
      </c>
      <c r="E1229" s="346">
        <v>180611065</v>
      </c>
      <c r="F1229" s="346">
        <v>1519880</v>
      </c>
      <c r="G1229" s="347">
        <v>34039511</v>
      </c>
      <c r="H1229" s="347">
        <v>190314344</v>
      </c>
      <c r="I1229" s="347">
        <v>290064127</v>
      </c>
      <c r="J1229" s="348">
        <v>99.76</v>
      </c>
      <c r="K1229" s="349">
        <v>1038.8810000000001</v>
      </c>
      <c r="L1229" s="349">
        <v>526.31200000000001</v>
      </c>
      <c r="M1229" s="350">
        <v>25180.614999999998</v>
      </c>
      <c r="N1229" s="350">
        <v>12959.788</v>
      </c>
      <c r="O1229" s="350">
        <v>121749.04599999999</v>
      </c>
      <c r="P1229" s="350">
        <v>61991.277999999984</v>
      </c>
      <c r="Q1229" s="351">
        <v>1542.664</v>
      </c>
      <c r="R1229" s="352">
        <f t="shared" si="32"/>
        <v>0.35847707054007294</v>
      </c>
      <c r="S1229" s="353">
        <v>98.609253112033201</v>
      </c>
      <c r="T1229" s="351">
        <v>87</v>
      </c>
      <c r="U1229" s="350">
        <v>2088000</v>
      </c>
      <c r="V1229" s="350">
        <v>60552000</v>
      </c>
      <c r="W1229" s="350">
        <v>8</v>
      </c>
      <c r="X1229" s="350">
        <v>503208000</v>
      </c>
      <c r="Y1229" s="354">
        <v>60</v>
      </c>
      <c r="Z1229" s="354">
        <v>31.05</v>
      </c>
      <c r="AA1229" s="355">
        <v>184392.64800000004</v>
      </c>
      <c r="AB1229" s="355">
        <v>94883.43799999998</v>
      </c>
      <c r="AC1229" s="355">
        <v>636266.98500000045</v>
      </c>
      <c r="AD1229" s="355">
        <v>329369.13299999991</v>
      </c>
      <c r="AE1229" s="350">
        <v>4556160</v>
      </c>
    </row>
    <row r="1230" spans="1:31" s="356" customFormat="1" ht="14.4" x14ac:dyDescent="0.3">
      <c r="A1230" s="344">
        <v>43342</v>
      </c>
      <c r="B1230" s="345">
        <f t="shared" si="33"/>
        <v>2018</v>
      </c>
      <c r="C1230" s="346">
        <v>1062899</v>
      </c>
      <c r="D1230" s="346">
        <v>38671544</v>
      </c>
      <c r="E1230" s="346">
        <v>181673964</v>
      </c>
      <c r="F1230" s="346">
        <v>1250380</v>
      </c>
      <c r="G1230" s="347">
        <v>34039511</v>
      </c>
      <c r="H1230" s="347">
        <v>190314344</v>
      </c>
      <c r="I1230" s="347">
        <v>290064127</v>
      </c>
      <c r="J1230" s="348">
        <v>99.64</v>
      </c>
      <c r="K1230" s="349">
        <v>717.30700000000002</v>
      </c>
      <c r="L1230" s="349">
        <v>358.08800000000002</v>
      </c>
      <c r="M1230" s="350">
        <v>25897.921999999999</v>
      </c>
      <c r="N1230" s="350">
        <v>13317.876</v>
      </c>
      <c r="O1230" s="350">
        <v>122466.35299999999</v>
      </c>
      <c r="P1230" s="350">
        <v>62349.365999999987</v>
      </c>
      <c r="Q1230" s="351">
        <v>1062.8989999999999</v>
      </c>
      <c r="R1230" s="352">
        <f t="shared" si="32"/>
        <v>0.35731185377630864</v>
      </c>
      <c r="S1230" s="353">
        <v>98.613512396694219</v>
      </c>
      <c r="T1230" s="351">
        <v>87</v>
      </c>
      <c r="U1230" s="350">
        <v>2088000</v>
      </c>
      <c r="V1230" s="350">
        <v>62640000</v>
      </c>
      <c r="W1230" s="350">
        <v>8</v>
      </c>
      <c r="X1230" s="350">
        <v>505296000</v>
      </c>
      <c r="Y1230" s="354">
        <v>60</v>
      </c>
      <c r="Z1230" s="354">
        <v>31.05</v>
      </c>
      <c r="AA1230" s="355">
        <v>184143.88200000007</v>
      </c>
      <c r="AB1230" s="355">
        <v>94755.647999999957</v>
      </c>
      <c r="AC1230" s="355">
        <v>636984.29200000048</v>
      </c>
      <c r="AD1230" s="355">
        <v>329727.2209999999</v>
      </c>
      <c r="AE1230" s="350">
        <v>4558248</v>
      </c>
    </row>
    <row r="1231" spans="1:31" s="356" customFormat="1" ht="14.4" x14ac:dyDescent="0.3">
      <c r="A1231" s="344">
        <v>43343</v>
      </c>
      <c r="B1231" s="345">
        <f t="shared" si="33"/>
        <v>2018</v>
      </c>
      <c r="C1231" s="346">
        <v>1393346</v>
      </c>
      <c r="D1231" s="346">
        <v>40064890</v>
      </c>
      <c r="E1231" s="346">
        <v>183067310</v>
      </c>
      <c r="F1231" s="346">
        <v>1306545</v>
      </c>
      <c r="G1231" s="347">
        <v>34039511</v>
      </c>
      <c r="H1231" s="347">
        <v>190314344</v>
      </c>
      <c r="I1231" s="347">
        <v>290064127</v>
      </c>
      <c r="J1231" s="348">
        <v>99.92</v>
      </c>
      <c r="K1231" s="349">
        <v>949.18299999999999</v>
      </c>
      <c r="L1231" s="349">
        <v>462.43599999999998</v>
      </c>
      <c r="M1231" s="350">
        <v>26847.105</v>
      </c>
      <c r="N1231" s="350">
        <v>13780.312</v>
      </c>
      <c r="O1231" s="350">
        <v>123415.53599999999</v>
      </c>
      <c r="P1231" s="350">
        <v>62811.801999999989</v>
      </c>
      <c r="Q1231" s="351">
        <v>1393.346</v>
      </c>
      <c r="R1231" s="352">
        <f t="shared" si="32"/>
        <v>0.35794145147745815</v>
      </c>
      <c r="S1231" s="353">
        <v>98.61888888888889</v>
      </c>
      <c r="T1231" s="351">
        <v>87</v>
      </c>
      <c r="U1231" s="350">
        <v>2088000</v>
      </c>
      <c r="V1231" s="350">
        <v>64728000</v>
      </c>
      <c r="W1231" s="350">
        <v>8</v>
      </c>
      <c r="X1231" s="350">
        <v>507384000</v>
      </c>
      <c r="Y1231" s="354">
        <v>60</v>
      </c>
      <c r="Z1231" s="354">
        <v>31.05</v>
      </c>
      <c r="AA1231" s="355">
        <v>183783.50200000004</v>
      </c>
      <c r="AB1231" s="355">
        <v>94543.957999999955</v>
      </c>
      <c r="AC1231" s="355">
        <v>637933.47500000044</v>
      </c>
      <c r="AD1231" s="355">
        <v>330189.65699999989</v>
      </c>
      <c r="AE1231" s="350">
        <v>4560336</v>
      </c>
    </row>
    <row r="1232" spans="1:31" s="369" customFormat="1" ht="14.4" x14ac:dyDescent="0.3">
      <c r="A1232" s="357">
        <v>43344</v>
      </c>
      <c r="B1232" s="358">
        <f t="shared" si="33"/>
        <v>2018</v>
      </c>
      <c r="C1232" s="359">
        <v>1569012</v>
      </c>
      <c r="D1232" s="359">
        <v>1569012</v>
      </c>
      <c r="E1232" s="359">
        <v>184636322</v>
      </c>
      <c r="F1232" s="359">
        <v>1364350</v>
      </c>
      <c r="G1232" s="360">
        <v>21099059</v>
      </c>
      <c r="H1232" s="360">
        <v>211413403</v>
      </c>
      <c r="I1232" s="360">
        <v>290064127</v>
      </c>
      <c r="J1232" s="361">
        <v>99.83</v>
      </c>
      <c r="K1232" s="362">
        <v>1064.4169999999999</v>
      </c>
      <c r="L1232" s="362">
        <v>525.25199999999995</v>
      </c>
      <c r="M1232" s="363">
        <v>1064.4169999999999</v>
      </c>
      <c r="N1232" s="363">
        <v>525.25199999999995</v>
      </c>
      <c r="O1232" s="363">
        <v>124479.95299999999</v>
      </c>
      <c r="P1232" s="363">
        <v>63337.053999999989</v>
      </c>
      <c r="Q1232" s="364">
        <v>1569.0119999999999</v>
      </c>
      <c r="R1232" s="365">
        <f t="shared" si="32"/>
        <v>0.35933909489319321</v>
      </c>
      <c r="S1232" s="366">
        <v>98.623852459016405</v>
      </c>
      <c r="T1232" s="364">
        <v>87</v>
      </c>
      <c r="U1232" s="363">
        <v>2088000</v>
      </c>
      <c r="V1232" s="363">
        <v>2088000</v>
      </c>
      <c r="W1232" s="363">
        <v>9</v>
      </c>
      <c r="X1232" s="363">
        <v>509472000</v>
      </c>
      <c r="Y1232" s="367">
        <v>60</v>
      </c>
      <c r="Z1232" s="367">
        <v>31.05</v>
      </c>
      <c r="AA1232" s="368">
        <v>184234.70500000002</v>
      </c>
      <c r="AB1232" s="368">
        <v>94763.267999999953</v>
      </c>
      <c r="AC1232" s="368">
        <v>638997.89200000046</v>
      </c>
      <c r="AD1232" s="368">
        <v>330714.90899999987</v>
      </c>
      <c r="AE1232" s="363">
        <v>4562424</v>
      </c>
    </row>
    <row r="1233" spans="1:31" s="369" customFormat="1" ht="14.4" x14ac:dyDescent="0.3">
      <c r="A1233" s="357">
        <v>43345</v>
      </c>
      <c r="B1233" s="358">
        <f t="shared" si="33"/>
        <v>2018</v>
      </c>
      <c r="C1233" s="359">
        <v>1705677</v>
      </c>
      <c r="D1233" s="359">
        <v>3274689</v>
      </c>
      <c r="E1233" s="359">
        <v>186341999</v>
      </c>
      <c r="F1233" s="359">
        <v>1525274</v>
      </c>
      <c r="G1233" s="360">
        <v>21099059</v>
      </c>
      <c r="H1233" s="360">
        <v>211413403</v>
      </c>
      <c r="I1233" s="360">
        <v>290064127</v>
      </c>
      <c r="J1233" s="361">
        <v>99.63</v>
      </c>
      <c r="K1233" s="362">
        <v>1145.694</v>
      </c>
      <c r="L1233" s="362">
        <v>583.27599999999995</v>
      </c>
      <c r="M1233" s="363">
        <v>2210.1109999999999</v>
      </c>
      <c r="N1233" s="363">
        <v>1108.5279999999998</v>
      </c>
      <c r="O1233" s="363">
        <v>125625.647</v>
      </c>
      <c r="P1233" s="363">
        <v>63920.329999999987</v>
      </c>
      <c r="Q1233" s="364">
        <v>1705.6769999999999</v>
      </c>
      <c r="R1233" s="365">
        <f t="shared" si="32"/>
        <v>0.36125910355324675</v>
      </c>
      <c r="S1233" s="366">
        <v>98.627959183673482</v>
      </c>
      <c r="T1233" s="364">
        <v>87</v>
      </c>
      <c r="U1233" s="363">
        <v>2088000</v>
      </c>
      <c r="V1233" s="363">
        <v>4176000</v>
      </c>
      <c r="W1233" s="363">
        <v>9</v>
      </c>
      <c r="X1233" s="363">
        <v>511560000</v>
      </c>
      <c r="Y1233" s="367">
        <v>60</v>
      </c>
      <c r="Z1233" s="367">
        <v>31.05</v>
      </c>
      <c r="AA1233" s="368">
        <v>185032.03699999998</v>
      </c>
      <c r="AB1233" s="368">
        <v>95178.743999999933</v>
      </c>
      <c r="AC1233" s="368">
        <v>640143.58600000048</v>
      </c>
      <c r="AD1233" s="368">
        <v>331298.18499999988</v>
      </c>
      <c r="AE1233" s="363">
        <v>4564512</v>
      </c>
    </row>
    <row r="1234" spans="1:31" s="369" customFormat="1" ht="14.4" x14ac:dyDescent="0.3">
      <c r="A1234" s="357">
        <v>43346</v>
      </c>
      <c r="B1234" s="358">
        <f t="shared" si="33"/>
        <v>2018</v>
      </c>
      <c r="C1234" s="359">
        <v>1340505</v>
      </c>
      <c r="D1234" s="359">
        <v>4615194</v>
      </c>
      <c r="E1234" s="359">
        <v>187682504</v>
      </c>
      <c r="F1234" s="359">
        <v>1365997</v>
      </c>
      <c r="G1234" s="360">
        <v>21099059</v>
      </c>
      <c r="H1234" s="360">
        <v>211413403</v>
      </c>
      <c r="I1234" s="360">
        <v>290064127</v>
      </c>
      <c r="J1234" s="361">
        <v>100</v>
      </c>
      <c r="K1234" s="362">
        <v>885.96600000000001</v>
      </c>
      <c r="L1234" s="362">
        <v>462.82400000000001</v>
      </c>
      <c r="M1234" s="363">
        <v>3096.0769999999998</v>
      </c>
      <c r="N1234" s="363">
        <v>1571.3519999999999</v>
      </c>
      <c r="O1234" s="363">
        <v>126511.613</v>
      </c>
      <c r="P1234" s="363">
        <v>64383.153999999988</v>
      </c>
      <c r="Q1234" s="364">
        <v>1340.5050000000001</v>
      </c>
      <c r="R1234" s="365">
        <f t="shared" si="32"/>
        <v>0.36299921665879448</v>
      </c>
      <c r="S1234" s="366">
        <v>98.63353658536586</v>
      </c>
      <c r="T1234" s="364">
        <v>87</v>
      </c>
      <c r="U1234" s="363">
        <v>2088000</v>
      </c>
      <c r="V1234" s="363">
        <v>6264000</v>
      </c>
      <c r="W1234" s="363">
        <v>9</v>
      </c>
      <c r="X1234" s="363">
        <v>513648000</v>
      </c>
      <c r="Y1234" s="367">
        <v>60</v>
      </c>
      <c r="Z1234" s="367">
        <v>31.05</v>
      </c>
      <c r="AA1234" s="368">
        <v>185746.24699999997</v>
      </c>
      <c r="AB1234" s="368">
        <v>95561.749999999927</v>
      </c>
      <c r="AC1234" s="368">
        <v>641029.55200000049</v>
      </c>
      <c r="AD1234" s="368">
        <v>331761.0089999999</v>
      </c>
      <c r="AE1234" s="363">
        <v>4566600</v>
      </c>
    </row>
    <row r="1235" spans="1:31" s="369" customFormat="1" ht="14.4" x14ac:dyDescent="0.3">
      <c r="A1235" s="357">
        <v>43347</v>
      </c>
      <c r="B1235" s="358">
        <f t="shared" si="33"/>
        <v>2018</v>
      </c>
      <c r="C1235" s="359">
        <v>304079</v>
      </c>
      <c r="D1235" s="359">
        <v>4919273</v>
      </c>
      <c r="E1235" s="359">
        <v>187986583</v>
      </c>
      <c r="F1235" s="359">
        <v>245650</v>
      </c>
      <c r="G1235" s="360">
        <v>21099059</v>
      </c>
      <c r="H1235" s="360">
        <v>211413403</v>
      </c>
      <c r="I1235" s="360">
        <v>290064127</v>
      </c>
      <c r="J1235" s="361">
        <v>99.7</v>
      </c>
      <c r="K1235" s="362">
        <v>203.89</v>
      </c>
      <c r="L1235" s="362">
        <v>117.672</v>
      </c>
      <c r="M1235" s="363">
        <v>3299.9669999999996</v>
      </c>
      <c r="N1235" s="363">
        <v>1689.0239999999999</v>
      </c>
      <c r="O1235" s="363">
        <v>126715.503</v>
      </c>
      <c r="P1235" s="363">
        <v>64500.825999999986</v>
      </c>
      <c r="Q1235" s="364">
        <v>304.07900000000001</v>
      </c>
      <c r="R1235" s="365">
        <f t="shared" si="32"/>
        <v>0.36262994279116212</v>
      </c>
      <c r="S1235" s="366">
        <v>98.637854251012158</v>
      </c>
      <c r="T1235" s="364">
        <v>87</v>
      </c>
      <c r="U1235" s="363">
        <v>2088000</v>
      </c>
      <c r="V1235" s="363">
        <v>8352000</v>
      </c>
      <c r="W1235" s="363">
        <v>9</v>
      </c>
      <c r="X1235" s="363">
        <v>515736000</v>
      </c>
      <c r="Y1235" s="367">
        <v>60</v>
      </c>
      <c r="Z1235" s="367">
        <v>31.05</v>
      </c>
      <c r="AA1235" s="368">
        <v>185937.53999999998</v>
      </c>
      <c r="AB1235" s="368">
        <v>95670.915999999939</v>
      </c>
      <c r="AC1235" s="368">
        <v>641233.4420000005</v>
      </c>
      <c r="AD1235" s="368">
        <v>331878.68099999992</v>
      </c>
      <c r="AE1235" s="363">
        <v>4568688</v>
      </c>
    </row>
    <row r="1236" spans="1:31" s="369" customFormat="1" ht="14.4" x14ac:dyDescent="0.3">
      <c r="A1236" s="357">
        <v>43348</v>
      </c>
      <c r="B1236" s="358">
        <f t="shared" si="33"/>
        <v>2018</v>
      </c>
      <c r="C1236" s="359">
        <v>403477</v>
      </c>
      <c r="D1236" s="359">
        <v>5322750</v>
      </c>
      <c r="E1236" s="359">
        <v>188390060</v>
      </c>
      <c r="F1236" s="359">
        <v>263860</v>
      </c>
      <c r="G1236" s="360">
        <v>21099059</v>
      </c>
      <c r="H1236" s="360">
        <v>211413403</v>
      </c>
      <c r="I1236" s="360">
        <v>290064127</v>
      </c>
      <c r="J1236" s="361">
        <v>99.54</v>
      </c>
      <c r="K1236" s="362">
        <v>271.22800000000001</v>
      </c>
      <c r="L1236" s="362">
        <v>140.21600000000001</v>
      </c>
      <c r="M1236" s="363">
        <v>3571.1949999999997</v>
      </c>
      <c r="N1236" s="363">
        <v>1829.2399999999998</v>
      </c>
      <c r="O1236" s="363">
        <v>126986.731</v>
      </c>
      <c r="P1236" s="363">
        <v>64641.041999999987</v>
      </c>
      <c r="Q1236" s="364">
        <v>403.47699999999998</v>
      </c>
      <c r="R1236" s="365">
        <f t="shared" si="32"/>
        <v>0.36122493701779312</v>
      </c>
      <c r="S1236" s="366">
        <v>98.641491935483884</v>
      </c>
      <c r="T1236" s="364">
        <v>87</v>
      </c>
      <c r="U1236" s="363">
        <v>2088000</v>
      </c>
      <c r="V1236" s="363">
        <v>10440000</v>
      </c>
      <c r="W1236" s="363">
        <v>9</v>
      </c>
      <c r="X1236" s="363">
        <v>517824000</v>
      </c>
      <c r="Y1236" s="367">
        <v>60</v>
      </c>
      <c r="Z1236" s="367">
        <v>31.05</v>
      </c>
      <c r="AA1236" s="368">
        <v>185842.17899999997</v>
      </c>
      <c r="AB1236" s="368">
        <v>95581.45399999994</v>
      </c>
      <c r="AC1236" s="368">
        <v>641504.67000000051</v>
      </c>
      <c r="AD1236" s="368">
        <v>332018.89699999994</v>
      </c>
      <c r="AE1236" s="363">
        <v>4570776</v>
      </c>
    </row>
    <row r="1237" spans="1:31" s="369" customFormat="1" ht="14.4" x14ac:dyDescent="0.3">
      <c r="A1237" s="357">
        <v>43349</v>
      </c>
      <c r="B1237" s="358">
        <f t="shared" si="33"/>
        <v>2018</v>
      </c>
      <c r="C1237" s="359">
        <v>272980</v>
      </c>
      <c r="D1237" s="359">
        <v>5595730</v>
      </c>
      <c r="E1237" s="359">
        <v>188663040</v>
      </c>
      <c r="F1237" s="359">
        <v>191080</v>
      </c>
      <c r="G1237" s="360">
        <v>21099059</v>
      </c>
      <c r="H1237" s="360">
        <v>211413403</v>
      </c>
      <c r="I1237" s="360">
        <v>290064127</v>
      </c>
      <c r="J1237" s="361">
        <v>99.47</v>
      </c>
      <c r="K1237" s="362">
        <v>187.923</v>
      </c>
      <c r="L1237" s="362">
        <v>92.944000000000003</v>
      </c>
      <c r="M1237" s="363">
        <v>3759.1179999999995</v>
      </c>
      <c r="N1237" s="363">
        <v>1922.1839999999997</v>
      </c>
      <c r="O1237" s="363">
        <v>127174.65399999999</v>
      </c>
      <c r="P1237" s="363">
        <v>64733.98599999999</v>
      </c>
      <c r="Q1237" s="364">
        <v>272.98</v>
      </c>
      <c r="R1237" s="365">
        <f t="shared" si="32"/>
        <v>0.36102296095103198</v>
      </c>
      <c r="S1237" s="366">
        <v>98.644819277108454</v>
      </c>
      <c r="T1237" s="364">
        <v>87</v>
      </c>
      <c r="U1237" s="363">
        <v>2088000</v>
      </c>
      <c r="V1237" s="363">
        <v>12528000</v>
      </c>
      <c r="W1237" s="363">
        <v>9</v>
      </c>
      <c r="X1237" s="363">
        <v>519912000</v>
      </c>
      <c r="Y1237" s="367">
        <v>60</v>
      </c>
      <c r="Z1237" s="367">
        <v>31.05</v>
      </c>
      <c r="AA1237" s="368">
        <v>185062.98199999999</v>
      </c>
      <c r="AB1237" s="368">
        <v>95148.487999999939</v>
      </c>
      <c r="AC1237" s="368">
        <v>641692.59300000046</v>
      </c>
      <c r="AD1237" s="368">
        <v>332111.84099999996</v>
      </c>
      <c r="AE1237" s="363">
        <v>4572864</v>
      </c>
    </row>
    <row r="1238" spans="1:31" s="369" customFormat="1" ht="14.4" x14ac:dyDescent="0.3">
      <c r="A1238" s="357">
        <v>43350</v>
      </c>
      <c r="B1238" s="358">
        <f t="shared" si="33"/>
        <v>2018</v>
      </c>
      <c r="C1238" s="359">
        <v>17728</v>
      </c>
      <c r="D1238" s="359">
        <v>5613458</v>
      </c>
      <c r="E1238" s="359">
        <v>188680768</v>
      </c>
      <c r="F1238" s="359">
        <v>68110</v>
      </c>
      <c r="G1238" s="360">
        <v>21099059</v>
      </c>
      <c r="H1238" s="360">
        <v>211413403</v>
      </c>
      <c r="I1238" s="360">
        <v>290064127</v>
      </c>
      <c r="J1238" s="361">
        <v>99.34</v>
      </c>
      <c r="K1238" s="362">
        <v>14.472</v>
      </c>
      <c r="L1238" s="362">
        <v>8.8360000000000003</v>
      </c>
      <c r="M1238" s="363">
        <v>3773.5899999999997</v>
      </c>
      <c r="N1238" s="363">
        <v>1931.0199999999998</v>
      </c>
      <c r="O1238" s="363">
        <v>127189.12599999999</v>
      </c>
      <c r="P1238" s="363">
        <v>64742.821999999993</v>
      </c>
      <c r="Q1238" s="364">
        <v>17.728000000000002</v>
      </c>
      <c r="R1238" s="365">
        <f t="shared" si="32"/>
        <v>0.36099540361098048</v>
      </c>
      <c r="S1238" s="366">
        <v>98.647600000000025</v>
      </c>
      <c r="T1238" s="364">
        <v>87</v>
      </c>
      <c r="U1238" s="363">
        <v>2088000</v>
      </c>
      <c r="V1238" s="363">
        <v>14616000</v>
      </c>
      <c r="W1238" s="363">
        <v>9</v>
      </c>
      <c r="X1238" s="363">
        <v>522000000</v>
      </c>
      <c r="Y1238" s="367">
        <v>60</v>
      </c>
      <c r="Z1238" s="367">
        <v>31.05</v>
      </c>
      <c r="AA1238" s="368">
        <v>184790.367</v>
      </c>
      <c r="AB1238" s="368">
        <v>95007.679999999935</v>
      </c>
      <c r="AC1238" s="368">
        <v>641707.06500000041</v>
      </c>
      <c r="AD1238" s="368">
        <v>332120.67699999997</v>
      </c>
      <c r="AE1238" s="363">
        <v>4574952</v>
      </c>
    </row>
    <row r="1239" spans="1:31" s="369" customFormat="1" ht="14.4" x14ac:dyDescent="0.3">
      <c r="A1239" s="357">
        <v>43351</v>
      </c>
      <c r="B1239" s="358">
        <f t="shared" si="33"/>
        <v>2018</v>
      </c>
      <c r="C1239" s="359">
        <v>194044</v>
      </c>
      <c r="D1239" s="359">
        <v>5807502</v>
      </c>
      <c r="E1239" s="359">
        <v>188874812</v>
      </c>
      <c r="F1239" s="359">
        <v>167090</v>
      </c>
      <c r="G1239" s="360">
        <v>21099059</v>
      </c>
      <c r="H1239" s="360">
        <v>211413403</v>
      </c>
      <c r="I1239" s="360">
        <v>290064127</v>
      </c>
      <c r="J1239" s="361">
        <v>99.95</v>
      </c>
      <c r="K1239" s="362">
        <v>132.93600000000001</v>
      </c>
      <c r="L1239" s="362">
        <v>68.308000000000007</v>
      </c>
      <c r="M1239" s="363">
        <v>3906.5259999999998</v>
      </c>
      <c r="N1239" s="363">
        <v>1999.3279999999997</v>
      </c>
      <c r="O1239" s="363">
        <v>127322.06199999999</v>
      </c>
      <c r="P1239" s="363">
        <v>64811.12999999999</v>
      </c>
      <c r="Q1239" s="364">
        <v>194.04400000000001</v>
      </c>
      <c r="R1239" s="365">
        <f t="shared" si="32"/>
        <v>0.36119943184800352</v>
      </c>
      <c r="S1239" s="366">
        <v>98.65278884462154</v>
      </c>
      <c r="T1239" s="364">
        <v>87</v>
      </c>
      <c r="U1239" s="363">
        <v>2088000</v>
      </c>
      <c r="V1239" s="363">
        <v>16704000</v>
      </c>
      <c r="W1239" s="363">
        <v>9</v>
      </c>
      <c r="X1239" s="363">
        <v>524088000</v>
      </c>
      <c r="Y1239" s="367">
        <v>60</v>
      </c>
      <c r="Z1239" s="367">
        <v>31.05</v>
      </c>
      <c r="AA1239" s="368">
        <v>184894.63899999997</v>
      </c>
      <c r="AB1239" s="368">
        <v>95060.921999999933</v>
      </c>
      <c r="AC1239" s="368">
        <v>641840.0010000004</v>
      </c>
      <c r="AD1239" s="368">
        <v>332188.98499999999</v>
      </c>
      <c r="AE1239" s="363">
        <v>4577040</v>
      </c>
    </row>
    <row r="1240" spans="1:31" s="369" customFormat="1" ht="14.4" x14ac:dyDescent="0.3">
      <c r="A1240" s="357">
        <v>43352</v>
      </c>
      <c r="B1240" s="358">
        <f t="shared" si="33"/>
        <v>2018</v>
      </c>
      <c r="C1240" s="359">
        <v>351769</v>
      </c>
      <c r="D1240" s="359">
        <v>6159271</v>
      </c>
      <c r="E1240" s="359">
        <v>189226581</v>
      </c>
      <c r="F1240" s="359">
        <v>456750</v>
      </c>
      <c r="G1240" s="360">
        <v>21099059</v>
      </c>
      <c r="H1240" s="360">
        <v>211413403</v>
      </c>
      <c r="I1240" s="360">
        <v>290064127</v>
      </c>
      <c r="J1240" s="361">
        <v>100</v>
      </c>
      <c r="K1240" s="362">
        <v>240.13200000000001</v>
      </c>
      <c r="L1240" s="362">
        <v>119.124</v>
      </c>
      <c r="M1240" s="363">
        <v>4146.6579999999994</v>
      </c>
      <c r="N1240" s="363">
        <v>2118.4519999999998</v>
      </c>
      <c r="O1240" s="363">
        <v>127562.19399999999</v>
      </c>
      <c r="P1240" s="363">
        <v>64930.253999999994</v>
      </c>
      <c r="Q1240" s="364">
        <v>351.76900000000001</v>
      </c>
      <c r="R1240" s="365">
        <f t="shared" si="32"/>
        <v>0.36166098514669659</v>
      </c>
      <c r="S1240" s="366">
        <v>98.65813492063495</v>
      </c>
      <c r="T1240" s="364">
        <v>87</v>
      </c>
      <c r="U1240" s="363">
        <v>2088000</v>
      </c>
      <c r="V1240" s="363">
        <v>18792000</v>
      </c>
      <c r="W1240" s="363">
        <v>9</v>
      </c>
      <c r="X1240" s="363">
        <v>526176000</v>
      </c>
      <c r="Y1240" s="367">
        <v>60</v>
      </c>
      <c r="Z1240" s="367">
        <v>31.05</v>
      </c>
      <c r="AA1240" s="368">
        <v>185111.36599999998</v>
      </c>
      <c r="AB1240" s="368">
        <v>95161.493999999933</v>
      </c>
      <c r="AC1240" s="368">
        <v>642080.13300000038</v>
      </c>
      <c r="AD1240" s="368">
        <v>332308.109</v>
      </c>
      <c r="AE1240" s="363">
        <v>4579128</v>
      </c>
    </row>
    <row r="1241" spans="1:31" s="369" customFormat="1" ht="14.4" x14ac:dyDescent="0.3">
      <c r="A1241" s="357">
        <v>43353</v>
      </c>
      <c r="B1241" s="358">
        <f t="shared" si="33"/>
        <v>2018</v>
      </c>
      <c r="C1241" s="359">
        <v>330649</v>
      </c>
      <c r="D1241" s="359">
        <v>6489920</v>
      </c>
      <c r="E1241" s="359">
        <v>189557230</v>
      </c>
      <c r="F1241" s="359">
        <v>205780</v>
      </c>
      <c r="G1241" s="360">
        <v>21099059</v>
      </c>
      <c r="H1241" s="360">
        <v>211413403</v>
      </c>
      <c r="I1241" s="360">
        <v>290064127</v>
      </c>
      <c r="J1241" s="361">
        <v>99.55</v>
      </c>
      <c r="K1241" s="362">
        <v>222.53299999999999</v>
      </c>
      <c r="L1241" s="362">
        <v>116.48399999999999</v>
      </c>
      <c r="M1241" s="363">
        <v>4369.1909999999998</v>
      </c>
      <c r="N1241" s="363">
        <v>2234.9359999999997</v>
      </c>
      <c r="O1241" s="363">
        <v>127784.72699999998</v>
      </c>
      <c r="P1241" s="363">
        <v>65046.73799999999</v>
      </c>
      <c r="Q1241" s="364">
        <v>330.649</v>
      </c>
      <c r="R1241" s="365">
        <f t="shared" si="32"/>
        <v>0.3619513449325571</v>
      </c>
      <c r="S1241" s="366">
        <v>98.661660079051401</v>
      </c>
      <c r="T1241" s="364">
        <v>87</v>
      </c>
      <c r="U1241" s="363">
        <v>2088000</v>
      </c>
      <c r="V1241" s="363">
        <v>20880000</v>
      </c>
      <c r="W1241" s="363">
        <v>9</v>
      </c>
      <c r="X1241" s="363">
        <v>528264000</v>
      </c>
      <c r="Y1241" s="367">
        <v>60</v>
      </c>
      <c r="Z1241" s="367">
        <v>31.05</v>
      </c>
      <c r="AA1241" s="368">
        <v>185333.66899999999</v>
      </c>
      <c r="AB1241" s="368">
        <v>95277.79999999993</v>
      </c>
      <c r="AC1241" s="368">
        <v>642302.66600000043</v>
      </c>
      <c r="AD1241" s="368">
        <v>332424.59299999999</v>
      </c>
      <c r="AE1241" s="363">
        <v>4581216</v>
      </c>
    </row>
    <row r="1242" spans="1:31" s="369" customFormat="1" ht="14.4" x14ac:dyDescent="0.3">
      <c r="A1242" s="357">
        <v>43354</v>
      </c>
      <c r="B1242" s="358">
        <f t="shared" si="33"/>
        <v>2018</v>
      </c>
      <c r="C1242" s="359">
        <v>187500</v>
      </c>
      <c r="D1242" s="359">
        <v>6677420.0000000419</v>
      </c>
      <c r="E1242" s="359">
        <v>189744729.99999997</v>
      </c>
      <c r="F1242" s="359">
        <v>114663</v>
      </c>
      <c r="G1242" s="360">
        <v>21099059</v>
      </c>
      <c r="H1242" s="360">
        <v>211413403</v>
      </c>
      <c r="I1242" s="360">
        <v>290064127</v>
      </c>
      <c r="J1242" s="361">
        <v>98.56</v>
      </c>
      <c r="K1242" s="362">
        <v>132.80000000000001</v>
      </c>
      <c r="L1242" s="362">
        <v>60.44</v>
      </c>
      <c r="M1242" s="363">
        <v>4501.991</v>
      </c>
      <c r="N1242" s="363">
        <v>2295.3759999999997</v>
      </c>
      <c r="O1242" s="363">
        <v>127917.52699999999</v>
      </c>
      <c r="P1242" s="363">
        <v>65107.177999999993</v>
      </c>
      <c r="Q1242" s="364">
        <v>187.5</v>
      </c>
      <c r="R1242" s="365">
        <f t="shared" si="32"/>
        <v>0.36199207342675743</v>
      </c>
      <c r="S1242" s="366">
        <v>98.661259842519712</v>
      </c>
      <c r="T1242" s="364">
        <v>87</v>
      </c>
      <c r="U1242" s="363">
        <v>2088000</v>
      </c>
      <c r="V1242" s="363">
        <v>22968000</v>
      </c>
      <c r="W1242" s="363">
        <v>9</v>
      </c>
      <c r="X1242" s="363">
        <v>530352000</v>
      </c>
      <c r="Y1242" s="367">
        <v>60</v>
      </c>
      <c r="Z1242" s="367">
        <v>31.05</v>
      </c>
      <c r="AA1242" s="368">
        <v>185389.44699999996</v>
      </c>
      <c r="AB1242" s="368">
        <v>95299.055999999939</v>
      </c>
      <c r="AC1242" s="368">
        <v>642435.46600000048</v>
      </c>
      <c r="AD1242" s="368">
        <v>332485.033</v>
      </c>
      <c r="AE1242" s="363">
        <v>4583304</v>
      </c>
    </row>
    <row r="1243" spans="1:31" s="369" customFormat="1" ht="14.4" x14ac:dyDescent="0.3">
      <c r="A1243" s="357">
        <v>43355</v>
      </c>
      <c r="B1243" s="358">
        <f t="shared" si="33"/>
        <v>2018</v>
      </c>
      <c r="C1243" s="359">
        <v>581349.9999999986</v>
      </c>
      <c r="D1243" s="359">
        <v>7258770.0000000186</v>
      </c>
      <c r="E1243" s="359">
        <v>190326079.99999997</v>
      </c>
      <c r="F1243" s="359">
        <v>605056</v>
      </c>
      <c r="G1243" s="360">
        <v>21099059</v>
      </c>
      <c r="H1243" s="360">
        <v>211413403</v>
      </c>
      <c r="I1243" s="360">
        <v>290064127</v>
      </c>
      <c r="J1243" s="361">
        <v>99.97</v>
      </c>
      <c r="K1243" s="362">
        <v>391.78500000000003</v>
      </c>
      <c r="L1243" s="362">
        <v>198.536</v>
      </c>
      <c r="M1243" s="363">
        <v>4893.7759999999998</v>
      </c>
      <c r="N1243" s="363">
        <v>2493.9119999999998</v>
      </c>
      <c r="O1243" s="363">
        <v>128309.31199999999</v>
      </c>
      <c r="P1243" s="363">
        <v>65305.713999999993</v>
      </c>
      <c r="Q1243" s="364">
        <v>581.34999999999866</v>
      </c>
      <c r="R1243" s="365">
        <f t="shared" si="32"/>
        <v>0.36121335091586682</v>
      </c>
      <c r="S1243" s="366">
        <v>98.66639215686277</v>
      </c>
      <c r="T1243" s="364">
        <v>87</v>
      </c>
      <c r="U1243" s="363">
        <v>2088000</v>
      </c>
      <c r="V1243" s="363">
        <v>25056000</v>
      </c>
      <c r="W1243" s="363">
        <v>9</v>
      </c>
      <c r="X1243" s="363">
        <v>532440000</v>
      </c>
      <c r="Y1243" s="367">
        <v>60</v>
      </c>
      <c r="Z1243" s="367">
        <v>31.05</v>
      </c>
      <c r="AA1243" s="368">
        <v>185671.11899999995</v>
      </c>
      <c r="AB1243" s="368">
        <v>95441.397999999928</v>
      </c>
      <c r="AC1243" s="368">
        <v>642827.25100000051</v>
      </c>
      <c r="AD1243" s="368">
        <v>332683.56900000002</v>
      </c>
      <c r="AE1243" s="363">
        <v>4585392</v>
      </c>
    </row>
    <row r="1244" spans="1:31" s="369" customFormat="1" ht="14.4" x14ac:dyDescent="0.3">
      <c r="A1244" s="357">
        <v>43356</v>
      </c>
      <c r="B1244" s="358">
        <f t="shared" si="33"/>
        <v>2018</v>
      </c>
      <c r="C1244" s="359">
        <v>1143799.9999999993</v>
      </c>
      <c r="D1244" s="359">
        <v>8402570.0000000652</v>
      </c>
      <c r="E1244" s="359">
        <v>191469880</v>
      </c>
      <c r="F1244" s="359">
        <v>1103536</v>
      </c>
      <c r="G1244" s="360">
        <v>21099059</v>
      </c>
      <c r="H1244" s="360">
        <v>211413403</v>
      </c>
      <c r="I1244" s="360">
        <v>290064127</v>
      </c>
      <c r="J1244" s="361">
        <v>99.62</v>
      </c>
      <c r="K1244" s="362">
        <v>746.81899999999996</v>
      </c>
      <c r="L1244" s="362">
        <v>401.36</v>
      </c>
      <c r="M1244" s="363">
        <v>5640.5949999999993</v>
      </c>
      <c r="N1244" s="363">
        <v>2895.2719999999999</v>
      </c>
      <c r="O1244" s="363">
        <v>129056.13099999999</v>
      </c>
      <c r="P1244" s="363">
        <v>65707.073999999993</v>
      </c>
      <c r="Q1244" s="364">
        <v>1143.7999999999993</v>
      </c>
      <c r="R1244" s="365">
        <f t="shared" si="32"/>
        <v>0.36255985802760776</v>
      </c>
      <c r="S1244" s="366">
        <v>98.670117187500026</v>
      </c>
      <c r="T1244" s="364">
        <v>87</v>
      </c>
      <c r="U1244" s="363">
        <v>2088000</v>
      </c>
      <c r="V1244" s="363">
        <v>27144000</v>
      </c>
      <c r="W1244" s="363">
        <v>9</v>
      </c>
      <c r="X1244" s="363">
        <v>534528000</v>
      </c>
      <c r="Y1244" s="367">
        <v>60</v>
      </c>
      <c r="Z1244" s="367">
        <v>31.05</v>
      </c>
      <c r="AA1244" s="368">
        <v>185660.09399999995</v>
      </c>
      <c r="AB1244" s="368">
        <v>95409.425999999934</v>
      </c>
      <c r="AC1244" s="368">
        <v>643574.07000000053</v>
      </c>
      <c r="AD1244" s="368">
        <v>333084.929</v>
      </c>
      <c r="AE1244" s="363">
        <v>4587480</v>
      </c>
    </row>
    <row r="1245" spans="1:31" s="369" customFormat="1" ht="14.4" x14ac:dyDescent="0.3">
      <c r="A1245" s="357">
        <v>43357</v>
      </c>
      <c r="B1245" s="358">
        <f t="shared" si="33"/>
        <v>2018</v>
      </c>
      <c r="C1245" s="359">
        <v>568970.00000000116</v>
      </c>
      <c r="D1245" s="359">
        <v>8971540.0000000373</v>
      </c>
      <c r="E1245" s="359">
        <v>192038849.99999997</v>
      </c>
      <c r="F1245" s="359">
        <v>280721</v>
      </c>
      <c r="G1245" s="360">
        <v>21099059</v>
      </c>
      <c r="H1245" s="360">
        <v>211413403</v>
      </c>
      <c r="I1245" s="360">
        <v>290064127</v>
      </c>
      <c r="J1245" s="361">
        <v>98.69</v>
      </c>
      <c r="K1245" s="362">
        <v>387.71199999999999</v>
      </c>
      <c r="L1245" s="362">
        <v>205.30799999999999</v>
      </c>
      <c r="M1245" s="363">
        <v>6028.3069999999989</v>
      </c>
      <c r="N1245" s="363">
        <v>3100.58</v>
      </c>
      <c r="O1245" s="363">
        <v>129443.84299999999</v>
      </c>
      <c r="P1245" s="363">
        <v>65912.381999999998</v>
      </c>
      <c r="Q1245" s="364">
        <v>568.97000000000116</v>
      </c>
      <c r="R1245" s="365">
        <f t="shared" si="32"/>
        <v>0.36118884034010446</v>
      </c>
      <c r="S1245" s="366">
        <v>98.67019455252921</v>
      </c>
      <c r="T1245" s="364">
        <v>87</v>
      </c>
      <c r="U1245" s="363">
        <v>2088000</v>
      </c>
      <c r="V1245" s="363">
        <v>29232000</v>
      </c>
      <c r="W1245" s="363">
        <v>9</v>
      </c>
      <c r="X1245" s="363">
        <v>536616000</v>
      </c>
      <c r="Y1245" s="367">
        <v>60</v>
      </c>
      <c r="Z1245" s="367">
        <v>31.05</v>
      </c>
      <c r="AA1245" s="368">
        <v>185969.02299999996</v>
      </c>
      <c r="AB1245" s="368">
        <v>95569.019999999931</v>
      </c>
      <c r="AC1245" s="368">
        <v>643961.78200000059</v>
      </c>
      <c r="AD1245" s="368">
        <v>333290.23700000002</v>
      </c>
      <c r="AE1245" s="363">
        <v>4589568</v>
      </c>
    </row>
    <row r="1246" spans="1:31" s="369" customFormat="1" ht="14.4" x14ac:dyDescent="0.3">
      <c r="A1246" s="357">
        <v>43358</v>
      </c>
      <c r="B1246" s="358">
        <f t="shared" si="33"/>
        <v>2018</v>
      </c>
      <c r="C1246" s="359">
        <v>22220.000000001164</v>
      </c>
      <c r="D1246" s="359">
        <v>8993760.0000000093</v>
      </c>
      <c r="E1246" s="359">
        <v>192061069.99999994</v>
      </c>
      <c r="F1246" s="359">
        <v>38041</v>
      </c>
      <c r="G1246" s="360">
        <v>21099059</v>
      </c>
      <c r="H1246" s="360">
        <v>211413403</v>
      </c>
      <c r="I1246" s="360">
        <v>290064127</v>
      </c>
      <c r="J1246" s="361">
        <v>84.86</v>
      </c>
      <c r="K1246" s="362">
        <v>17.177</v>
      </c>
      <c r="L1246" s="362">
        <v>9.968</v>
      </c>
      <c r="M1246" s="363">
        <v>6045.4839999999986</v>
      </c>
      <c r="N1246" s="363">
        <v>3110.5479999999998</v>
      </c>
      <c r="O1246" s="363">
        <v>129461.01999999999</v>
      </c>
      <c r="P1246" s="363">
        <v>65922.349999999991</v>
      </c>
      <c r="Q1246" s="364">
        <v>22.220000000001164</v>
      </c>
      <c r="R1246" s="365">
        <f t="shared" si="32"/>
        <v>0.36009704377263468</v>
      </c>
      <c r="S1246" s="366">
        <v>98.616666666666688</v>
      </c>
      <c r="T1246" s="364">
        <v>87</v>
      </c>
      <c r="U1246" s="363">
        <v>2088000</v>
      </c>
      <c r="V1246" s="363">
        <v>31320000</v>
      </c>
      <c r="W1246" s="363">
        <v>9</v>
      </c>
      <c r="X1246" s="363">
        <v>538704000</v>
      </c>
      <c r="Y1246" s="367">
        <v>60</v>
      </c>
      <c r="Z1246" s="367">
        <v>31.05</v>
      </c>
      <c r="AA1246" s="368">
        <v>184885.75099999993</v>
      </c>
      <c r="AB1246" s="368">
        <v>95043.81999999992</v>
      </c>
      <c r="AC1246" s="368">
        <v>643978.95900000061</v>
      </c>
      <c r="AD1246" s="368">
        <v>333300.20500000002</v>
      </c>
      <c r="AE1246" s="363">
        <v>4591656</v>
      </c>
    </row>
    <row r="1247" spans="1:31" s="369" customFormat="1" ht="14.4" x14ac:dyDescent="0.3">
      <c r="A1247" s="357">
        <v>43359</v>
      </c>
      <c r="B1247" s="358">
        <f t="shared" si="33"/>
        <v>2018</v>
      </c>
      <c r="C1247" s="359">
        <v>643079.99999999814</v>
      </c>
      <c r="D1247" s="359">
        <v>9636839.9999999665</v>
      </c>
      <c r="E1247" s="359">
        <v>192704149.99999991</v>
      </c>
      <c r="F1247" s="359">
        <v>413271</v>
      </c>
      <c r="G1247" s="360">
        <v>21099059</v>
      </c>
      <c r="H1247" s="360">
        <v>211413403</v>
      </c>
      <c r="I1247" s="360">
        <v>290064127</v>
      </c>
      <c r="J1247" s="361">
        <v>99.65</v>
      </c>
      <c r="K1247" s="362">
        <v>428.214</v>
      </c>
      <c r="L1247" s="362">
        <v>226.50399999999999</v>
      </c>
      <c r="M1247" s="363">
        <v>6473.6979999999985</v>
      </c>
      <c r="N1247" s="363">
        <v>3337.0519999999997</v>
      </c>
      <c r="O1247" s="363">
        <v>129889.234</v>
      </c>
      <c r="P1247" s="363">
        <v>66148.853999999992</v>
      </c>
      <c r="Q1247" s="364">
        <v>643.07999999999811</v>
      </c>
      <c r="R1247" s="365">
        <f t="shared" si="32"/>
        <v>0.36032519681939906</v>
      </c>
      <c r="S1247" s="366">
        <v>98.620656370656405</v>
      </c>
      <c r="T1247" s="364">
        <v>87</v>
      </c>
      <c r="U1247" s="363">
        <v>2088000</v>
      </c>
      <c r="V1247" s="363">
        <v>33408000</v>
      </c>
      <c r="W1247" s="363">
        <v>9</v>
      </c>
      <c r="X1247" s="363">
        <v>540792000</v>
      </c>
      <c r="Y1247" s="367">
        <v>60</v>
      </c>
      <c r="Z1247" s="367">
        <v>31.05</v>
      </c>
      <c r="AA1247" s="368">
        <v>184736.07999999996</v>
      </c>
      <c r="AB1247" s="368">
        <v>94980.92999999992</v>
      </c>
      <c r="AC1247" s="368">
        <v>644407.17300000065</v>
      </c>
      <c r="AD1247" s="368">
        <v>333526.70900000003</v>
      </c>
      <c r="AE1247" s="363">
        <v>4593744</v>
      </c>
    </row>
    <row r="1248" spans="1:31" s="369" customFormat="1" ht="14.4" x14ac:dyDescent="0.3">
      <c r="A1248" s="357">
        <v>43360</v>
      </c>
      <c r="B1248" s="358">
        <f t="shared" si="33"/>
        <v>2018</v>
      </c>
      <c r="C1248" s="359">
        <v>1502966.0000000005</v>
      </c>
      <c r="D1248" s="359">
        <v>11139805.999999981</v>
      </c>
      <c r="E1248" s="359">
        <v>194207115.99999991</v>
      </c>
      <c r="F1248" s="359">
        <v>1667570</v>
      </c>
      <c r="G1248" s="360">
        <v>21099059</v>
      </c>
      <c r="H1248" s="360">
        <v>211413403</v>
      </c>
      <c r="I1248" s="360">
        <v>290064127</v>
      </c>
      <c r="J1248" s="361">
        <v>98.9</v>
      </c>
      <c r="K1248" s="362">
        <v>986.04100000000005</v>
      </c>
      <c r="L1248" s="362">
        <v>537.91999999999996</v>
      </c>
      <c r="M1248" s="363">
        <v>7459.7389999999987</v>
      </c>
      <c r="N1248" s="363">
        <v>3874.9719999999998</v>
      </c>
      <c r="O1248" s="363">
        <v>130875.27499999999</v>
      </c>
      <c r="P1248" s="363">
        <v>66686.77399999999</v>
      </c>
      <c r="Q1248" s="364">
        <v>1502.9660000000006</v>
      </c>
      <c r="R1248" s="365">
        <f t="shared" si="32"/>
        <v>0.36222823833517087</v>
      </c>
      <c r="S1248" s="366">
        <v>98.621730769230808</v>
      </c>
      <c r="T1248" s="364">
        <v>87</v>
      </c>
      <c r="U1248" s="363">
        <v>2088000</v>
      </c>
      <c r="V1248" s="363">
        <v>35496000</v>
      </c>
      <c r="W1248" s="363">
        <v>9</v>
      </c>
      <c r="X1248" s="363">
        <v>542880000</v>
      </c>
      <c r="Y1248" s="367">
        <v>60</v>
      </c>
      <c r="Z1248" s="367">
        <v>31.05</v>
      </c>
      <c r="AA1248" s="368">
        <v>185412.06099999996</v>
      </c>
      <c r="AB1248" s="368">
        <v>95351.759999999937</v>
      </c>
      <c r="AC1248" s="368">
        <v>645393.21400000062</v>
      </c>
      <c r="AD1248" s="368">
        <v>334064.62900000002</v>
      </c>
      <c r="AE1248" s="363">
        <v>4595832</v>
      </c>
    </row>
    <row r="1249" spans="1:31" s="369" customFormat="1" ht="14.4" x14ac:dyDescent="0.3">
      <c r="A1249" s="357">
        <v>43361</v>
      </c>
      <c r="B1249" s="358">
        <f t="shared" si="33"/>
        <v>2018</v>
      </c>
      <c r="C1249" s="359">
        <v>1400427.0000000002</v>
      </c>
      <c r="D1249" s="359">
        <v>12540233.000000007</v>
      </c>
      <c r="E1249" s="359">
        <v>195607542.99999994</v>
      </c>
      <c r="F1249" s="359">
        <v>1793991</v>
      </c>
      <c r="G1249" s="360">
        <v>21099059</v>
      </c>
      <c r="H1249" s="360">
        <v>211413403</v>
      </c>
      <c r="I1249" s="360">
        <v>290064127</v>
      </c>
      <c r="J1249" s="361">
        <v>99.550000000000011</v>
      </c>
      <c r="K1249" s="362">
        <v>912.22199999999998</v>
      </c>
      <c r="L1249" s="362">
        <v>506.65600000000001</v>
      </c>
      <c r="M1249" s="363">
        <v>8371.9609999999993</v>
      </c>
      <c r="N1249" s="363">
        <v>4381.6279999999997</v>
      </c>
      <c r="O1249" s="363">
        <v>131787.497</v>
      </c>
      <c r="P1249" s="363">
        <v>67193.429999999993</v>
      </c>
      <c r="Q1249" s="364">
        <v>1400.4270000000001</v>
      </c>
      <c r="R1249" s="365">
        <f t="shared" si="32"/>
        <v>0.36399794258122131</v>
      </c>
      <c r="S1249" s="366">
        <v>98.625287356321863</v>
      </c>
      <c r="T1249" s="364">
        <v>87</v>
      </c>
      <c r="U1249" s="363">
        <v>2088000</v>
      </c>
      <c r="V1249" s="363">
        <v>37584000</v>
      </c>
      <c r="W1249" s="363">
        <v>9</v>
      </c>
      <c r="X1249" s="363">
        <v>544968000</v>
      </c>
      <c r="Y1249" s="367">
        <v>60</v>
      </c>
      <c r="Z1249" s="367">
        <v>31.05</v>
      </c>
      <c r="AA1249" s="368">
        <v>186281.42299999995</v>
      </c>
      <c r="AB1249" s="368">
        <v>95839.979999999938</v>
      </c>
      <c r="AC1249" s="368">
        <v>646305.43600000057</v>
      </c>
      <c r="AD1249" s="368">
        <v>334571.28500000003</v>
      </c>
      <c r="AE1249" s="363">
        <v>4597920</v>
      </c>
    </row>
    <row r="1250" spans="1:31" s="369" customFormat="1" ht="14.4" x14ac:dyDescent="0.3">
      <c r="A1250" s="357">
        <v>43362</v>
      </c>
      <c r="B1250" s="358">
        <f t="shared" si="33"/>
        <v>2018</v>
      </c>
      <c r="C1250" s="359">
        <v>1770867.0000000005</v>
      </c>
      <c r="D1250" s="359">
        <v>14311099.999999978</v>
      </c>
      <c r="E1250" s="359">
        <v>197378409.99999991</v>
      </c>
      <c r="F1250" s="359">
        <v>1752647</v>
      </c>
      <c r="G1250" s="360">
        <v>21099059</v>
      </c>
      <c r="H1250" s="360">
        <v>211413403</v>
      </c>
      <c r="I1250" s="360">
        <v>290064127</v>
      </c>
      <c r="J1250" s="361">
        <v>99.935000000000002</v>
      </c>
      <c r="K1250" s="362">
        <v>1175.8610000000001</v>
      </c>
      <c r="L1250" s="362">
        <v>620.37199999999996</v>
      </c>
      <c r="M1250" s="363">
        <v>9547.8220000000001</v>
      </c>
      <c r="N1250" s="363">
        <v>5002</v>
      </c>
      <c r="O1250" s="363">
        <v>132963.35800000001</v>
      </c>
      <c r="P1250" s="363">
        <v>67813.801999999996</v>
      </c>
      <c r="Q1250" s="364">
        <v>1770.8670000000004</v>
      </c>
      <c r="R1250" s="365">
        <f t="shared" si="32"/>
        <v>0.36627296095103196</v>
      </c>
      <c r="S1250" s="366">
        <v>98.630286259542018</v>
      </c>
      <c r="T1250" s="364">
        <v>87</v>
      </c>
      <c r="U1250" s="363">
        <v>2088000</v>
      </c>
      <c r="V1250" s="363">
        <v>39672000</v>
      </c>
      <c r="W1250" s="363">
        <v>9</v>
      </c>
      <c r="X1250" s="363">
        <v>547056000</v>
      </c>
      <c r="Y1250" s="367">
        <v>60</v>
      </c>
      <c r="Z1250" s="367">
        <v>31.05</v>
      </c>
      <c r="AA1250" s="368">
        <v>187424.27699999997</v>
      </c>
      <c r="AB1250" s="368">
        <v>96436.955999999933</v>
      </c>
      <c r="AC1250" s="368">
        <v>647481.2970000006</v>
      </c>
      <c r="AD1250" s="368">
        <v>335191.65700000001</v>
      </c>
      <c r="AE1250" s="363">
        <v>4600008</v>
      </c>
    </row>
    <row r="1251" spans="1:31" s="369" customFormat="1" ht="14.4" x14ac:dyDescent="0.3">
      <c r="A1251" s="357">
        <v>43363</v>
      </c>
      <c r="B1251" s="358">
        <f t="shared" si="33"/>
        <v>2018</v>
      </c>
      <c r="C1251" s="359">
        <v>1774921.0000000002</v>
      </c>
      <c r="D1251" s="359">
        <v>16086021.000000067</v>
      </c>
      <c r="E1251" s="359">
        <v>199153331</v>
      </c>
      <c r="F1251" s="359">
        <v>1535867</v>
      </c>
      <c r="G1251" s="360">
        <v>21099059</v>
      </c>
      <c r="H1251" s="360">
        <v>211413403</v>
      </c>
      <c r="I1251" s="360">
        <v>290064127</v>
      </c>
      <c r="J1251" s="361">
        <v>99.98</v>
      </c>
      <c r="K1251" s="362">
        <v>1188.442</v>
      </c>
      <c r="L1251" s="362">
        <v>611.88400000000001</v>
      </c>
      <c r="M1251" s="363">
        <v>10736.263999999999</v>
      </c>
      <c r="N1251" s="363">
        <v>5613.884</v>
      </c>
      <c r="O1251" s="363">
        <v>134151.80000000002</v>
      </c>
      <c r="P1251" s="363">
        <v>68425.686000000002</v>
      </c>
      <c r="Q1251" s="364">
        <v>1774.9210000000003</v>
      </c>
      <c r="R1251" s="365">
        <f t="shared" si="32"/>
        <v>0.36746123969978534</v>
      </c>
      <c r="S1251" s="366">
        <v>98.635418250950607</v>
      </c>
      <c r="T1251" s="364">
        <v>87</v>
      </c>
      <c r="U1251" s="363">
        <v>2088000</v>
      </c>
      <c r="V1251" s="363">
        <v>41760000</v>
      </c>
      <c r="W1251" s="363">
        <v>9</v>
      </c>
      <c r="X1251" s="363">
        <v>549144000</v>
      </c>
      <c r="Y1251" s="367">
        <v>60</v>
      </c>
      <c r="Z1251" s="367">
        <v>31.05</v>
      </c>
      <c r="AA1251" s="368">
        <v>188583.02099999998</v>
      </c>
      <c r="AB1251" s="368">
        <v>97034.283999999941</v>
      </c>
      <c r="AC1251" s="368">
        <v>648669.73900000064</v>
      </c>
      <c r="AD1251" s="368">
        <v>335803.54100000003</v>
      </c>
      <c r="AE1251" s="363">
        <v>4602096</v>
      </c>
    </row>
    <row r="1252" spans="1:31" s="369" customFormat="1" ht="14.4" x14ac:dyDescent="0.3">
      <c r="A1252" s="357">
        <v>43364</v>
      </c>
      <c r="B1252" s="358">
        <f t="shared" si="33"/>
        <v>2018</v>
      </c>
      <c r="C1252" s="359">
        <v>1179168.9999999998</v>
      </c>
      <c r="D1252" s="359">
        <v>17265190.00000006</v>
      </c>
      <c r="E1252" s="359">
        <v>200332500</v>
      </c>
      <c r="F1252" s="359">
        <v>1170373</v>
      </c>
      <c r="G1252" s="360">
        <v>21099059</v>
      </c>
      <c r="H1252" s="360">
        <v>211413403</v>
      </c>
      <c r="I1252" s="360">
        <v>290064127</v>
      </c>
      <c r="J1252" s="361">
        <v>100</v>
      </c>
      <c r="K1252" s="362">
        <v>795.28499999999997</v>
      </c>
      <c r="L1252" s="362">
        <v>399.30799999999999</v>
      </c>
      <c r="M1252" s="363">
        <v>11531.548999999999</v>
      </c>
      <c r="N1252" s="363">
        <v>6013.192</v>
      </c>
      <c r="O1252" s="363">
        <v>134947.08500000002</v>
      </c>
      <c r="P1252" s="363">
        <v>68824.994000000006</v>
      </c>
      <c r="Q1252" s="364">
        <v>1179.1689999999999</v>
      </c>
      <c r="R1252" s="365">
        <f t="shared" si="32"/>
        <v>0.36817848763974242</v>
      </c>
      <c r="S1252" s="366">
        <v>98.64058712121215</v>
      </c>
      <c r="T1252" s="364">
        <v>87</v>
      </c>
      <c r="U1252" s="363">
        <v>2088000</v>
      </c>
      <c r="V1252" s="363">
        <v>43848000</v>
      </c>
      <c r="W1252" s="363">
        <v>9</v>
      </c>
      <c r="X1252" s="363">
        <v>551232000</v>
      </c>
      <c r="Y1252" s="367">
        <v>60</v>
      </c>
      <c r="Z1252" s="367">
        <v>31.05</v>
      </c>
      <c r="AA1252" s="368">
        <v>188791.734</v>
      </c>
      <c r="AB1252" s="368">
        <v>97138.75599999995</v>
      </c>
      <c r="AC1252" s="368">
        <v>649465.02400000067</v>
      </c>
      <c r="AD1252" s="368">
        <v>336202.84900000005</v>
      </c>
      <c r="AE1252" s="363">
        <v>4604184</v>
      </c>
    </row>
    <row r="1253" spans="1:31" s="369" customFormat="1" ht="14.4" x14ac:dyDescent="0.3">
      <c r="A1253" s="357">
        <v>43365</v>
      </c>
      <c r="B1253" s="358">
        <f t="shared" si="33"/>
        <v>2018</v>
      </c>
      <c r="C1253" s="359">
        <v>187212.00000000003</v>
      </c>
      <c r="D1253" s="359">
        <v>17452402</v>
      </c>
      <c r="E1253" s="359">
        <v>200519711.99999994</v>
      </c>
      <c r="F1253" s="359">
        <v>308420</v>
      </c>
      <c r="G1253" s="360">
        <v>21099059</v>
      </c>
      <c r="H1253" s="360">
        <v>211413403</v>
      </c>
      <c r="I1253" s="360">
        <v>290064127</v>
      </c>
      <c r="J1253" s="361">
        <v>99.884999999999991</v>
      </c>
      <c r="K1253" s="362">
        <v>126.41</v>
      </c>
      <c r="L1253" s="362">
        <v>69.308000000000007</v>
      </c>
      <c r="M1253" s="363">
        <v>11657.958999999999</v>
      </c>
      <c r="N1253" s="363">
        <v>6082.5</v>
      </c>
      <c r="O1253" s="363">
        <v>135073.49500000002</v>
      </c>
      <c r="P1253" s="363">
        <v>68894.302000000011</v>
      </c>
      <c r="Q1253" s="364">
        <v>187.21200000000002</v>
      </c>
      <c r="R1253" s="365">
        <f t="shared" si="32"/>
        <v>0.36815659082559238</v>
      </c>
      <c r="S1253" s="366">
        <v>98.645283018867957</v>
      </c>
      <c r="T1253" s="364">
        <v>87</v>
      </c>
      <c r="U1253" s="363">
        <v>2088000</v>
      </c>
      <c r="V1253" s="363">
        <v>45936000</v>
      </c>
      <c r="W1253" s="363">
        <v>9</v>
      </c>
      <c r="X1253" s="363">
        <v>553320000</v>
      </c>
      <c r="Y1253" s="367">
        <v>60</v>
      </c>
      <c r="Z1253" s="367">
        <v>31.05</v>
      </c>
      <c r="AA1253" s="368">
        <v>188490.71200000003</v>
      </c>
      <c r="AB1253" s="368">
        <v>96991.507999999958</v>
      </c>
      <c r="AC1253" s="368">
        <v>649591.43400000071</v>
      </c>
      <c r="AD1253" s="368">
        <v>336272.15700000006</v>
      </c>
      <c r="AE1253" s="363">
        <v>4606272</v>
      </c>
    </row>
    <row r="1254" spans="1:31" s="369" customFormat="1" ht="14.4" x14ac:dyDescent="0.3">
      <c r="A1254" s="357">
        <v>43366</v>
      </c>
      <c r="B1254" s="358">
        <f t="shared" si="33"/>
        <v>2018</v>
      </c>
      <c r="C1254" s="359">
        <v>323677</v>
      </c>
      <c r="D1254" s="359">
        <v>17776079</v>
      </c>
      <c r="E1254" s="359">
        <v>200843389</v>
      </c>
      <c r="F1254" s="359">
        <v>250349</v>
      </c>
      <c r="G1254" s="360">
        <v>21099059</v>
      </c>
      <c r="H1254" s="360">
        <v>211413403</v>
      </c>
      <c r="I1254" s="360">
        <v>290064127</v>
      </c>
      <c r="J1254" s="361">
        <v>99.85</v>
      </c>
      <c r="K1254" s="362">
        <v>226.75200000000001</v>
      </c>
      <c r="L1254" s="362">
        <v>105.36</v>
      </c>
      <c r="M1254" s="363">
        <v>11884.710999999999</v>
      </c>
      <c r="N1254" s="363">
        <v>6187.86</v>
      </c>
      <c r="O1254" s="363">
        <v>135300.24700000003</v>
      </c>
      <c r="P1254" s="363">
        <v>68999.662000000011</v>
      </c>
      <c r="Q1254" s="364">
        <v>323.67700000000002</v>
      </c>
      <c r="R1254" s="365">
        <f t="shared" si="32"/>
        <v>0.3683602949666725</v>
      </c>
      <c r="S1254" s="366">
        <v>98.649812030075211</v>
      </c>
      <c r="T1254" s="364">
        <v>87</v>
      </c>
      <c r="U1254" s="363">
        <v>2088000</v>
      </c>
      <c r="V1254" s="363">
        <v>48024000</v>
      </c>
      <c r="W1254" s="363">
        <v>9</v>
      </c>
      <c r="X1254" s="363">
        <v>555408000</v>
      </c>
      <c r="Y1254" s="367">
        <v>60</v>
      </c>
      <c r="Z1254" s="367">
        <v>31.05</v>
      </c>
      <c r="AA1254" s="368">
        <v>188578.23200000002</v>
      </c>
      <c r="AB1254" s="368">
        <v>97026.281999999948</v>
      </c>
      <c r="AC1254" s="368">
        <v>649818.18600000069</v>
      </c>
      <c r="AD1254" s="368">
        <v>336377.51700000005</v>
      </c>
      <c r="AE1254" s="363">
        <v>4608360</v>
      </c>
    </row>
    <row r="1255" spans="1:31" s="369" customFormat="1" ht="14.4" x14ac:dyDescent="0.3">
      <c r="A1255" s="357">
        <v>43367</v>
      </c>
      <c r="B1255" s="358">
        <f t="shared" si="33"/>
        <v>2018</v>
      </c>
      <c r="C1255" s="359">
        <v>94402</v>
      </c>
      <c r="D1255" s="359">
        <v>17870481</v>
      </c>
      <c r="E1255" s="359">
        <v>200937791</v>
      </c>
      <c r="F1255" s="359">
        <v>73751</v>
      </c>
      <c r="G1255" s="360">
        <v>21099059</v>
      </c>
      <c r="H1255" s="360">
        <v>211413403</v>
      </c>
      <c r="I1255" s="360">
        <v>290064127</v>
      </c>
      <c r="J1255" s="361">
        <v>91.5</v>
      </c>
      <c r="K1255" s="362">
        <v>71.95</v>
      </c>
      <c r="L1255" s="362">
        <v>31.687999999999999</v>
      </c>
      <c r="M1255" s="363">
        <v>11956.661</v>
      </c>
      <c r="N1255" s="363">
        <v>6219.5479999999998</v>
      </c>
      <c r="O1255" s="363">
        <v>135372.19700000004</v>
      </c>
      <c r="P1255" s="363">
        <v>69031.350000000006</v>
      </c>
      <c r="Q1255" s="364">
        <v>94.402000000000001</v>
      </c>
      <c r="R1255" s="365">
        <f t="shared" si="32"/>
        <v>0.36791053902272658</v>
      </c>
      <c r="S1255" s="366">
        <v>98.62303370786519</v>
      </c>
      <c r="T1255" s="364">
        <v>87</v>
      </c>
      <c r="U1255" s="363">
        <v>2088000</v>
      </c>
      <c r="V1255" s="363">
        <v>50112000</v>
      </c>
      <c r="W1255" s="363">
        <v>9</v>
      </c>
      <c r="X1255" s="363">
        <v>557496000</v>
      </c>
      <c r="Y1255" s="367">
        <v>60</v>
      </c>
      <c r="Z1255" s="367">
        <v>31.05</v>
      </c>
      <c r="AA1255" s="368">
        <v>188530.53200000004</v>
      </c>
      <c r="AB1255" s="368">
        <v>97001.429999999949</v>
      </c>
      <c r="AC1255" s="368">
        <v>649890.13600000064</v>
      </c>
      <c r="AD1255" s="368">
        <v>336409.20500000007</v>
      </c>
      <c r="AE1255" s="363">
        <v>4610448</v>
      </c>
    </row>
    <row r="1256" spans="1:31" s="369" customFormat="1" ht="14.4" x14ac:dyDescent="0.3">
      <c r="A1256" s="357">
        <v>43368</v>
      </c>
      <c r="B1256" s="358">
        <f t="shared" si="33"/>
        <v>2018</v>
      </c>
      <c r="C1256" s="359">
        <v>1974575</v>
      </c>
      <c r="D1256" s="359">
        <v>19845056</v>
      </c>
      <c r="E1256" s="359">
        <v>202912366</v>
      </c>
      <c r="F1256" s="359">
        <v>1827360</v>
      </c>
      <c r="G1256" s="360">
        <v>21099059</v>
      </c>
      <c r="H1256" s="360">
        <v>211413403</v>
      </c>
      <c r="I1256" s="360">
        <v>290064127</v>
      </c>
      <c r="J1256" s="361">
        <v>99.1</v>
      </c>
      <c r="K1256" s="362">
        <v>1312.9880000000001</v>
      </c>
      <c r="L1256" s="362">
        <v>691.39599999999996</v>
      </c>
      <c r="M1256" s="363">
        <v>13269.648999999999</v>
      </c>
      <c r="N1256" s="363">
        <v>6910.9439999999995</v>
      </c>
      <c r="O1256" s="363">
        <v>136685.18500000006</v>
      </c>
      <c r="P1256" s="363">
        <v>69722.745999999999</v>
      </c>
      <c r="Q1256" s="364">
        <v>1974.575</v>
      </c>
      <c r="R1256" s="365">
        <f t="shared" si="32"/>
        <v>0.36866170025717793</v>
      </c>
      <c r="S1256" s="366">
        <v>98.624813432835836</v>
      </c>
      <c r="T1256" s="364">
        <v>87</v>
      </c>
      <c r="U1256" s="363">
        <v>2088000</v>
      </c>
      <c r="V1256" s="363">
        <v>52200000</v>
      </c>
      <c r="W1256" s="363">
        <v>9</v>
      </c>
      <c r="X1256" s="363">
        <v>559584000</v>
      </c>
      <c r="Y1256" s="367">
        <v>60</v>
      </c>
      <c r="Z1256" s="367">
        <v>31.05</v>
      </c>
      <c r="AA1256" s="368">
        <v>189535.32000000007</v>
      </c>
      <c r="AB1256" s="368">
        <v>97554.38599999994</v>
      </c>
      <c r="AC1256" s="368">
        <v>651203.12400000065</v>
      </c>
      <c r="AD1256" s="368">
        <v>337100.60100000008</v>
      </c>
      <c r="AE1256" s="363">
        <v>4612536</v>
      </c>
    </row>
    <row r="1257" spans="1:31" s="369" customFormat="1" ht="14.4" x14ac:dyDescent="0.3">
      <c r="A1257" s="357">
        <v>43369</v>
      </c>
      <c r="B1257" s="358">
        <f t="shared" si="33"/>
        <v>2018</v>
      </c>
      <c r="C1257" s="359">
        <v>2021014</v>
      </c>
      <c r="D1257" s="359">
        <v>21866070</v>
      </c>
      <c r="E1257" s="359">
        <v>204933380</v>
      </c>
      <c r="F1257" s="359">
        <v>2045820</v>
      </c>
      <c r="G1257" s="360">
        <v>21099059</v>
      </c>
      <c r="H1257" s="360">
        <v>211413403</v>
      </c>
      <c r="I1257" s="360">
        <v>290064127</v>
      </c>
      <c r="J1257" s="361">
        <v>99.19</v>
      </c>
      <c r="K1257" s="362">
        <v>1346.491</v>
      </c>
      <c r="L1257" s="362">
        <v>706.20799999999997</v>
      </c>
      <c r="M1257" s="363">
        <v>14616.14</v>
      </c>
      <c r="N1257" s="363">
        <v>7617.1519999999991</v>
      </c>
      <c r="O1257" s="363">
        <v>138031.67600000006</v>
      </c>
      <c r="P1257" s="363">
        <v>70428.953999999998</v>
      </c>
      <c r="Q1257" s="364">
        <v>2021.0139999999999</v>
      </c>
      <c r="R1257" s="365">
        <f t="shared" si="32"/>
        <v>0.37083295150370077</v>
      </c>
      <c r="S1257" s="366">
        <v>98.626914498141275</v>
      </c>
      <c r="T1257" s="364">
        <v>87</v>
      </c>
      <c r="U1257" s="363">
        <v>2088000</v>
      </c>
      <c r="V1257" s="363">
        <v>54288000</v>
      </c>
      <c r="W1257" s="363">
        <v>9</v>
      </c>
      <c r="X1257" s="363">
        <v>561672000</v>
      </c>
      <c r="Y1257" s="367">
        <v>60</v>
      </c>
      <c r="Z1257" s="367">
        <v>31.05</v>
      </c>
      <c r="AA1257" s="368">
        <v>189924.78900000005</v>
      </c>
      <c r="AB1257" s="368">
        <v>97798.987999999939</v>
      </c>
      <c r="AC1257" s="368">
        <v>652549.61500000069</v>
      </c>
      <c r="AD1257" s="368">
        <v>337806.80900000007</v>
      </c>
      <c r="AE1257" s="363">
        <v>4614624</v>
      </c>
    </row>
    <row r="1258" spans="1:31" s="369" customFormat="1" ht="14.4" x14ac:dyDescent="0.3">
      <c r="A1258" s="357">
        <v>43370</v>
      </c>
      <c r="B1258" s="358">
        <f t="shared" si="33"/>
        <v>2018</v>
      </c>
      <c r="C1258" s="359">
        <v>2072184</v>
      </c>
      <c r="D1258" s="359">
        <v>23938254</v>
      </c>
      <c r="E1258" s="359">
        <v>207005564</v>
      </c>
      <c r="F1258" s="359">
        <v>2046250</v>
      </c>
      <c r="G1258" s="360">
        <v>21099059</v>
      </c>
      <c r="H1258" s="360">
        <v>211413403</v>
      </c>
      <c r="I1258" s="360">
        <v>290064127</v>
      </c>
      <c r="J1258" s="361">
        <v>99.42</v>
      </c>
      <c r="K1258" s="362">
        <v>1389.9649999999999</v>
      </c>
      <c r="L1258" s="362">
        <v>716.82799999999997</v>
      </c>
      <c r="M1258" s="363">
        <v>16006.105</v>
      </c>
      <c r="N1258" s="363">
        <v>8333.98</v>
      </c>
      <c r="O1258" s="363">
        <v>139421.64100000006</v>
      </c>
      <c r="P1258" s="363">
        <v>71145.781999999992</v>
      </c>
      <c r="Q1258" s="364">
        <v>2072.1840000000002</v>
      </c>
      <c r="R1258" s="365">
        <f t="shared" si="32"/>
        <v>0.37322348580276121</v>
      </c>
      <c r="S1258" s="366">
        <v>98.629851851851853</v>
      </c>
      <c r="T1258" s="364">
        <v>87</v>
      </c>
      <c r="U1258" s="363">
        <v>2088000</v>
      </c>
      <c r="V1258" s="363">
        <v>56376000</v>
      </c>
      <c r="W1258" s="363">
        <v>9</v>
      </c>
      <c r="X1258" s="363">
        <v>563760000</v>
      </c>
      <c r="Y1258" s="367">
        <v>60</v>
      </c>
      <c r="Z1258" s="367">
        <v>31.05</v>
      </c>
      <c r="AA1258" s="368">
        <v>191071.03300000002</v>
      </c>
      <c r="AB1258" s="368">
        <v>98379.233999999939</v>
      </c>
      <c r="AC1258" s="368">
        <v>653939.58000000066</v>
      </c>
      <c r="AD1258" s="368">
        <v>338523.63700000005</v>
      </c>
      <c r="AE1258" s="363">
        <v>4616712</v>
      </c>
    </row>
    <row r="1259" spans="1:31" s="369" customFormat="1" ht="14.4" x14ac:dyDescent="0.3">
      <c r="A1259" s="357">
        <v>43371</v>
      </c>
      <c r="B1259" s="358">
        <f t="shared" si="33"/>
        <v>2018</v>
      </c>
      <c r="C1259" s="359">
        <v>1477254</v>
      </c>
      <c r="D1259" s="359">
        <v>25415508</v>
      </c>
      <c r="E1259" s="359">
        <v>208482818</v>
      </c>
      <c r="F1259" s="359">
        <v>1382060</v>
      </c>
      <c r="G1259" s="360">
        <v>21099059</v>
      </c>
      <c r="H1259" s="360">
        <v>211413403</v>
      </c>
      <c r="I1259" s="360">
        <v>290064127</v>
      </c>
      <c r="J1259" s="361">
        <v>99.75</v>
      </c>
      <c r="K1259" s="362">
        <v>981.36099999999999</v>
      </c>
      <c r="L1259" s="362">
        <v>520.50800000000004</v>
      </c>
      <c r="M1259" s="363">
        <v>16987.466</v>
      </c>
      <c r="N1259" s="363">
        <v>8854.4879999999994</v>
      </c>
      <c r="O1259" s="363">
        <v>140403.00200000007</v>
      </c>
      <c r="P1259" s="363">
        <v>71666.289999999994</v>
      </c>
      <c r="Q1259" s="364">
        <v>1477.2539999999999</v>
      </c>
      <c r="R1259" s="365">
        <f t="shared" si="32"/>
        <v>0.37274331732535604</v>
      </c>
      <c r="S1259" s="366">
        <v>98.633985239852407</v>
      </c>
      <c r="T1259" s="364">
        <v>87</v>
      </c>
      <c r="U1259" s="363">
        <v>2088000</v>
      </c>
      <c r="V1259" s="363">
        <v>58464000</v>
      </c>
      <c r="W1259" s="363">
        <v>9</v>
      </c>
      <c r="X1259" s="363">
        <v>565848000</v>
      </c>
      <c r="Y1259" s="367">
        <v>60</v>
      </c>
      <c r="Z1259" s="367">
        <v>31.05</v>
      </c>
      <c r="AA1259" s="368">
        <v>191882.48500000004</v>
      </c>
      <c r="AB1259" s="368">
        <v>98811.961999999941</v>
      </c>
      <c r="AC1259" s="368">
        <v>654920.94100000069</v>
      </c>
      <c r="AD1259" s="368">
        <v>339044.14500000002</v>
      </c>
      <c r="AE1259" s="363">
        <v>4618800</v>
      </c>
    </row>
    <row r="1260" spans="1:31" s="369" customFormat="1" ht="14.4" x14ac:dyDescent="0.3">
      <c r="A1260" s="357">
        <v>43372</v>
      </c>
      <c r="B1260" s="358">
        <f t="shared" si="33"/>
        <v>2018</v>
      </c>
      <c r="C1260" s="359">
        <v>320914</v>
      </c>
      <c r="D1260" s="359">
        <v>25736422</v>
      </c>
      <c r="E1260" s="359">
        <v>208803732</v>
      </c>
      <c r="F1260" s="359">
        <v>269870</v>
      </c>
      <c r="G1260" s="360">
        <v>21099059</v>
      </c>
      <c r="H1260" s="360">
        <v>211413403</v>
      </c>
      <c r="I1260" s="360">
        <v>290064127</v>
      </c>
      <c r="J1260" s="361">
        <v>92.68</v>
      </c>
      <c r="K1260" s="362">
        <v>216.61799999999999</v>
      </c>
      <c r="L1260" s="362">
        <v>112.1</v>
      </c>
      <c r="M1260" s="363">
        <v>17204.083999999999</v>
      </c>
      <c r="N1260" s="363">
        <v>8966.5879999999997</v>
      </c>
      <c r="O1260" s="363">
        <v>140619.62000000005</v>
      </c>
      <c r="P1260" s="363">
        <v>71778.39</v>
      </c>
      <c r="Q1260" s="364">
        <v>320.91399999999999</v>
      </c>
      <c r="R1260" s="365">
        <f t="shared" si="32"/>
        <v>0.37046875951293801</v>
      </c>
      <c r="S1260" s="366">
        <v>98.612095588235306</v>
      </c>
      <c r="T1260" s="364">
        <v>87</v>
      </c>
      <c r="U1260" s="363">
        <v>2088000</v>
      </c>
      <c r="V1260" s="363">
        <v>60552000</v>
      </c>
      <c r="W1260" s="363">
        <v>9</v>
      </c>
      <c r="X1260" s="363">
        <v>567936000</v>
      </c>
      <c r="Y1260" s="367">
        <v>60</v>
      </c>
      <c r="Z1260" s="367">
        <v>31.05</v>
      </c>
      <c r="AA1260" s="368">
        <v>190875.23800000001</v>
      </c>
      <c r="AB1260" s="368">
        <v>98275.429999999935</v>
      </c>
      <c r="AC1260" s="368">
        <v>655137.55900000071</v>
      </c>
      <c r="AD1260" s="368">
        <v>339156.245</v>
      </c>
      <c r="AE1260" s="363">
        <v>4620888</v>
      </c>
    </row>
    <row r="1261" spans="1:31" s="369" customFormat="1" ht="14.4" x14ac:dyDescent="0.3">
      <c r="A1261" s="357">
        <v>43373</v>
      </c>
      <c r="B1261" s="358">
        <f t="shared" si="33"/>
        <v>2018</v>
      </c>
      <c r="C1261" s="359">
        <v>1372288</v>
      </c>
      <c r="D1261" s="359">
        <v>27108710</v>
      </c>
      <c r="E1261" s="359">
        <v>210176020</v>
      </c>
      <c r="F1261" s="359">
        <v>1447584</v>
      </c>
      <c r="G1261" s="360">
        <v>21099059</v>
      </c>
      <c r="H1261" s="360">
        <v>211413403</v>
      </c>
      <c r="I1261" s="360">
        <v>290064127</v>
      </c>
      <c r="J1261" s="361">
        <v>99.5</v>
      </c>
      <c r="K1261" s="362">
        <v>900.43299999999999</v>
      </c>
      <c r="L1261" s="362">
        <v>481.80799999999999</v>
      </c>
      <c r="M1261" s="363">
        <v>18104.517</v>
      </c>
      <c r="N1261" s="363">
        <v>9448.3960000000006</v>
      </c>
      <c r="O1261" s="363">
        <v>141520.05300000004</v>
      </c>
      <c r="P1261" s="363">
        <v>72260.198000000004</v>
      </c>
      <c r="Q1261" s="364">
        <v>1372.288</v>
      </c>
      <c r="R1261" s="365">
        <f t="shared" si="32"/>
        <v>0.37050490605154102</v>
      </c>
      <c r="S1261" s="366">
        <v>98.615347985347995</v>
      </c>
      <c r="T1261" s="364">
        <v>87</v>
      </c>
      <c r="U1261" s="363">
        <v>2088000</v>
      </c>
      <c r="V1261" s="363">
        <v>62640000</v>
      </c>
      <c r="W1261" s="363">
        <v>9</v>
      </c>
      <c r="X1261" s="363">
        <v>570024000</v>
      </c>
      <c r="Y1261" s="367">
        <v>60</v>
      </c>
      <c r="Z1261" s="367">
        <v>31.05</v>
      </c>
      <c r="AA1261" s="368">
        <v>190395.47200000001</v>
      </c>
      <c r="AB1261" s="368">
        <v>98052.383999999947</v>
      </c>
      <c r="AC1261" s="368">
        <v>656037.99200000067</v>
      </c>
      <c r="AD1261" s="368">
        <v>339638.05300000001</v>
      </c>
      <c r="AE1261" s="363">
        <v>4622976</v>
      </c>
    </row>
    <row r="1262" spans="1:31" s="382" customFormat="1" ht="14.4" x14ac:dyDescent="0.3">
      <c r="A1262" s="370">
        <v>43374</v>
      </c>
      <c r="B1262" s="371">
        <f t="shared" si="33"/>
        <v>2018</v>
      </c>
      <c r="C1262" s="372">
        <v>922303</v>
      </c>
      <c r="D1262" s="372">
        <v>922303</v>
      </c>
      <c r="E1262" s="372">
        <v>211098323</v>
      </c>
      <c r="F1262" s="372">
        <v>696286</v>
      </c>
      <c r="G1262" s="373">
        <v>24061451</v>
      </c>
      <c r="H1262" s="373">
        <v>235474854</v>
      </c>
      <c r="I1262" s="373">
        <v>290064127</v>
      </c>
      <c r="J1262" s="374">
        <v>96.88</v>
      </c>
      <c r="K1262" s="375">
        <v>637.45000000000005</v>
      </c>
      <c r="L1262" s="375">
        <v>306.084</v>
      </c>
      <c r="M1262" s="376">
        <v>637.45000000000005</v>
      </c>
      <c r="N1262" s="376">
        <v>306.084</v>
      </c>
      <c r="O1262" s="376">
        <v>142157.50300000006</v>
      </c>
      <c r="P1262" s="376">
        <v>72566.282000000007</v>
      </c>
      <c r="Q1262" s="377">
        <v>922.303</v>
      </c>
      <c r="R1262" s="378">
        <f t="shared" ref="R1262:R1325" si="34">SUM(Q898:Q1262)/(SUM(T898:T1262)*24)</f>
        <v>0.36950271873195883</v>
      </c>
      <c r="S1262" s="379">
        <v>98.609014598540156</v>
      </c>
      <c r="T1262" s="377">
        <v>87</v>
      </c>
      <c r="U1262" s="376">
        <v>2088000</v>
      </c>
      <c r="V1262" s="376">
        <v>2088000</v>
      </c>
      <c r="W1262" s="376">
        <v>10</v>
      </c>
      <c r="X1262" s="376">
        <v>572112000</v>
      </c>
      <c r="Y1262" s="380">
        <v>60</v>
      </c>
      <c r="Z1262" s="380">
        <v>31.05</v>
      </c>
      <c r="AA1262" s="381">
        <v>190131.56899999999</v>
      </c>
      <c r="AB1262" s="381">
        <v>97903.879999999961</v>
      </c>
      <c r="AC1262" s="381">
        <v>656675.44200000062</v>
      </c>
      <c r="AD1262" s="381">
        <v>339944.13699999999</v>
      </c>
      <c r="AE1262" s="376">
        <v>4625064</v>
      </c>
    </row>
    <row r="1263" spans="1:31" s="382" customFormat="1" ht="14.4" x14ac:dyDescent="0.3">
      <c r="A1263" s="370">
        <v>43375</v>
      </c>
      <c r="B1263" s="371">
        <f t="shared" si="33"/>
        <v>2018</v>
      </c>
      <c r="C1263" s="372">
        <v>368155</v>
      </c>
      <c r="D1263" s="372">
        <v>1290458</v>
      </c>
      <c r="E1263" s="372">
        <v>211466478</v>
      </c>
      <c r="F1263" s="372">
        <v>524880</v>
      </c>
      <c r="G1263" s="373">
        <v>24061451</v>
      </c>
      <c r="H1263" s="373">
        <v>235474854</v>
      </c>
      <c r="I1263" s="373">
        <v>290064127</v>
      </c>
      <c r="J1263" s="374">
        <v>95.13</v>
      </c>
      <c r="K1263" s="375">
        <v>244.137</v>
      </c>
      <c r="L1263" s="375">
        <v>132.79599999999999</v>
      </c>
      <c r="M1263" s="376">
        <v>881.58699999999999</v>
      </c>
      <c r="N1263" s="376">
        <v>438.88</v>
      </c>
      <c r="O1263" s="376">
        <v>142401.64000000004</v>
      </c>
      <c r="P1263" s="376">
        <v>72699.078000000009</v>
      </c>
      <c r="Q1263" s="377">
        <v>368.15499999999997</v>
      </c>
      <c r="R1263" s="378">
        <f t="shared" si="34"/>
        <v>0.36826584658584011</v>
      </c>
      <c r="S1263" s="379">
        <v>98.596363636363648</v>
      </c>
      <c r="T1263" s="377">
        <v>87</v>
      </c>
      <c r="U1263" s="376">
        <v>2088000</v>
      </c>
      <c r="V1263" s="376">
        <v>4176000</v>
      </c>
      <c r="W1263" s="376">
        <v>10</v>
      </c>
      <c r="X1263" s="376">
        <v>574200000</v>
      </c>
      <c r="Y1263" s="380">
        <v>60</v>
      </c>
      <c r="Z1263" s="380">
        <v>31.05</v>
      </c>
      <c r="AA1263" s="381">
        <v>189247.19500000001</v>
      </c>
      <c r="AB1263" s="381">
        <v>97450.443999999974</v>
      </c>
      <c r="AC1263" s="381">
        <v>656919.57900000061</v>
      </c>
      <c r="AD1263" s="381">
        <v>340076.93299999996</v>
      </c>
      <c r="AE1263" s="376">
        <v>4627152</v>
      </c>
    </row>
    <row r="1264" spans="1:31" s="382" customFormat="1" ht="14.4" x14ac:dyDescent="0.3">
      <c r="A1264" s="370">
        <v>43376</v>
      </c>
      <c r="B1264" s="371">
        <f t="shared" si="33"/>
        <v>2018</v>
      </c>
      <c r="C1264" s="372">
        <v>8218</v>
      </c>
      <c r="D1264" s="372">
        <v>1298676</v>
      </c>
      <c r="E1264" s="372">
        <v>211474696</v>
      </c>
      <c r="F1264" s="372">
        <v>47560</v>
      </c>
      <c r="G1264" s="373">
        <v>24061451</v>
      </c>
      <c r="H1264" s="373">
        <v>235474854</v>
      </c>
      <c r="I1264" s="373">
        <v>290064127</v>
      </c>
      <c r="J1264" s="374">
        <v>93.02</v>
      </c>
      <c r="K1264" s="375">
        <v>9.7509999999999994</v>
      </c>
      <c r="L1264" s="375">
        <v>4.6440000000000001</v>
      </c>
      <c r="M1264" s="376">
        <v>891.33799999999997</v>
      </c>
      <c r="N1264" s="376">
        <v>443.524</v>
      </c>
      <c r="O1264" s="376">
        <v>142411.39100000003</v>
      </c>
      <c r="P1264" s="376">
        <v>72703.722000000009</v>
      </c>
      <c r="Q1264" s="377">
        <v>8.218</v>
      </c>
      <c r="R1264" s="378">
        <f t="shared" si="34"/>
        <v>0.36717326011651774</v>
      </c>
      <c r="S1264" s="379">
        <v>98.576159420289869</v>
      </c>
      <c r="T1264" s="377">
        <v>87</v>
      </c>
      <c r="U1264" s="376">
        <v>2088000</v>
      </c>
      <c r="V1264" s="376">
        <v>6264000</v>
      </c>
      <c r="W1264" s="376">
        <v>10</v>
      </c>
      <c r="X1264" s="376">
        <v>576288000</v>
      </c>
      <c r="Y1264" s="380">
        <v>60</v>
      </c>
      <c r="Z1264" s="380">
        <v>31.05</v>
      </c>
      <c r="AA1264" s="381">
        <v>188386.67599999998</v>
      </c>
      <c r="AB1264" s="381">
        <v>96996.763999999981</v>
      </c>
      <c r="AC1264" s="381">
        <v>656929.33000000066</v>
      </c>
      <c r="AD1264" s="381">
        <v>340081.57699999993</v>
      </c>
      <c r="AE1264" s="376">
        <v>4629240</v>
      </c>
    </row>
    <row r="1265" spans="1:31" s="382" customFormat="1" ht="14.4" x14ac:dyDescent="0.3">
      <c r="A1265" s="370">
        <v>43377</v>
      </c>
      <c r="B1265" s="371">
        <f t="shared" si="33"/>
        <v>2018</v>
      </c>
      <c r="C1265" s="372">
        <v>730622</v>
      </c>
      <c r="D1265" s="372">
        <v>2029298</v>
      </c>
      <c r="E1265" s="372">
        <v>212205318</v>
      </c>
      <c r="F1265" s="372">
        <v>530920</v>
      </c>
      <c r="G1265" s="373">
        <v>24061451</v>
      </c>
      <c r="H1265" s="373">
        <v>235474854</v>
      </c>
      <c r="I1265" s="373">
        <v>290064127</v>
      </c>
      <c r="J1265" s="374">
        <v>99.49</v>
      </c>
      <c r="K1265" s="375">
        <v>489.18</v>
      </c>
      <c r="L1265" s="375">
        <v>264.38</v>
      </c>
      <c r="M1265" s="376">
        <v>1380.518</v>
      </c>
      <c r="N1265" s="376">
        <v>707.904</v>
      </c>
      <c r="O1265" s="376">
        <v>142900.57100000003</v>
      </c>
      <c r="P1265" s="376">
        <v>72968.102000000014</v>
      </c>
      <c r="Q1265" s="377">
        <v>730.62199999999996</v>
      </c>
      <c r="R1265" s="378">
        <f t="shared" si="34"/>
        <v>0.36759185823754847</v>
      </c>
      <c r="S1265" s="379">
        <v>98.579458483754536</v>
      </c>
      <c r="T1265" s="377">
        <v>87</v>
      </c>
      <c r="U1265" s="376">
        <v>2088000</v>
      </c>
      <c r="V1265" s="376">
        <v>8352000</v>
      </c>
      <c r="W1265" s="376">
        <v>10</v>
      </c>
      <c r="X1265" s="376">
        <v>578376000</v>
      </c>
      <c r="Y1265" s="380">
        <v>60</v>
      </c>
      <c r="Z1265" s="380">
        <v>31.05</v>
      </c>
      <c r="AA1265" s="381">
        <v>188329.98699999996</v>
      </c>
      <c r="AB1265" s="381">
        <v>96955.425999999978</v>
      </c>
      <c r="AC1265" s="381">
        <v>657418.51000000071</v>
      </c>
      <c r="AD1265" s="381">
        <v>340345.95699999994</v>
      </c>
      <c r="AE1265" s="376">
        <v>4631328</v>
      </c>
    </row>
    <row r="1266" spans="1:31" s="382" customFormat="1" ht="14.4" x14ac:dyDescent="0.3">
      <c r="A1266" s="370">
        <v>43378</v>
      </c>
      <c r="B1266" s="371">
        <f t="shared" si="33"/>
        <v>2018</v>
      </c>
      <c r="C1266" s="372">
        <v>1477562.0000000054</v>
      </c>
      <c r="D1266" s="372">
        <v>3506860.0000001024</v>
      </c>
      <c r="E1266" s="372">
        <v>213682880</v>
      </c>
      <c r="F1266" s="372">
        <v>1541920</v>
      </c>
      <c r="G1266" s="373">
        <v>24061451</v>
      </c>
      <c r="H1266" s="373">
        <v>235474854</v>
      </c>
      <c r="I1266" s="373">
        <v>290064127</v>
      </c>
      <c r="J1266" s="374">
        <v>99.73</v>
      </c>
      <c r="K1266" s="375">
        <v>976.18799999999999</v>
      </c>
      <c r="L1266" s="375">
        <v>508.892</v>
      </c>
      <c r="M1266" s="376">
        <v>2356.7060000000001</v>
      </c>
      <c r="N1266" s="376">
        <v>1216.796</v>
      </c>
      <c r="O1266" s="376">
        <v>143876.75900000002</v>
      </c>
      <c r="P1266" s="376">
        <v>73476.994000000021</v>
      </c>
      <c r="Q1266" s="377">
        <v>1477.5620000000054</v>
      </c>
      <c r="R1266" s="378">
        <f t="shared" si="34"/>
        <v>0.36945162047971497</v>
      </c>
      <c r="S1266" s="379">
        <v>98.58359712230218</v>
      </c>
      <c r="T1266" s="377">
        <v>87</v>
      </c>
      <c r="U1266" s="376">
        <v>2088000</v>
      </c>
      <c r="V1266" s="376">
        <v>10440000</v>
      </c>
      <c r="W1266" s="376">
        <v>10</v>
      </c>
      <c r="X1266" s="376">
        <v>580464000</v>
      </c>
      <c r="Y1266" s="380">
        <v>60</v>
      </c>
      <c r="Z1266" s="380">
        <v>31.05</v>
      </c>
      <c r="AA1266" s="381">
        <v>189014.86599999995</v>
      </c>
      <c r="AB1266" s="381">
        <v>97336.16</v>
      </c>
      <c r="AC1266" s="381">
        <v>658394.69800000067</v>
      </c>
      <c r="AD1266" s="381">
        <v>340854.84899999993</v>
      </c>
      <c r="AE1266" s="376">
        <v>4633416</v>
      </c>
    </row>
    <row r="1267" spans="1:31" s="382" customFormat="1" ht="14.4" x14ac:dyDescent="0.3">
      <c r="A1267" s="370">
        <v>43379</v>
      </c>
      <c r="B1267" s="371">
        <f t="shared" si="33"/>
        <v>2018</v>
      </c>
      <c r="C1267" s="372">
        <v>1665248</v>
      </c>
      <c r="D1267" s="372">
        <v>5172108.0000000075</v>
      </c>
      <c r="E1267" s="372">
        <v>215348127.99999991</v>
      </c>
      <c r="F1267" s="372">
        <v>1572000</v>
      </c>
      <c r="G1267" s="373">
        <v>24061451</v>
      </c>
      <c r="H1267" s="373">
        <v>235474854</v>
      </c>
      <c r="I1267" s="373">
        <v>290064127</v>
      </c>
      <c r="J1267" s="374">
        <v>99.83</v>
      </c>
      <c r="K1267" s="375">
        <v>1101.202</v>
      </c>
      <c r="L1267" s="375">
        <v>588.02</v>
      </c>
      <c r="M1267" s="376">
        <v>3457.9080000000004</v>
      </c>
      <c r="N1267" s="376">
        <v>1804.816</v>
      </c>
      <c r="O1267" s="376">
        <v>144977.96100000001</v>
      </c>
      <c r="P1267" s="376">
        <v>74065.014000000025</v>
      </c>
      <c r="Q1267" s="377">
        <v>1665.248</v>
      </c>
      <c r="R1267" s="378">
        <f t="shared" si="34"/>
        <v>0.37118933632498868</v>
      </c>
      <c r="S1267" s="379">
        <v>98.588064516129052</v>
      </c>
      <c r="T1267" s="377">
        <v>87</v>
      </c>
      <c r="U1267" s="376">
        <v>2088000</v>
      </c>
      <c r="V1267" s="376">
        <v>12528000</v>
      </c>
      <c r="W1267" s="376">
        <v>10</v>
      </c>
      <c r="X1267" s="376">
        <v>582552000</v>
      </c>
      <c r="Y1267" s="380">
        <v>60</v>
      </c>
      <c r="Z1267" s="380">
        <v>31.05</v>
      </c>
      <c r="AA1267" s="381">
        <v>190072.26999999996</v>
      </c>
      <c r="AB1267" s="381">
        <v>97902.525999999998</v>
      </c>
      <c r="AC1267" s="381">
        <v>659495.90000000072</v>
      </c>
      <c r="AD1267" s="381">
        <v>341442.86899999995</v>
      </c>
      <c r="AE1267" s="376">
        <v>4635504</v>
      </c>
    </row>
    <row r="1268" spans="1:31" s="382" customFormat="1" ht="14.4" x14ac:dyDescent="0.3">
      <c r="A1268" s="370">
        <v>43380</v>
      </c>
      <c r="B1268" s="371">
        <f t="shared" si="33"/>
        <v>2018</v>
      </c>
      <c r="C1268" s="372">
        <v>925537.00000000012</v>
      </c>
      <c r="D1268" s="372">
        <v>6097645.0000000186</v>
      </c>
      <c r="E1268" s="372">
        <v>216273664.99999991</v>
      </c>
      <c r="F1268" s="372">
        <v>685984</v>
      </c>
      <c r="G1268" s="373">
        <v>24061451</v>
      </c>
      <c r="H1268" s="373">
        <v>235474854</v>
      </c>
      <c r="I1268" s="373">
        <v>290064127</v>
      </c>
      <c r="J1268" s="374">
        <v>99.74</v>
      </c>
      <c r="K1268" s="375">
        <v>623.70000000000005</v>
      </c>
      <c r="L1268" s="375">
        <v>314.13200000000001</v>
      </c>
      <c r="M1268" s="376">
        <v>4081.6080000000002</v>
      </c>
      <c r="N1268" s="376">
        <v>2118.9479999999999</v>
      </c>
      <c r="O1268" s="376">
        <v>145601.66100000002</v>
      </c>
      <c r="P1268" s="376">
        <v>74379.146000000022</v>
      </c>
      <c r="Q1268" s="377">
        <v>925.53700000000015</v>
      </c>
      <c r="R1268" s="378">
        <f t="shared" si="34"/>
        <v>0.37093328347241966</v>
      </c>
      <c r="S1268" s="379">
        <v>98.592178571428605</v>
      </c>
      <c r="T1268" s="377">
        <v>87</v>
      </c>
      <c r="U1268" s="376">
        <v>2088000</v>
      </c>
      <c r="V1268" s="376">
        <v>14616000</v>
      </c>
      <c r="W1268" s="376">
        <v>10</v>
      </c>
      <c r="X1268" s="376">
        <v>584640000</v>
      </c>
      <c r="Y1268" s="380">
        <v>60</v>
      </c>
      <c r="Z1268" s="380">
        <v>31.05</v>
      </c>
      <c r="AA1268" s="381">
        <v>190470.41899999997</v>
      </c>
      <c r="AB1268" s="381">
        <v>98092.800000000003</v>
      </c>
      <c r="AC1268" s="381">
        <v>660119.60000000068</v>
      </c>
      <c r="AD1268" s="381">
        <v>341757.00099999993</v>
      </c>
      <c r="AE1268" s="376">
        <v>4637592</v>
      </c>
    </row>
    <row r="1269" spans="1:31" s="382" customFormat="1" ht="14.4" x14ac:dyDescent="0.3">
      <c r="A1269" s="370">
        <v>43381</v>
      </c>
      <c r="B1269" s="371">
        <f t="shared" si="33"/>
        <v>2018</v>
      </c>
      <c r="C1269" s="372">
        <v>406036</v>
      </c>
      <c r="D1269" s="372">
        <v>6503681.0000000987</v>
      </c>
      <c r="E1269" s="372">
        <v>216679701</v>
      </c>
      <c r="F1269" s="372">
        <v>407848</v>
      </c>
      <c r="G1269" s="373">
        <v>24061451</v>
      </c>
      <c r="H1269" s="373">
        <v>235474854</v>
      </c>
      <c r="I1269" s="373">
        <v>290064127</v>
      </c>
      <c r="J1269" s="374">
        <v>95.77</v>
      </c>
      <c r="K1269" s="375">
        <v>282.42200000000003</v>
      </c>
      <c r="L1269" s="375">
        <v>130.68799999999999</v>
      </c>
      <c r="M1269" s="376">
        <v>4364.0300000000007</v>
      </c>
      <c r="N1269" s="376">
        <v>2249.636</v>
      </c>
      <c r="O1269" s="376">
        <v>145884.08300000001</v>
      </c>
      <c r="P1269" s="376">
        <v>74509.834000000017</v>
      </c>
      <c r="Q1269" s="377">
        <v>406.036</v>
      </c>
      <c r="R1269" s="378">
        <f t="shared" si="34"/>
        <v>0.3709197370492841</v>
      </c>
      <c r="S1269" s="379">
        <v>98.582135231316755</v>
      </c>
      <c r="T1269" s="377">
        <v>87</v>
      </c>
      <c r="U1269" s="376">
        <v>2088000</v>
      </c>
      <c r="V1269" s="376">
        <v>16704000</v>
      </c>
      <c r="W1269" s="376">
        <v>10</v>
      </c>
      <c r="X1269" s="376">
        <v>586728000</v>
      </c>
      <c r="Y1269" s="380">
        <v>60</v>
      </c>
      <c r="Z1269" s="380">
        <v>31.05</v>
      </c>
      <c r="AA1269" s="381">
        <v>190059.87599999996</v>
      </c>
      <c r="AB1269" s="381">
        <v>97775.57799999998</v>
      </c>
      <c r="AC1269" s="381">
        <v>660402.0220000007</v>
      </c>
      <c r="AD1269" s="381">
        <v>341887.68899999995</v>
      </c>
      <c r="AE1269" s="376">
        <v>4639680</v>
      </c>
    </row>
    <row r="1270" spans="1:31" s="382" customFormat="1" ht="14.4" x14ac:dyDescent="0.3">
      <c r="A1270" s="370">
        <v>43382</v>
      </c>
      <c r="B1270" s="371">
        <f t="shared" si="33"/>
        <v>2018</v>
      </c>
      <c r="C1270" s="372">
        <v>1694483.9999999998</v>
      </c>
      <c r="D1270" s="372">
        <v>8198165.0000000373</v>
      </c>
      <c r="E1270" s="372">
        <v>218374184.99999994</v>
      </c>
      <c r="F1270" s="372">
        <v>1467271</v>
      </c>
      <c r="G1270" s="373">
        <v>24061451</v>
      </c>
      <c r="H1270" s="373">
        <v>235474854</v>
      </c>
      <c r="I1270" s="373">
        <v>290064127</v>
      </c>
      <c r="J1270" s="374">
        <v>99.41</v>
      </c>
      <c r="K1270" s="375">
        <v>1132.9179999999999</v>
      </c>
      <c r="L1270" s="375">
        <v>585.18399999999997</v>
      </c>
      <c r="M1270" s="376">
        <v>5496.9480000000003</v>
      </c>
      <c r="N1270" s="376">
        <v>2834.8199999999997</v>
      </c>
      <c r="O1270" s="376">
        <v>147017.00100000002</v>
      </c>
      <c r="P1270" s="376">
        <v>75095.018000000011</v>
      </c>
      <c r="Q1270" s="377">
        <v>1694.4839999999997</v>
      </c>
      <c r="R1270" s="378">
        <f t="shared" si="34"/>
        <v>0.37309707657586788</v>
      </c>
      <c r="S1270" s="379">
        <v>98.585070921985846</v>
      </c>
      <c r="T1270" s="377">
        <v>87</v>
      </c>
      <c r="U1270" s="376">
        <v>2088000</v>
      </c>
      <c r="V1270" s="376">
        <v>18792000</v>
      </c>
      <c r="W1270" s="376">
        <v>10</v>
      </c>
      <c r="X1270" s="376">
        <v>588816000</v>
      </c>
      <c r="Y1270" s="380">
        <v>60</v>
      </c>
      <c r="Z1270" s="380">
        <v>31.05</v>
      </c>
      <c r="AA1270" s="381">
        <v>190911.28399999996</v>
      </c>
      <c r="AB1270" s="381">
        <v>98220.661999999968</v>
      </c>
      <c r="AC1270" s="381">
        <v>661534.94000000064</v>
      </c>
      <c r="AD1270" s="381">
        <v>342472.87299999996</v>
      </c>
      <c r="AE1270" s="376">
        <v>4641768</v>
      </c>
    </row>
    <row r="1271" spans="1:31" s="382" customFormat="1" ht="14.4" x14ac:dyDescent="0.3">
      <c r="A1271" s="370">
        <v>43383</v>
      </c>
      <c r="B1271" s="371">
        <f t="shared" si="33"/>
        <v>2018</v>
      </c>
      <c r="C1271" s="372">
        <v>1808702</v>
      </c>
      <c r="D1271" s="372">
        <v>10006867.000000086</v>
      </c>
      <c r="E1271" s="372">
        <v>220182887</v>
      </c>
      <c r="F1271" s="372">
        <v>1505572</v>
      </c>
      <c r="G1271" s="373">
        <v>24061451</v>
      </c>
      <c r="H1271" s="373">
        <v>235474854</v>
      </c>
      <c r="I1271" s="373">
        <v>290064127</v>
      </c>
      <c r="J1271" s="374">
        <v>97.7</v>
      </c>
      <c r="K1271" s="375">
        <v>1234.038</v>
      </c>
      <c r="L1271" s="375">
        <v>601.25199999999995</v>
      </c>
      <c r="M1271" s="376">
        <v>6730.9860000000008</v>
      </c>
      <c r="N1271" s="376">
        <v>3436.0719999999997</v>
      </c>
      <c r="O1271" s="376">
        <v>148251.03900000002</v>
      </c>
      <c r="P1271" s="376">
        <v>75696.27</v>
      </c>
      <c r="Q1271" s="377">
        <v>1808.702</v>
      </c>
      <c r="R1271" s="378">
        <f t="shared" si="34"/>
        <v>0.37537918700467177</v>
      </c>
      <c r="S1271" s="379">
        <v>98.581943462897556</v>
      </c>
      <c r="T1271" s="377">
        <v>87</v>
      </c>
      <c r="U1271" s="376">
        <v>2088000</v>
      </c>
      <c r="V1271" s="376">
        <v>20880000</v>
      </c>
      <c r="W1271" s="376">
        <v>10</v>
      </c>
      <c r="X1271" s="376">
        <v>590904000</v>
      </c>
      <c r="Y1271" s="380">
        <v>60</v>
      </c>
      <c r="Z1271" s="380">
        <v>31.05</v>
      </c>
      <c r="AA1271" s="381">
        <v>192115.36699999997</v>
      </c>
      <c r="AB1271" s="381">
        <v>98809.627999999968</v>
      </c>
      <c r="AC1271" s="381">
        <v>662768.97800000058</v>
      </c>
      <c r="AD1271" s="381">
        <v>343074.12499999994</v>
      </c>
      <c r="AE1271" s="376">
        <v>4643856</v>
      </c>
    </row>
    <row r="1272" spans="1:31" s="382" customFormat="1" ht="14.4" x14ac:dyDescent="0.3">
      <c r="A1272" s="370">
        <v>43384</v>
      </c>
      <c r="B1272" s="371">
        <f t="shared" si="33"/>
        <v>2018</v>
      </c>
      <c r="C1272" s="372">
        <v>1183758</v>
      </c>
      <c r="D1272" s="372">
        <v>11190625</v>
      </c>
      <c r="E1272" s="372">
        <v>221366644.99999991</v>
      </c>
      <c r="F1272" s="372">
        <v>1300980</v>
      </c>
      <c r="G1272" s="373">
        <v>24061451</v>
      </c>
      <c r="H1272" s="373">
        <v>235474854</v>
      </c>
      <c r="I1272" s="373">
        <v>290064127</v>
      </c>
      <c r="J1272" s="374">
        <v>99.83</v>
      </c>
      <c r="K1272" s="375">
        <v>791.78700000000003</v>
      </c>
      <c r="L1272" s="375">
        <v>409.68799999999999</v>
      </c>
      <c r="M1272" s="376">
        <v>7522.773000000001</v>
      </c>
      <c r="N1272" s="376">
        <v>3845.7599999999998</v>
      </c>
      <c r="O1272" s="376">
        <v>149042.82600000003</v>
      </c>
      <c r="P1272" s="376">
        <v>76105.957999999999</v>
      </c>
      <c r="Q1272" s="377">
        <v>1183.758</v>
      </c>
      <c r="R1272" s="378">
        <f t="shared" si="34"/>
        <v>0.37663241221854876</v>
      </c>
      <c r="S1272" s="379">
        <v>98.586338028169052</v>
      </c>
      <c r="T1272" s="377">
        <v>87</v>
      </c>
      <c r="U1272" s="376">
        <v>2088000</v>
      </c>
      <c r="V1272" s="376">
        <v>22968000</v>
      </c>
      <c r="W1272" s="376">
        <v>10</v>
      </c>
      <c r="X1272" s="376">
        <v>592992000</v>
      </c>
      <c r="Y1272" s="380">
        <v>60</v>
      </c>
      <c r="Z1272" s="380">
        <v>31.05</v>
      </c>
      <c r="AA1272" s="381">
        <v>192852.47999999998</v>
      </c>
      <c r="AB1272" s="381">
        <v>99197.299999999959</v>
      </c>
      <c r="AC1272" s="381">
        <v>663560.7650000006</v>
      </c>
      <c r="AD1272" s="381">
        <v>343483.81299999997</v>
      </c>
      <c r="AE1272" s="376">
        <v>4645944</v>
      </c>
    </row>
    <row r="1273" spans="1:31" s="382" customFormat="1" ht="14.4" x14ac:dyDescent="0.3">
      <c r="A1273" s="370">
        <v>43385</v>
      </c>
      <c r="B1273" s="371">
        <f t="shared" si="33"/>
        <v>2018</v>
      </c>
      <c r="C1273" s="372">
        <v>1192534.9999999963</v>
      </c>
      <c r="D1273" s="372">
        <v>12383160.000000149</v>
      </c>
      <c r="E1273" s="372">
        <v>222559180.00000006</v>
      </c>
      <c r="F1273" s="372">
        <v>1384617</v>
      </c>
      <c r="G1273" s="373">
        <v>24061451</v>
      </c>
      <c r="H1273" s="373">
        <v>235474854</v>
      </c>
      <c r="I1273" s="373">
        <v>290064127</v>
      </c>
      <c r="J1273" s="374">
        <v>99.87</v>
      </c>
      <c r="K1273" s="375">
        <v>810.41800000000001</v>
      </c>
      <c r="L1273" s="375">
        <v>403.25599999999997</v>
      </c>
      <c r="M1273" s="376">
        <v>8333.1910000000007</v>
      </c>
      <c r="N1273" s="376">
        <v>4249.0159999999996</v>
      </c>
      <c r="O1273" s="376">
        <v>149853.24400000004</v>
      </c>
      <c r="P1273" s="376">
        <v>76509.213999999993</v>
      </c>
      <c r="Q1273" s="377">
        <v>1192.5349999999962</v>
      </c>
      <c r="R1273" s="378">
        <f t="shared" si="34"/>
        <v>0.37772656405815402</v>
      </c>
      <c r="S1273" s="379">
        <v>98.590842105263192</v>
      </c>
      <c r="T1273" s="377">
        <v>87</v>
      </c>
      <c r="U1273" s="376">
        <v>2088000</v>
      </c>
      <c r="V1273" s="376">
        <v>25056000</v>
      </c>
      <c r="W1273" s="376">
        <v>10</v>
      </c>
      <c r="X1273" s="376">
        <v>595080000</v>
      </c>
      <c r="Y1273" s="380">
        <v>60</v>
      </c>
      <c r="Z1273" s="380">
        <v>31.05</v>
      </c>
      <c r="AA1273" s="381">
        <v>193494.14999999997</v>
      </c>
      <c r="AB1273" s="381">
        <v>99532.973999999958</v>
      </c>
      <c r="AC1273" s="381">
        <v>664371.18300000054</v>
      </c>
      <c r="AD1273" s="381">
        <v>343887.06899999996</v>
      </c>
      <c r="AE1273" s="376">
        <v>4648032</v>
      </c>
    </row>
    <row r="1274" spans="1:31" s="382" customFormat="1" ht="14.4" x14ac:dyDescent="0.3">
      <c r="A1274" s="370">
        <v>43386</v>
      </c>
      <c r="B1274" s="371">
        <f t="shared" si="33"/>
        <v>2018</v>
      </c>
      <c r="C1274" s="372">
        <v>1768300.0000000028</v>
      </c>
      <c r="D1274" s="372">
        <v>14151459.999999963</v>
      </c>
      <c r="E1274" s="372">
        <v>224327479.99999985</v>
      </c>
      <c r="F1274" s="372">
        <v>1843646</v>
      </c>
      <c r="G1274" s="373">
        <v>24061451</v>
      </c>
      <c r="H1274" s="373">
        <v>235474854</v>
      </c>
      <c r="I1274" s="373">
        <v>290064127</v>
      </c>
      <c r="J1274" s="374">
        <v>99.984999999999999</v>
      </c>
      <c r="K1274" s="375">
        <v>1171.6510000000001</v>
      </c>
      <c r="L1274" s="375">
        <v>620.64</v>
      </c>
      <c r="M1274" s="376">
        <v>9504.8420000000006</v>
      </c>
      <c r="N1274" s="376">
        <v>4869.6559999999999</v>
      </c>
      <c r="O1274" s="376">
        <v>151024.89500000005</v>
      </c>
      <c r="P1274" s="376">
        <v>77129.853999999992</v>
      </c>
      <c r="Q1274" s="377">
        <v>1768.3000000000027</v>
      </c>
      <c r="R1274" s="378">
        <f t="shared" si="34"/>
        <v>0.37988905815357205</v>
      </c>
      <c r="S1274" s="379">
        <v>98.595716783216815</v>
      </c>
      <c r="T1274" s="377">
        <v>87</v>
      </c>
      <c r="U1274" s="376">
        <v>2088000</v>
      </c>
      <c r="V1274" s="376">
        <v>27144000</v>
      </c>
      <c r="W1274" s="376">
        <v>10</v>
      </c>
      <c r="X1274" s="376">
        <v>597168000</v>
      </c>
      <c r="Y1274" s="380">
        <v>60</v>
      </c>
      <c r="Z1274" s="380">
        <v>31.05</v>
      </c>
      <c r="AA1274" s="381">
        <v>194551.80899999998</v>
      </c>
      <c r="AB1274" s="381">
        <v>99900.477999999959</v>
      </c>
      <c r="AC1274" s="381">
        <v>665542.8340000005</v>
      </c>
      <c r="AD1274" s="381">
        <v>344507.70899999997</v>
      </c>
      <c r="AE1274" s="376">
        <v>4650120</v>
      </c>
    </row>
    <row r="1275" spans="1:31" s="382" customFormat="1" ht="14.4" x14ac:dyDescent="0.3">
      <c r="A1275" s="370">
        <v>43387</v>
      </c>
      <c r="B1275" s="371">
        <f t="shared" si="33"/>
        <v>2018</v>
      </c>
      <c r="C1275" s="372">
        <v>1424400.0000000014</v>
      </c>
      <c r="D1275" s="372">
        <v>15575860.000000102</v>
      </c>
      <c r="E1275" s="372">
        <v>225751880</v>
      </c>
      <c r="F1275" s="372">
        <v>1588051</v>
      </c>
      <c r="G1275" s="373">
        <v>24061451</v>
      </c>
      <c r="H1275" s="373">
        <v>235474854</v>
      </c>
      <c r="I1275" s="373">
        <v>290064127</v>
      </c>
      <c r="J1275" s="374">
        <v>99.015000000000001</v>
      </c>
      <c r="K1275" s="375">
        <v>945.62599999999998</v>
      </c>
      <c r="L1275" s="375">
        <v>498.65600000000001</v>
      </c>
      <c r="M1275" s="376">
        <v>10450.468000000001</v>
      </c>
      <c r="N1275" s="376">
        <v>5368.3119999999999</v>
      </c>
      <c r="O1275" s="376">
        <v>151970.52100000004</v>
      </c>
      <c r="P1275" s="376">
        <v>77628.509999999995</v>
      </c>
      <c r="Q1275" s="377">
        <v>1424.4000000000015</v>
      </c>
      <c r="R1275" s="378">
        <f t="shared" si="34"/>
        <v>0.38078971684249252</v>
      </c>
      <c r="S1275" s="379">
        <v>98.597177700348468</v>
      </c>
      <c r="T1275" s="377">
        <v>87</v>
      </c>
      <c r="U1275" s="376">
        <v>2088000</v>
      </c>
      <c r="V1275" s="376">
        <v>29232000</v>
      </c>
      <c r="W1275" s="376">
        <v>10</v>
      </c>
      <c r="X1275" s="376">
        <v>599256000</v>
      </c>
      <c r="Y1275" s="380">
        <v>60</v>
      </c>
      <c r="Z1275" s="380">
        <v>31.05</v>
      </c>
      <c r="AA1275" s="381">
        <v>195403.21699999998</v>
      </c>
      <c r="AB1275" s="381">
        <v>100368.71799999995</v>
      </c>
      <c r="AC1275" s="381">
        <v>666488.46000000054</v>
      </c>
      <c r="AD1275" s="381">
        <v>345006.36499999999</v>
      </c>
      <c r="AE1275" s="376">
        <v>4652208</v>
      </c>
    </row>
    <row r="1276" spans="1:31" s="382" customFormat="1" ht="14.4" x14ac:dyDescent="0.3">
      <c r="A1276" s="370">
        <v>43388</v>
      </c>
      <c r="B1276" s="371">
        <f t="shared" si="33"/>
        <v>2018</v>
      </c>
      <c r="C1276" s="372">
        <v>1106814</v>
      </c>
      <c r="D1276" s="372">
        <v>16682674.000000115</v>
      </c>
      <c r="E1276" s="372">
        <v>226858694.00000003</v>
      </c>
      <c r="F1276" s="372">
        <v>1287751</v>
      </c>
      <c r="G1276" s="373">
        <v>24061451</v>
      </c>
      <c r="H1276" s="373">
        <v>235474854</v>
      </c>
      <c r="I1276" s="373">
        <v>290064127</v>
      </c>
      <c r="J1276" s="374">
        <v>99.944999999999993</v>
      </c>
      <c r="K1276" s="375">
        <v>726.274</v>
      </c>
      <c r="L1276" s="375">
        <v>395.62</v>
      </c>
      <c r="M1276" s="376">
        <v>11176.742</v>
      </c>
      <c r="N1276" s="376">
        <v>5763.9319999999998</v>
      </c>
      <c r="O1276" s="376">
        <v>152696.79500000004</v>
      </c>
      <c r="P1276" s="376">
        <v>78024.12999999999</v>
      </c>
      <c r="Q1276" s="377">
        <v>1106.8140000000001</v>
      </c>
      <c r="R1276" s="378">
        <f t="shared" si="34"/>
        <v>0.38175954311657001</v>
      </c>
      <c r="S1276" s="379">
        <v>98.60185763888893</v>
      </c>
      <c r="T1276" s="377">
        <v>87</v>
      </c>
      <c r="U1276" s="376">
        <v>2088000</v>
      </c>
      <c r="V1276" s="376">
        <v>31320000</v>
      </c>
      <c r="W1276" s="376">
        <v>10</v>
      </c>
      <c r="X1276" s="376">
        <v>601344000</v>
      </c>
      <c r="Y1276" s="380">
        <v>60</v>
      </c>
      <c r="Z1276" s="380">
        <v>31.05</v>
      </c>
      <c r="AA1276" s="381">
        <v>195632.43099999998</v>
      </c>
      <c r="AB1276" s="381">
        <v>100511.31199999995</v>
      </c>
      <c r="AC1276" s="381">
        <v>667214.73400000052</v>
      </c>
      <c r="AD1276" s="381">
        <v>345401.98499999999</v>
      </c>
      <c r="AE1276" s="376">
        <v>4654296</v>
      </c>
    </row>
    <row r="1277" spans="1:31" s="382" customFormat="1" ht="14.4" x14ac:dyDescent="0.3">
      <c r="A1277" s="370">
        <v>43389</v>
      </c>
      <c r="B1277" s="371">
        <f t="shared" si="33"/>
        <v>2018</v>
      </c>
      <c r="C1277" s="372">
        <v>838689.99999999988</v>
      </c>
      <c r="D1277" s="372">
        <v>17521364.00000006</v>
      </c>
      <c r="E1277" s="372">
        <v>227697383.99999997</v>
      </c>
      <c r="F1277" s="372">
        <v>820767</v>
      </c>
      <c r="G1277" s="373">
        <v>24061451</v>
      </c>
      <c r="H1277" s="373">
        <v>235474854</v>
      </c>
      <c r="I1277" s="373">
        <v>290064127</v>
      </c>
      <c r="J1277" s="374">
        <v>99.18</v>
      </c>
      <c r="K1277" s="375">
        <v>591.279</v>
      </c>
      <c r="L1277" s="375">
        <v>259.52</v>
      </c>
      <c r="M1277" s="376">
        <v>11768.021000000001</v>
      </c>
      <c r="N1277" s="376">
        <v>6023.4519999999993</v>
      </c>
      <c r="O1277" s="376">
        <v>153288.07400000005</v>
      </c>
      <c r="P1277" s="376">
        <v>78283.649999999994</v>
      </c>
      <c r="Q1277" s="377">
        <v>838.68999999999983</v>
      </c>
      <c r="R1277" s="378">
        <f t="shared" si="34"/>
        <v>0.38219108932976487</v>
      </c>
      <c r="S1277" s="379">
        <v>98.603858131487925</v>
      </c>
      <c r="T1277" s="377">
        <v>87</v>
      </c>
      <c r="U1277" s="376">
        <v>2088000</v>
      </c>
      <c r="V1277" s="376">
        <v>33408000</v>
      </c>
      <c r="W1277" s="376">
        <v>10</v>
      </c>
      <c r="X1277" s="376">
        <v>603432000</v>
      </c>
      <c r="Y1277" s="380">
        <v>60</v>
      </c>
      <c r="Z1277" s="380">
        <v>31.05</v>
      </c>
      <c r="AA1277" s="381">
        <v>195961.08900000001</v>
      </c>
      <c r="AB1277" s="381">
        <v>100657.37799999995</v>
      </c>
      <c r="AC1277" s="381">
        <v>667806.0130000005</v>
      </c>
      <c r="AD1277" s="381">
        <v>345661.505</v>
      </c>
      <c r="AE1277" s="376">
        <v>4656384</v>
      </c>
    </row>
    <row r="1278" spans="1:31" s="382" customFormat="1" ht="14.4" x14ac:dyDescent="0.3">
      <c r="A1278" s="370">
        <v>43390</v>
      </c>
      <c r="B1278" s="371">
        <f t="shared" si="33"/>
        <v>2018</v>
      </c>
      <c r="C1278" s="372">
        <v>1064491</v>
      </c>
      <c r="D1278" s="372">
        <v>18585855</v>
      </c>
      <c r="E1278" s="372">
        <v>228761875</v>
      </c>
      <c r="F1278" s="372">
        <v>1068215</v>
      </c>
      <c r="G1278" s="373">
        <v>24061451</v>
      </c>
      <c r="H1278" s="373">
        <v>235474854</v>
      </c>
      <c r="I1278" s="373">
        <v>290064127</v>
      </c>
      <c r="J1278" s="374">
        <v>99.93</v>
      </c>
      <c r="K1278" s="375">
        <v>699.63499999999999</v>
      </c>
      <c r="L1278" s="375">
        <v>378.20400000000001</v>
      </c>
      <c r="M1278" s="376">
        <v>12467.656000000001</v>
      </c>
      <c r="N1278" s="376">
        <v>6401.655999999999</v>
      </c>
      <c r="O1278" s="376">
        <v>153987.70900000006</v>
      </c>
      <c r="P1278" s="376">
        <v>78661.853999999992</v>
      </c>
      <c r="Q1278" s="377">
        <v>1064.491</v>
      </c>
      <c r="R1278" s="378">
        <f t="shared" si="34"/>
        <v>0.38265815619587512</v>
      </c>
      <c r="S1278" s="379">
        <v>98.608431034482791</v>
      </c>
      <c r="T1278" s="377">
        <v>87</v>
      </c>
      <c r="U1278" s="376">
        <v>2088000</v>
      </c>
      <c r="V1278" s="376">
        <v>35496000</v>
      </c>
      <c r="W1278" s="376">
        <v>10</v>
      </c>
      <c r="X1278" s="376">
        <v>605520000</v>
      </c>
      <c r="Y1278" s="380">
        <v>60</v>
      </c>
      <c r="Z1278" s="380">
        <v>31.05</v>
      </c>
      <c r="AA1278" s="381">
        <v>196301.47999999998</v>
      </c>
      <c r="AB1278" s="381">
        <v>100876.41399999995</v>
      </c>
      <c r="AC1278" s="381">
        <v>668505.64800000051</v>
      </c>
      <c r="AD1278" s="381">
        <v>346039.70900000003</v>
      </c>
      <c r="AE1278" s="376">
        <v>4658472</v>
      </c>
    </row>
    <row r="1279" spans="1:31" s="382" customFormat="1" ht="14.4" x14ac:dyDescent="0.3">
      <c r="A1279" s="370">
        <v>43391</v>
      </c>
      <c r="B1279" s="371">
        <f t="shared" si="33"/>
        <v>2018</v>
      </c>
      <c r="C1279" s="372">
        <v>375945</v>
      </c>
      <c r="D1279" s="372">
        <v>18961800</v>
      </c>
      <c r="E1279" s="372">
        <v>229137820</v>
      </c>
      <c r="F1279" s="372">
        <v>378932</v>
      </c>
      <c r="G1279" s="373">
        <v>24061451</v>
      </c>
      <c r="H1279" s="373">
        <v>235474854</v>
      </c>
      <c r="I1279" s="373">
        <v>290064127</v>
      </c>
      <c r="J1279" s="374">
        <v>91.99</v>
      </c>
      <c r="K1279" s="375">
        <v>260.88600000000002</v>
      </c>
      <c r="L1279" s="375">
        <v>122.84</v>
      </c>
      <c r="M1279" s="376">
        <v>12728.542000000001</v>
      </c>
      <c r="N1279" s="376">
        <v>6524.4959999999992</v>
      </c>
      <c r="O1279" s="376">
        <v>154248.59500000006</v>
      </c>
      <c r="P1279" s="376">
        <v>78784.693999999989</v>
      </c>
      <c r="Q1279" s="377">
        <v>375.94499999999999</v>
      </c>
      <c r="R1279" s="378">
        <f t="shared" si="34"/>
        <v>0.38263566105075358</v>
      </c>
      <c r="S1279" s="379">
        <v>98.585687285223415</v>
      </c>
      <c r="T1279" s="377">
        <v>87</v>
      </c>
      <c r="U1279" s="376">
        <v>2088000</v>
      </c>
      <c r="V1279" s="376">
        <v>37584000</v>
      </c>
      <c r="W1279" s="376">
        <v>10</v>
      </c>
      <c r="X1279" s="376">
        <v>607608000</v>
      </c>
      <c r="Y1279" s="380">
        <v>60</v>
      </c>
      <c r="Z1279" s="380">
        <v>31.05</v>
      </c>
      <c r="AA1279" s="381">
        <v>196077.30399999997</v>
      </c>
      <c r="AB1279" s="381">
        <v>100765.13399999993</v>
      </c>
      <c r="AC1279" s="381">
        <v>668766.53400000057</v>
      </c>
      <c r="AD1279" s="381">
        <v>346162.54900000006</v>
      </c>
      <c r="AE1279" s="376">
        <v>4660560</v>
      </c>
    </row>
    <row r="1280" spans="1:31" s="382" customFormat="1" ht="14.4" x14ac:dyDescent="0.3">
      <c r="A1280" s="370">
        <v>43392</v>
      </c>
      <c r="B1280" s="371">
        <f t="shared" si="33"/>
        <v>2018</v>
      </c>
      <c r="C1280" s="372">
        <v>51565</v>
      </c>
      <c r="D1280" s="372">
        <v>19013365</v>
      </c>
      <c r="E1280" s="372">
        <v>229189385</v>
      </c>
      <c r="F1280" s="372">
        <v>127630</v>
      </c>
      <c r="G1280" s="373">
        <v>24061451</v>
      </c>
      <c r="H1280" s="373">
        <v>235474854</v>
      </c>
      <c r="I1280" s="373">
        <v>290064127</v>
      </c>
      <c r="J1280" s="374">
        <v>94.09</v>
      </c>
      <c r="K1280" s="375">
        <v>36.893000000000001</v>
      </c>
      <c r="L1280" s="375">
        <v>23.167999999999999</v>
      </c>
      <c r="M1280" s="376">
        <v>12765.435000000001</v>
      </c>
      <c r="N1280" s="376">
        <v>6547.6639999999989</v>
      </c>
      <c r="O1280" s="376">
        <v>154285.48800000007</v>
      </c>
      <c r="P1280" s="376">
        <v>78807.861999999994</v>
      </c>
      <c r="Q1280" s="377">
        <v>51.564999999999998</v>
      </c>
      <c r="R1280" s="378">
        <f t="shared" si="34"/>
        <v>0.38266063612029649</v>
      </c>
      <c r="S1280" s="379">
        <v>98.570291095890454</v>
      </c>
      <c r="T1280" s="377">
        <v>87</v>
      </c>
      <c r="U1280" s="376">
        <v>2088000</v>
      </c>
      <c r="V1280" s="376">
        <v>39672000</v>
      </c>
      <c r="W1280" s="376">
        <v>10</v>
      </c>
      <c r="X1280" s="376">
        <v>609696000</v>
      </c>
      <c r="Y1280" s="380">
        <v>60</v>
      </c>
      <c r="Z1280" s="380">
        <v>31.05</v>
      </c>
      <c r="AA1280" s="381">
        <v>195835.04099999997</v>
      </c>
      <c r="AB1280" s="381">
        <v>100664.94999999994</v>
      </c>
      <c r="AC1280" s="381">
        <v>668803.42700000061</v>
      </c>
      <c r="AD1280" s="381">
        <v>346185.71700000006</v>
      </c>
      <c r="AE1280" s="376">
        <v>4662648</v>
      </c>
    </row>
    <row r="1281" spans="1:31" s="382" customFormat="1" ht="14.4" x14ac:dyDescent="0.3">
      <c r="A1281" s="370">
        <v>43393</v>
      </c>
      <c r="B1281" s="371">
        <f t="shared" si="33"/>
        <v>2018</v>
      </c>
      <c r="C1281" s="372">
        <v>259757</v>
      </c>
      <c r="D1281" s="372">
        <v>19273122</v>
      </c>
      <c r="E1281" s="372">
        <v>229449142</v>
      </c>
      <c r="F1281" s="372">
        <v>309658</v>
      </c>
      <c r="G1281" s="373">
        <v>24061451</v>
      </c>
      <c r="H1281" s="373">
        <v>235474854</v>
      </c>
      <c r="I1281" s="373">
        <v>290064127</v>
      </c>
      <c r="J1281" s="374">
        <v>97.7</v>
      </c>
      <c r="K1281" s="375">
        <v>175.821</v>
      </c>
      <c r="L1281" s="375">
        <v>91.224000000000004</v>
      </c>
      <c r="M1281" s="376">
        <v>12941.256000000001</v>
      </c>
      <c r="N1281" s="376">
        <v>6638.887999999999</v>
      </c>
      <c r="O1281" s="376">
        <v>154461.30900000007</v>
      </c>
      <c r="P1281" s="376">
        <v>78899.085999999996</v>
      </c>
      <c r="Q1281" s="377">
        <v>259.75700000000001</v>
      </c>
      <c r="R1281" s="378">
        <f t="shared" si="34"/>
        <v>0.38299693092951292</v>
      </c>
      <c r="S1281" s="379">
        <v>98.567320819112666</v>
      </c>
      <c r="T1281" s="377">
        <v>87</v>
      </c>
      <c r="U1281" s="376">
        <v>2088000</v>
      </c>
      <c r="V1281" s="376">
        <v>41760000</v>
      </c>
      <c r="W1281" s="376">
        <v>10</v>
      </c>
      <c r="X1281" s="376">
        <v>611784000</v>
      </c>
      <c r="Y1281" s="380">
        <v>60</v>
      </c>
      <c r="Z1281" s="380">
        <v>31.05</v>
      </c>
      <c r="AA1281" s="381">
        <v>195982.49199999997</v>
      </c>
      <c r="AB1281" s="381">
        <v>100747.73999999995</v>
      </c>
      <c r="AC1281" s="381">
        <v>668979.2480000006</v>
      </c>
      <c r="AD1281" s="381">
        <v>346276.94100000005</v>
      </c>
      <c r="AE1281" s="376">
        <v>4664736</v>
      </c>
    </row>
    <row r="1282" spans="1:31" s="382" customFormat="1" ht="14.4" x14ac:dyDescent="0.3">
      <c r="A1282" s="370">
        <v>43394</v>
      </c>
      <c r="B1282" s="371">
        <f t="shared" si="33"/>
        <v>2018</v>
      </c>
      <c r="C1282" s="372">
        <v>773077</v>
      </c>
      <c r="D1282" s="372">
        <v>20046199</v>
      </c>
      <c r="E1282" s="372">
        <v>230222219</v>
      </c>
      <c r="F1282" s="372">
        <v>386206</v>
      </c>
      <c r="G1282" s="373">
        <v>24061451</v>
      </c>
      <c r="H1282" s="373">
        <v>235474854</v>
      </c>
      <c r="I1282" s="373">
        <v>290064127</v>
      </c>
      <c r="J1282" s="374">
        <v>100</v>
      </c>
      <c r="K1282" s="375">
        <v>523.82799999999997</v>
      </c>
      <c r="L1282" s="375">
        <v>259.14800000000002</v>
      </c>
      <c r="M1282" s="376">
        <v>13465.084000000001</v>
      </c>
      <c r="N1282" s="376">
        <v>6898.0359999999991</v>
      </c>
      <c r="O1282" s="376">
        <v>154985.13700000008</v>
      </c>
      <c r="P1282" s="376">
        <v>79158.233999999997</v>
      </c>
      <c r="Q1282" s="377">
        <v>773.077</v>
      </c>
      <c r="R1282" s="378">
        <f t="shared" si="34"/>
        <v>0.3840016112948097</v>
      </c>
      <c r="S1282" s="379">
        <v>98.572193877551058</v>
      </c>
      <c r="T1282" s="377">
        <v>87</v>
      </c>
      <c r="U1282" s="376">
        <v>2088000</v>
      </c>
      <c r="V1282" s="376">
        <v>43848000</v>
      </c>
      <c r="W1282" s="376">
        <v>10</v>
      </c>
      <c r="X1282" s="376">
        <v>613872000</v>
      </c>
      <c r="Y1282" s="380">
        <v>60</v>
      </c>
      <c r="Z1282" s="380">
        <v>31.05</v>
      </c>
      <c r="AA1282" s="381">
        <v>196503.50299999997</v>
      </c>
      <c r="AB1282" s="381">
        <v>101001.69799999995</v>
      </c>
      <c r="AC1282" s="381">
        <v>669503.07600000058</v>
      </c>
      <c r="AD1282" s="381">
        <v>346536.08900000004</v>
      </c>
      <c r="AE1282" s="376">
        <v>4666824</v>
      </c>
    </row>
    <row r="1283" spans="1:31" s="382" customFormat="1" ht="14.4" x14ac:dyDescent="0.3">
      <c r="A1283" s="370">
        <v>43395</v>
      </c>
      <c r="B1283" s="371">
        <f t="shared" si="33"/>
        <v>2018</v>
      </c>
      <c r="C1283" s="372">
        <v>1168500</v>
      </c>
      <c r="D1283" s="372">
        <v>21214699</v>
      </c>
      <c r="E1283" s="372">
        <v>231390719</v>
      </c>
      <c r="F1283" s="372">
        <v>946068</v>
      </c>
      <c r="G1283" s="373">
        <v>24061451</v>
      </c>
      <c r="H1283" s="373">
        <v>235474854</v>
      </c>
      <c r="I1283" s="373">
        <v>290064127</v>
      </c>
      <c r="J1283" s="374">
        <v>99.91</v>
      </c>
      <c r="K1283" s="375">
        <v>763.84400000000005</v>
      </c>
      <c r="L1283" s="375">
        <v>419.12400000000002</v>
      </c>
      <c r="M1283" s="376">
        <v>14228.928</v>
      </c>
      <c r="N1283" s="376">
        <v>7317.1599999999989</v>
      </c>
      <c r="O1283" s="376">
        <v>155748.98100000009</v>
      </c>
      <c r="P1283" s="376">
        <v>79577.357999999993</v>
      </c>
      <c r="Q1283" s="377">
        <v>1168.5</v>
      </c>
      <c r="R1283" s="378">
        <f t="shared" si="34"/>
        <v>0.38536249934393574</v>
      </c>
      <c r="S1283" s="379">
        <v>98.57672881355937</v>
      </c>
      <c r="T1283" s="377">
        <v>87</v>
      </c>
      <c r="U1283" s="376">
        <v>2088000</v>
      </c>
      <c r="V1283" s="376">
        <v>45936000</v>
      </c>
      <c r="W1283" s="376">
        <v>10</v>
      </c>
      <c r="X1283" s="376">
        <v>615960000</v>
      </c>
      <c r="Y1283" s="380">
        <v>60</v>
      </c>
      <c r="Z1283" s="380">
        <v>31.05</v>
      </c>
      <c r="AA1283" s="381">
        <v>197260.848</v>
      </c>
      <c r="AB1283" s="381">
        <v>101417.34599999995</v>
      </c>
      <c r="AC1283" s="381">
        <v>670266.92000000062</v>
      </c>
      <c r="AD1283" s="381">
        <v>346955.21300000005</v>
      </c>
      <c r="AE1283" s="376">
        <v>4668912</v>
      </c>
    </row>
    <row r="1284" spans="1:31" s="382" customFormat="1" ht="14.4" x14ac:dyDescent="0.3">
      <c r="A1284" s="370">
        <v>43396</v>
      </c>
      <c r="B1284" s="371">
        <f t="shared" si="33"/>
        <v>2018</v>
      </c>
      <c r="C1284" s="372">
        <v>834027</v>
      </c>
      <c r="D1284" s="372">
        <v>22048726</v>
      </c>
      <c r="E1284" s="372">
        <v>232224746</v>
      </c>
      <c r="F1284" s="372">
        <v>729900</v>
      </c>
      <c r="G1284" s="373">
        <v>24061451</v>
      </c>
      <c r="H1284" s="373">
        <v>235474854</v>
      </c>
      <c r="I1284" s="373">
        <v>290064127</v>
      </c>
      <c r="J1284" s="374">
        <v>99.67</v>
      </c>
      <c r="K1284" s="375">
        <v>547.72</v>
      </c>
      <c r="L1284" s="375">
        <v>299.10399999999998</v>
      </c>
      <c r="M1284" s="376">
        <v>14776.647999999999</v>
      </c>
      <c r="N1284" s="376">
        <v>7616.2639999999992</v>
      </c>
      <c r="O1284" s="376">
        <v>156296.70100000009</v>
      </c>
      <c r="P1284" s="376">
        <v>79876.462</v>
      </c>
      <c r="Q1284" s="377">
        <v>834.02700000000004</v>
      </c>
      <c r="R1284" s="378">
        <f t="shared" si="34"/>
        <v>0.38581006271978213</v>
      </c>
      <c r="S1284" s="379">
        <v>98.580422297297332</v>
      </c>
      <c r="T1284" s="377">
        <v>87</v>
      </c>
      <c r="U1284" s="376">
        <v>2088000</v>
      </c>
      <c r="V1284" s="376">
        <v>48024000</v>
      </c>
      <c r="W1284" s="376">
        <v>10</v>
      </c>
      <c r="X1284" s="376">
        <v>618048000</v>
      </c>
      <c r="Y1284" s="380">
        <v>60</v>
      </c>
      <c r="Z1284" s="380">
        <v>31.05</v>
      </c>
      <c r="AA1284" s="381">
        <v>197733.429</v>
      </c>
      <c r="AB1284" s="381">
        <v>101652.98999999995</v>
      </c>
      <c r="AC1284" s="381">
        <v>670814.6400000006</v>
      </c>
      <c r="AD1284" s="381">
        <v>347254.31700000004</v>
      </c>
      <c r="AE1284" s="376">
        <v>4671000</v>
      </c>
    </row>
    <row r="1285" spans="1:31" s="382" customFormat="1" ht="14.4" x14ac:dyDescent="0.3">
      <c r="A1285" s="370">
        <v>43397</v>
      </c>
      <c r="B1285" s="371">
        <f t="shared" si="33"/>
        <v>2018</v>
      </c>
      <c r="C1285" s="372">
        <v>134884</v>
      </c>
      <c r="D1285" s="372">
        <v>22183610</v>
      </c>
      <c r="E1285" s="372">
        <v>232359630</v>
      </c>
      <c r="F1285" s="372">
        <v>212640</v>
      </c>
      <c r="G1285" s="373">
        <v>24061451</v>
      </c>
      <c r="H1285" s="373">
        <v>235474854</v>
      </c>
      <c r="I1285" s="373">
        <v>290064127</v>
      </c>
      <c r="J1285" s="374">
        <v>96.52</v>
      </c>
      <c r="K1285" s="375">
        <v>91.519000000000005</v>
      </c>
      <c r="L1285" s="375">
        <v>46.311999999999998</v>
      </c>
      <c r="M1285" s="376">
        <v>14868.166999999999</v>
      </c>
      <c r="N1285" s="376">
        <v>7662.5759999999991</v>
      </c>
      <c r="O1285" s="376">
        <v>156388.22000000009</v>
      </c>
      <c r="P1285" s="376">
        <v>79922.774000000005</v>
      </c>
      <c r="Q1285" s="377">
        <v>134.88399999999999</v>
      </c>
      <c r="R1285" s="378">
        <f t="shared" si="34"/>
        <v>0.38461776229465217</v>
      </c>
      <c r="S1285" s="379">
        <v>98.573484848484881</v>
      </c>
      <c r="T1285" s="377">
        <v>87</v>
      </c>
      <c r="U1285" s="376">
        <v>2088000</v>
      </c>
      <c r="V1285" s="376">
        <v>50112000</v>
      </c>
      <c r="W1285" s="376">
        <v>10</v>
      </c>
      <c r="X1285" s="376">
        <v>620136000</v>
      </c>
      <c r="Y1285" s="380">
        <v>60</v>
      </c>
      <c r="Z1285" s="380">
        <v>31.05</v>
      </c>
      <c r="AA1285" s="381">
        <v>197498.91900000002</v>
      </c>
      <c r="AB1285" s="381">
        <v>101525.37199999996</v>
      </c>
      <c r="AC1285" s="381">
        <v>670906.15900000057</v>
      </c>
      <c r="AD1285" s="381">
        <v>347300.62900000002</v>
      </c>
      <c r="AE1285" s="376">
        <v>4673088</v>
      </c>
    </row>
    <row r="1286" spans="1:31" s="382" customFormat="1" ht="14.4" x14ac:dyDescent="0.3">
      <c r="A1286" s="370">
        <v>43398</v>
      </c>
      <c r="B1286" s="371">
        <f t="shared" si="33"/>
        <v>2018</v>
      </c>
      <c r="C1286" s="372">
        <v>1177392</v>
      </c>
      <c r="D1286" s="372">
        <v>23361002</v>
      </c>
      <c r="E1286" s="372">
        <v>233537022</v>
      </c>
      <c r="F1286" s="372">
        <v>1036730</v>
      </c>
      <c r="G1286" s="373">
        <v>24061451</v>
      </c>
      <c r="H1286" s="373">
        <v>235474854</v>
      </c>
      <c r="I1286" s="373">
        <v>290064127</v>
      </c>
      <c r="J1286" s="374">
        <v>97.7</v>
      </c>
      <c r="K1286" s="375">
        <v>801.57</v>
      </c>
      <c r="L1286" s="375">
        <v>395.64400000000001</v>
      </c>
      <c r="M1286" s="376">
        <v>15669.736999999999</v>
      </c>
      <c r="N1286" s="376">
        <v>8058.2199999999993</v>
      </c>
      <c r="O1286" s="376">
        <v>157189.7900000001</v>
      </c>
      <c r="P1286" s="376">
        <v>80318.418000000005</v>
      </c>
      <c r="Q1286" s="377">
        <v>1177.3920000000001</v>
      </c>
      <c r="R1286" s="378">
        <f t="shared" si="34"/>
        <v>0.38562406313966346</v>
      </c>
      <c r="S1286" s="379">
        <v>98.570553691275208</v>
      </c>
      <c r="T1286" s="377">
        <v>87</v>
      </c>
      <c r="U1286" s="376">
        <v>2088000</v>
      </c>
      <c r="V1286" s="376">
        <v>52200000</v>
      </c>
      <c r="W1286" s="376">
        <v>10</v>
      </c>
      <c r="X1286" s="376">
        <v>622224000</v>
      </c>
      <c r="Y1286" s="380">
        <v>60</v>
      </c>
      <c r="Z1286" s="380">
        <v>31.05</v>
      </c>
      <c r="AA1286" s="381">
        <v>197586.87800000006</v>
      </c>
      <c r="AB1286" s="381">
        <v>101574.77599999995</v>
      </c>
      <c r="AC1286" s="381">
        <v>671707.72900000052</v>
      </c>
      <c r="AD1286" s="381">
        <v>347696.27299999999</v>
      </c>
      <c r="AE1286" s="376">
        <v>4675176</v>
      </c>
    </row>
    <row r="1287" spans="1:31" s="382" customFormat="1" ht="14.4" x14ac:dyDescent="0.3">
      <c r="A1287" s="370">
        <v>43399</v>
      </c>
      <c r="B1287" s="371">
        <f t="shared" si="33"/>
        <v>2018</v>
      </c>
      <c r="C1287" s="372">
        <v>417765</v>
      </c>
      <c r="D1287" s="372">
        <v>23778767</v>
      </c>
      <c r="E1287" s="372">
        <v>233954787</v>
      </c>
      <c r="F1287" s="372">
        <v>436890</v>
      </c>
      <c r="G1287" s="373">
        <v>24061451</v>
      </c>
      <c r="H1287" s="373">
        <v>235474854</v>
      </c>
      <c r="I1287" s="373">
        <v>290064127</v>
      </c>
      <c r="J1287" s="374">
        <v>95.66</v>
      </c>
      <c r="K1287" s="375">
        <v>256.56099999999998</v>
      </c>
      <c r="L1287" s="375">
        <v>168.76400000000001</v>
      </c>
      <c r="M1287" s="376">
        <v>15926.297999999999</v>
      </c>
      <c r="N1287" s="376">
        <v>8226.9839999999986</v>
      </c>
      <c r="O1287" s="376">
        <v>157446.35100000008</v>
      </c>
      <c r="P1287" s="376">
        <v>80487.182000000001</v>
      </c>
      <c r="Q1287" s="377">
        <v>417.76499999999999</v>
      </c>
      <c r="R1287" s="378">
        <f t="shared" si="34"/>
        <v>0.38515544271243418</v>
      </c>
      <c r="S1287" s="379">
        <v>98.560819397993356</v>
      </c>
      <c r="T1287" s="377">
        <v>87</v>
      </c>
      <c r="U1287" s="376">
        <v>2088000</v>
      </c>
      <c r="V1287" s="376">
        <v>54288000</v>
      </c>
      <c r="W1287" s="376">
        <v>10</v>
      </c>
      <c r="X1287" s="376">
        <v>624312000</v>
      </c>
      <c r="Y1287" s="380">
        <v>60</v>
      </c>
      <c r="Z1287" s="380">
        <v>31.05</v>
      </c>
      <c r="AA1287" s="381">
        <v>197680.81800000003</v>
      </c>
      <c r="AB1287" s="381">
        <v>101588.17599999995</v>
      </c>
      <c r="AC1287" s="381">
        <v>671964.2900000005</v>
      </c>
      <c r="AD1287" s="381">
        <v>347865.03700000001</v>
      </c>
      <c r="AE1287" s="376">
        <v>4677264</v>
      </c>
    </row>
    <row r="1288" spans="1:31" s="382" customFormat="1" ht="14.4" x14ac:dyDescent="0.3">
      <c r="A1288" s="370">
        <v>43400</v>
      </c>
      <c r="B1288" s="371">
        <f t="shared" si="33"/>
        <v>2018</v>
      </c>
      <c r="C1288" s="372">
        <v>1268085</v>
      </c>
      <c r="D1288" s="372">
        <v>25046852</v>
      </c>
      <c r="E1288" s="372">
        <v>235222872</v>
      </c>
      <c r="F1288" s="372">
        <v>959890</v>
      </c>
      <c r="G1288" s="373">
        <v>24061451</v>
      </c>
      <c r="H1288" s="373">
        <v>235474854</v>
      </c>
      <c r="I1288" s="373">
        <v>290064127</v>
      </c>
      <c r="J1288" s="374">
        <v>100</v>
      </c>
      <c r="K1288" s="375">
        <v>802.95100000000002</v>
      </c>
      <c r="L1288" s="375">
        <v>480.66399999999999</v>
      </c>
      <c r="M1288" s="376">
        <v>16729.249</v>
      </c>
      <c r="N1288" s="376">
        <v>8707.6479999999992</v>
      </c>
      <c r="O1288" s="376">
        <v>158249.30200000008</v>
      </c>
      <c r="P1288" s="376">
        <v>80967.846000000005</v>
      </c>
      <c r="Q1288" s="377">
        <v>1268.085</v>
      </c>
      <c r="R1288" s="378">
        <f t="shared" si="34"/>
        <v>0.38674358499973804</v>
      </c>
      <c r="S1288" s="379">
        <v>98.565616666666713</v>
      </c>
      <c r="T1288" s="377">
        <v>87</v>
      </c>
      <c r="U1288" s="376">
        <v>2088000</v>
      </c>
      <c r="V1288" s="376">
        <v>56376000</v>
      </c>
      <c r="W1288" s="376">
        <v>10</v>
      </c>
      <c r="X1288" s="376">
        <v>626400000</v>
      </c>
      <c r="Y1288" s="380">
        <v>60</v>
      </c>
      <c r="Z1288" s="380">
        <v>31.05</v>
      </c>
      <c r="AA1288" s="381">
        <v>197979.81400000004</v>
      </c>
      <c r="AB1288" s="381">
        <v>101784.30599999997</v>
      </c>
      <c r="AC1288" s="381">
        <v>672767.2410000005</v>
      </c>
      <c r="AD1288" s="381">
        <v>348345.701</v>
      </c>
      <c r="AE1288" s="376">
        <v>4679352</v>
      </c>
    </row>
    <row r="1289" spans="1:31" s="382" customFormat="1" ht="14.4" x14ac:dyDescent="0.3">
      <c r="A1289" s="370">
        <v>43401</v>
      </c>
      <c r="B1289" s="371">
        <f t="shared" si="33"/>
        <v>2018</v>
      </c>
      <c r="C1289" s="372">
        <v>1139200</v>
      </c>
      <c r="D1289" s="372">
        <v>26186052</v>
      </c>
      <c r="E1289" s="372">
        <v>236362072</v>
      </c>
      <c r="F1289" s="372">
        <v>854130</v>
      </c>
      <c r="G1289" s="373">
        <v>24061451</v>
      </c>
      <c r="H1289" s="373">
        <v>235474854</v>
      </c>
      <c r="I1289" s="373">
        <v>290064127</v>
      </c>
      <c r="J1289" s="374">
        <v>99.96</v>
      </c>
      <c r="K1289" s="375">
        <v>751.63499999999999</v>
      </c>
      <c r="L1289" s="375">
        <v>405.32</v>
      </c>
      <c r="M1289" s="376">
        <v>17480.883999999998</v>
      </c>
      <c r="N1289" s="376">
        <v>9112.9679999999989</v>
      </c>
      <c r="O1289" s="376">
        <v>159000.93700000009</v>
      </c>
      <c r="P1289" s="376">
        <v>81373.166000000012</v>
      </c>
      <c r="Q1289" s="377">
        <v>1139.2</v>
      </c>
      <c r="R1289" s="378">
        <f t="shared" si="34"/>
        <v>0.38749955518815976</v>
      </c>
      <c r="S1289" s="379">
        <v>98.570249169435257</v>
      </c>
      <c r="T1289" s="377">
        <v>87</v>
      </c>
      <c r="U1289" s="376">
        <v>2088000</v>
      </c>
      <c r="V1289" s="376">
        <v>58464000</v>
      </c>
      <c r="W1289" s="376">
        <v>10</v>
      </c>
      <c r="X1289" s="376">
        <v>628488000</v>
      </c>
      <c r="Y1289" s="380">
        <v>60</v>
      </c>
      <c r="Z1289" s="380">
        <v>31.05</v>
      </c>
      <c r="AA1289" s="381">
        <v>198695.32700000005</v>
      </c>
      <c r="AB1289" s="381">
        <v>102165.48799999997</v>
      </c>
      <c r="AC1289" s="381">
        <v>673518.87600000051</v>
      </c>
      <c r="AD1289" s="381">
        <v>348751.02100000001</v>
      </c>
      <c r="AE1289" s="376">
        <v>4681440</v>
      </c>
    </row>
    <row r="1290" spans="1:31" s="382" customFormat="1" ht="14.4" x14ac:dyDescent="0.3">
      <c r="A1290" s="370">
        <v>43402</v>
      </c>
      <c r="B1290" s="371">
        <f t="shared" si="33"/>
        <v>2018</v>
      </c>
      <c r="C1290" s="372">
        <v>522117.99999999994</v>
      </c>
      <c r="D1290" s="372">
        <v>26708170.000000156</v>
      </c>
      <c r="E1290" s="372">
        <v>236884190.00000006</v>
      </c>
      <c r="F1290" s="372">
        <v>317587</v>
      </c>
      <c r="G1290" s="373">
        <v>24061451</v>
      </c>
      <c r="H1290" s="373">
        <v>235474854</v>
      </c>
      <c r="I1290" s="373">
        <v>290064127</v>
      </c>
      <c r="J1290" s="374">
        <v>99.45</v>
      </c>
      <c r="K1290" s="375">
        <v>348.34</v>
      </c>
      <c r="L1290" s="375">
        <v>183.536</v>
      </c>
      <c r="M1290" s="376">
        <v>17829.223999999998</v>
      </c>
      <c r="N1290" s="376">
        <v>9296.503999999999</v>
      </c>
      <c r="O1290" s="376">
        <v>159349.27700000009</v>
      </c>
      <c r="P1290" s="376">
        <v>81556.702000000005</v>
      </c>
      <c r="Q1290" s="377">
        <v>522.11799999999994</v>
      </c>
      <c r="R1290" s="378">
        <f t="shared" si="34"/>
        <v>0.38701553429906094</v>
      </c>
      <c r="S1290" s="379">
        <v>98.573162251655674</v>
      </c>
      <c r="T1290" s="377">
        <v>87</v>
      </c>
      <c r="U1290" s="376">
        <v>2088000</v>
      </c>
      <c r="V1290" s="376">
        <v>60552000</v>
      </c>
      <c r="W1290" s="376">
        <v>10</v>
      </c>
      <c r="X1290" s="376">
        <v>630576000</v>
      </c>
      <c r="Y1290" s="380">
        <v>60</v>
      </c>
      <c r="Z1290" s="380">
        <v>31.05</v>
      </c>
      <c r="AA1290" s="381">
        <v>198671.43300000005</v>
      </c>
      <c r="AB1290" s="381">
        <v>102146.11999999995</v>
      </c>
      <c r="AC1290" s="381">
        <v>673867.21600000048</v>
      </c>
      <c r="AD1290" s="381">
        <v>348934.55700000003</v>
      </c>
      <c r="AE1290" s="376">
        <v>4683528</v>
      </c>
    </row>
    <row r="1291" spans="1:31" s="382" customFormat="1" ht="14.4" x14ac:dyDescent="0.3">
      <c r="A1291" s="370">
        <v>43403</v>
      </c>
      <c r="B1291" s="371">
        <f t="shared" si="33"/>
        <v>2018</v>
      </c>
      <c r="C1291" s="372">
        <v>296102</v>
      </c>
      <c r="D1291" s="372">
        <v>27004272.000000112</v>
      </c>
      <c r="E1291" s="372">
        <v>237180292.00000003</v>
      </c>
      <c r="F1291" s="372">
        <v>118497</v>
      </c>
      <c r="G1291" s="373">
        <v>24061451</v>
      </c>
      <c r="H1291" s="373">
        <v>235474854</v>
      </c>
      <c r="I1291" s="373">
        <v>290064127</v>
      </c>
      <c r="J1291" s="374">
        <v>95.45</v>
      </c>
      <c r="K1291" s="375">
        <v>206.15600000000001</v>
      </c>
      <c r="L1291" s="375">
        <v>96.808000000000007</v>
      </c>
      <c r="M1291" s="376">
        <v>18035.379999999997</v>
      </c>
      <c r="N1291" s="376">
        <v>9393.3119999999999</v>
      </c>
      <c r="O1291" s="376">
        <v>159555.43300000008</v>
      </c>
      <c r="P1291" s="376">
        <v>81653.510000000009</v>
      </c>
      <c r="Q1291" s="377">
        <v>296.10199999999998</v>
      </c>
      <c r="R1291" s="378">
        <f t="shared" si="34"/>
        <v>0.38619821156773254</v>
      </c>
      <c r="S1291" s="379">
        <v>98.562854785478592</v>
      </c>
      <c r="T1291" s="377">
        <v>87</v>
      </c>
      <c r="U1291" s="376">
        <v>2088000</v>
      </c>
      <c r="V1291" s="376">
        <v>62640000</v>
      </c>
      <c r="W1291" s="376">
        <v>10</v>
      </c>
      <c r="X1291" s="376">
        <v>632664000</v>
      </c>
      <c r="Y1291" s="380">
        <v>60</v>
      </c>
      <c r="Z1291" s="380">
        <v>31.05</v>
      </c>
      <c r="AA1291" s="381">
        <v>198268.33100000006</v>
      </c>
      <c r="AB1291" s="381">
        <v>101951.05799999995</v>
      </c>
      <c r="AC1291" s="381">
        <v>674073.37200000044</v>
      </c>
      <c r="AD1291" s="381">
        <v>349031.36500000005</v>
      </c>
      <c r="AE1291" s="376">
        <v>4685616</v>
      </c>
    </row>
    <row r="1292" spans="1:31" s="382" customFormat="1" ht="14.4" x14ac:dyDescent="0.3">
      <c r="A1292" s="370">
        <v>43404</v>
      </c>
      <c r="B1292" s="371">
        <f t="shared" ref="B1292:B1355" si="35">YEAR(A1292)</f>
        <v>2018</v>
      </c>
      <c r="C1292" s="372">
        <v>126627.99999999697</v>
      </c>
      <c r="D1292" s="372">
        <v>27130900.000000142</v>
      </c>
      <c r="E1292" s="372">
        <v>237306920.00000003</v>
      </c>
      <c r="F1292" s="372">
        <v>35030</v>
      </c>
      <c r="G1292" s="373">
        <v>24061451</v>
      </c>
      <c r="H1292" s="373">
        <v>235474854</v>
      </c>
      <c r="I1292" s="373">
        <v>290064127</v>
      </c>
      <c r="J1292" s="374">
        <v>94.2</v>
      </c>
      <c r="K1292" s="375">
        <v>76.519000000000005</v>
      </c>
      <c r="L1292" s="375">
        <v>54.923999999999999</v>
      </c>
      <c r="M1292" s="376">
        <v>18111.898999999998</v>
      </c>
      <c r="N1292" s="376">
        <v>9448.2360000000008</v>
      </c>
      <c r="O1292" s="376">
        <v>159631.95200000008</v>
      </c>
      <c r="P1292" s="376">
        <v>81708.434000000008</v>
      </c>
      <c r="Q1292" s="377">
        <v>126.62799999999697</v>
      </c>
      <c r="R1292" s="378">
        <f t="shared" si="34"/>
        <v>0.38602799952763389</v>
      </c>
      <c r="S1292" s="379">
        <v>98.548503289473729</v>
      </c>
      <c r="T1292" s="377">
        <v>87</v>
      </c>
      <c r="U1292" s="376">
        <v>2088000</v>
      </c>
      <c r="V1292" s="376">
        <v>64728000</v>
      </c>
      <c r="W1292" s="376">
        <v>10</v>
      </c>
      <c r="X1292" s="376">
        <v>634752000</v>
      </c>
      <c r="Y1292" s="380">
        <v>60</v>
      </c>
      <c r="Z1292" s="380">
        <v>31.05</v>
      </c>
      <c r="AA1292" s="381">
        <v>197719.55600000007</v>
      </c>
      <c r="AB1292" s="381">
        <v>101699.66399999992</v>
      </c>
      <c r="AC1292" s="381">
        <v>674149.89100000041</v>
      </c>
      <c r="AD1292" s="381">
        <v>349086.28900000005</v>
      </c>
      <c r="AE1292" s="376">
        <v>4687704</v>
      </c>
    </row>
    <row r="1293" spans="1:31" s="395" customFormat="1" ht="14.4" x14ac:dyDescent="0.3">
      <c r="A1293" s="383">
        <v>43405</v>
      </c>
      <c r="B1293" s="384">
        <f t="shared" si="35"/>
        <v>2018</v>
      </c>
      <c r="C1293" s="385">
        <v>383958.99999999994</v>
      </c>
      <c r="D1293" s="385">
        <v>383959.00000003166</v>
      </c>
      <c r="E1293" s="385">
        <v>237690879.00000006</v>
      </c>
      <c r="F1293" s="385">
        <v>273103</v>
      </c>
      <c r="G1293" s="386">
        <v>27151752</v>
      </c>
      <c r="H1293" s="386">
        <v>262626606</v>
      </c>
      <c r="I1293" s="386">
        <v>290064127</v>
      </c>
      <c r="J1293" s="387">
        <v>93.55</v>
      </c>
      <c r="K1293" s="388">
        <v>267.41699999999997</v>
      </c>
      <c r="L1293" s="388">
        <v>123.568</v>
      </c>
      <c r="M1293" s="389">
        <v>267.41699999999997</v>
      </c>
      <c r="N1293" s="389">
        <v>123.568</v>
      </c>
      <c r="O1293" s="389">
        <v>159899.36900000006</v>
      </c>
      <c r="P1293" s="389">
        <v>81832.002000000008</v>
      </c>
      <c r="Q1293" s="390">
        <v>383.95899999999995</v>
      </c>
      <c r="R1293" s="391">
        <f t="shared" si="34"/>
        <v>0.3861256993649298</v>
      </c>
      <c r="S1293" s="392">
        <v>98.532114754098401</v>
      </c>
      <c r="T1293" s="390">
        <v>87</v>
      </c>
      <c r="U1293" s="389">
        <v>2088000</v>
      </c>
      <c r="V1293" s="389">
        <v>2088000</v>
      </c>
      <c r="W1293" s="389">
        <v>11</v>
      </c>
      <c r="X1293" s="389">
        <v>636840000</v>
      </c>
      <c r="Y1293" s="393">
        <v>60</v>
      </c>
      <c r="Z1293" s="393">
        <v>31.05</v>
      </c>
      <c r="AA1293" s="394">
        <v>197812.96900000004</v>
      </c>
      <c r="AB1293" s="394">
        <v>101734.36999999992</v>
      </c>
      <c r="AC1293" s="394">
        <v>674417.30800000043</v>
      </c>
      <c r="AD1293" s="394">
        <v>349209.85700000008</v>
      </c>
      <c r="AE1293" s="389">
        <v>4689792</v>
      </c>
    </row>
    <row r="1294" spans="1:31" s="395" customFormat="1" ht="14.4" x14ac:dyDescent="0.3">
      <c r="A1294" s="383">
        <v>43406</v>
      </c>
      <c r="B1294" s="384">
        <f t="shared" si="35"/>
        <v>2018</v>
      </c>
      <c r="C1294" s="385">
        <v>1357966</v>
      </c>
      <c r="D1294" s="385">
        <v>1741924.9999998137</v>
      </c>
      <c r="E1294" s="385">
        <v>239048844.99999985</v>
      </c>
      <c r="F1294" s="385">
        <v>772372</v>
      </c>
      <c r="G1294" s="386">
        <v>27151752</v>
      </c>
      <c r="H1294" s="386">
        <v>262626606</v>
      </c>
      <c r="I1294" s="386">
        <v>290064127</v>
      </c>
      <c r="J1294" s="387">
        <v>99.87</v>
      </c>
      <c r="K1294" s="388">
        <v>899.59199999999998</v>
      </c>
      <c r="L1294" s="388">
        <v>476.24799999999999</v>
      </c>
      <c r="M1294" s="389">
        <v>1167.009</v>
      </c>
      <c r="N1294" s="389">
        <v>599.81600000000003</v>
      </c>
      <c r="O1294" s="389">
        <v>160798.96100000007</v>
      </c>
      <c r="P1294" s="389">
        <v>82308.250000000015</v>
      </c>
      <c r="Q1294" s="390">
        <v>1357.9659999999999</v>
      </c>
      <c r="R1294" s="391">
        <f t="shared" si="34"/>
        <v>0.38767724767753153</v>
      </c>
      <c r="S1294" s="392">
        <v>98.536486928104608</v>
      </c>
      <c r="T1294" s="390">
        <v>87</v>
      </c>
      <c r="U1294" s="389">
        <v>2088000</v>
      </c>
      <c r="V1294" s="389">
        <v>4176000</v>
      </c>
      <c r="W1294" s="389">
        <v>11</v>
      </c>
      <c r="X1294" s="389">
        <v>638928000</v>
      </c>
      <c r="Y1294" s="393">
        <v>60</v>
      </c>
      <c r="Z1294" s="393">
        <v>31.05</v>
      </c>
      <c r="AA1294" s="394">
        <v>198509.18700000003</v>
      </c>
      <c r="AB1294" s="394">
        <v>102104.36999999992</v>
      </c>
      <c r="AC1294" s="394">
        <v>675316.90000000037</v>
      </c>
      <c r="AD1294" s="394">
        <v>349686.1050000001</v>
      </c>
      <c r="AE1294" s="389">
        <v>4691880</v>
      </c>
    </row>
    <row r="1295" spans="1:31" s="395" customFormat="1" ht="14.4" x14ac:dyDescent="0.3">
      <c r="A1295" s="383">
        <v>43407</v>
      </c>
      <c r="B1295" s="384">
        <f t="shared" si="35"/>
        <v>2018</v>
      </c>
      <c r="C1295" s="385">
        <v>1684070</v>
      </c>
      <c r="D1295" s="385">
        <v>3425994.9999998789</v>
      </c>
      <c r="E1295" s="385">
        <v>240732914.99999991</v>
      </c>
      <c r="F1295" s="385">
        <v>1342238</v>
      </c>
      <c r="G1295" s="386">
        <v>27151752</v>
      </c>
      <c r="H1295" s="386">
        <v>262626606</v>
      </c>
      <c r="I1295" s="386">
        <v>290064127</v>
      </c>
      <c r="J1295" s="387">
        <v>99.49</v>
      </c>
      <c r="K1295" s="388">
        <v>1121.998</v>
      </c>
      <c r="L1295" s="388">
        <v>588.76</v>
      </c>
      <c r="M1295" s="389">
        <v>2289.0070000000001</v>
      </c>
      <c r="N1295" s="389">
        <v>1188.576</v>
      </c>
      <c r="O1295" s="389">
        <v>161920.95900000006</v>
      </c>
      <c r="P1295" s="389">
        <v>82897.010000000009</v>
      </c>
      <c r="Q1295" s="390">
        <v>1684.07</v>
      </c>
      <c r="R1295" s="391">
        <f t="shared" si="34"/>
        <v>0.38972045609615324</v>
      </c>
      <c r="S1295" s="392">
        <v>98.53959283387627</v>
      </c>
      <c r="T1295" s="390">
        <v>87</v>
      </c>
      <c r="U1295" s="389">
        <v>2088000</v>
      </c>
      <c r="V1295" s="389">
        <v>6264000</v>
      </c>
      <c r="W1295" s="389">
        <v>11</v>
      </c>
      <c r="X1295" s="389">
        <v>641016000</v>
      </c>
      <c r="Y1295" s="393">
        <v>60</v>
      </c>
      <c r="Z1295" s="393">
        <v>31.05</v>
      </c>
      <c r="AA1295" s="394">
        <v>199511.75400000004</v>
      </c>
      <c r="AB1295" s="394">
        <v>102630.44999999992</v>
      </c>
      <c r="AC1295" s="394">
        <v>676438.89800000039</v>
      </c>
      <c r="AD1295" s="394">
        <v>350274.86500000011</v>
      </c>
      <c r="AE1295" s="389">
        <v>4693968</v>
      </c>
    </row>
    <row r="1296" spans="1:31" s="395" customFormat="1" ht="14.4" x14ac:dyDescent="0.3">
      <c r="A1296" s="383">
        <v>43408</v>
      </c>
      <c r="B1296" s="384">
        <f t="shared" si="35"/>
        <v>2018</v>
      </c>
      <c r="C1296" s="385">
        <v>1242364</v>
      </c>
      <c r="D1296" s="385">
        <v>4668359</v>
      </c>
      <c r="E1296" s="385">
        <v>241975279</v>
      </c>
      <c r="F1296" s="385">
        <v>949752</v>
      </c>
      <c r="G1296" s="386">
        <v>27151752</v>
      </c>
      <c r="H1296" s="386">
        <v>262626606</v>
      </c>
      <c r="I1296" s="386">
        <v>290064127</v>
      </c>
      <c r="J1296" s="387">
        <v>99.92</v>
      </c>
      <c r="K1296" s="388">
        <v>828.827</v>
      </c>
      <c r="L1296" s="388">
        <v>430.476</v>
      </c>
      <c r="M1296" s="389">
        <v>3117.8339999999998</v>
      </c>
      <c r="N1296" s="389">
        <v>1619.0520000000001</v>
      </c>
      <c r="O1296" s="389">
        <v>162749.78600000005</v>
      </c>
      <c r="P1296" s="389">
        <v>83327.486000000004</v>
      </c>
      <c r="Q1296" s="390">
        <v>1242.364</v>
      </c>
      <c r="R1296" s="391">
        <f t="shared" si="34"/>
        <v>0.3899970057208843</v>
      </c>
      <c r="S1296" s="392">
        <v>98.544074675324708</v>
      </c>
      <c r="T1296" s="390">
        <v>87</v>
      </c>
      <c r="U1296" s="389">
        <v>2088000</v>
      </c>
      <c r="V1296" s="389">
        <v>8352000</v>
      </c>
      <c r="W1296" s="389">
        <v>11</v>
      </c>
      <c r="X1296" s="389">
        <v>643104000</v>
      </c>
      <c r="Y1296" s="393">
        <v>60</v>
      </c>
      <c r="Z1296" s="393">
        <v>31.05</v>
      </c>
      <c r="AA1296" s="394">
        <v>200272.93500000003</v>
      </c>
      <c r="AB1296" s="394">
        <v>102993.83399999993</v>
      </c>
      <c r="AC1296" s="394">
        <v>677267.72500000044</v>
      </c>
      <c r="AD1296" s="394">
        <v>350705.34100000013</v>
      </c>
      <c r="AE1296" s="389">
        <v>4696056</v>
      </c>
    </row>
    <row r="1297" spans="1:31" s="395" customFormat="1" ht="14.4" x14ac:dyDescent="0.3">
      <c r="A1297" s="383">
        <v>43409</v>
      </c>
      <c r="B1297" s="384">
        <f t="shared" si="35"/>
        <v>2018</v>
      </c>
      <c r="C1297" s="385">
        <v>1822156</v>
      </c>
      <c r="D1297" s="385">
        <v>6490515</v>
      </c>
      <c r="E1297" s="385">
        <v>243797435</v>
      </c>
      <c r="F1297" s="385">
        <v>1343790</v>
      </c>
      <c r="G1297" s="386">
        <v>27151752</v>
      </c>
      <c r="H1297" s="386">
        <v>262626606</v>
      </c>
      <c r="I1297" s="386">
        <v>290064127</v>
      </c>
      <c r="J1297" s="387">
        <v>99.81</v>
      </c>
      <c r="K1297" s="388">
        <v>1216.6610000000001</v>
      </c>
      <c r="L1297" s="388">
        <v>631.36</v>
      </c>
      <c r="M1297" s="389">
        <v>4334.4949999999999</v>
      </c>
      <c r="N1297" s="389">
        <v>2250.4120000000003</v>
      </c>
      <c r="O1297" s="389">
        <v>163966.44700000004</v>
      </c>
      <c r="P1297" s="389">
        <v>83958.846000000005</v>
      </c>
      <c r="Q1297" s="390">
        <v>1822.1559999999999</v>
      </c>
      <c r="R1297" s="391">
        <f t="shared" si="34"/>
        <v>0.39058570041463331</v>
      </c>
      <c r="S1297" s="392">
        <v>98.548171521035641</v>
      </c>
      <c r="T1297" s="390">
        <v>87</v>
      </c>
      <c r="U1297" s="389">
        <v>2088000</v>
      </c>
      <c r="V1297" s="389">
        <v>10440000</v>
      </c>
      <c r="W1297" s="389">
        <v>11</v>
      </c>
      <c r="X1297" s="389">
        <v>645192000</v>
      </c>
      <c r="Y1297" s="393">
        <v>60</v>
      </c>
      <c r="Z1297" s="393">
        <v>31.05</v>
      </c>
      <c r="AA1297" s="394">
        <v>200801.66899999999</v>
      </c>
      <c r="AB1297" s="394">
        <v>103267.88999999993</v>
      </c>
      <c r="AC1297" s="394">
        <v>678484.38600000041</v>
      </c>
      <c r="AD1297" s="394">
        <v>351336.70100000012</v>
      </c>
      <c r="AE1297" s="389">
        <v>4698144</v>
      </c>
    </row>
    <row r="1298" spans="1:31" s="395" customFormat="1" ht="14.4" x14ac:dyDescent="0.3">
      <c r="A1298" s="383">
        <v>43410</v>
      </c>
      <c r="B1298" s="384">
        <f t="shared" si="35"/>
        <v>2018</v>
      </c>
      <c r="C1298" s="385">
        <v>1680017</v>
      </c>
      <c r="D1298" s="385">
        <v>8170531.9999998901</v>
      </c>
      <c r="E1298" s="385">
        <v>245477451.99999994</v>
      </c>
      <c r="F1298" s="385">
        <v>1398350</v>
      </c>
      <c r="G1298" s="386">
        <v>27151752</v>
      </c>
      <c r="H1298" s="386">
        <v>262626606</v>
      </c>
      <c r="I1298" s="386">
        <v>290064127</v>
      </c>
      <c r="J1298" s="387">
        <v>99.960000000000008</v>
      </c>
      <c r="K1298" s="388">
        <v>1122.153</v>
      </c>
      <c r="L1298" s="388">
        <v>581.30799999999999</v>
      </c>
      <c r="M1298" s="389">
        <v>5456.6480000000001</v>
      </c>
      <c r="N1298" s="389">
        <v>2831.7200000000003</v>
      </c>
      <c r="O1298" s="389">
        <v>165088.60000000003</v>
      </c>
      <c r="P1298" s="389">
        <v>84540.15400000001</v>
      </c>
      <c r="Q1298" s="390">
        <v>1680.0170000000001</v>
      </c>
      <c r="R1298" s="391">
        <f t="shared" si="34"/>
        <v>0.39251999816301941</v>
      </c>
      <c r="S1298" s="392">
        <v>98.552725806451647</v>
      </c>
      <c r="T1298" s="390">
        <v>87</v>
      </c>
      <c r="U1298" s="389">
        <v>2088000</v>
      </c>
      <c r="V1298" s="389">
        <v>12528000</v>
      </c>
      <c r="W1298" s="389">
        <v>11</v>
      </c>
      <c r="X1298" s="389">
        <v>647280000</v>
      </c>
      <c r="Y1298" s="393">
        <v>60</v>
      </c>
      <c r="Z1298" s="393">
        <v>31.05</v>
      </c>
      <c r="AA1298" s="394">
        <v>201015.07900000003</v>
      </c>
      <c r="AB1298" s="394">
        <v>103367.01199999993</v>
      </c>
      <c r="AC1298" s="394">
        <v>679606.53900000046</v>
      </c>
      <c r="AD1298" s="394">
        <v>351918.00900000014</v>
      </c>
      <c r="AE1298" s="389">
        <v>4700232</v>
      </c>
    </row>
    <row r="1299" spans="1:31" s="395" customFormat="1" ht="14.4" x14ac:dyDescent="0.3">
      <c r="A1299" s="383">
        <v>43411</v>
      </c>
      <c r="B1299" s="384">
        <f t="shared" si="35"/>
        <v>2018</v>
      </c>
      <c r="C1299" s="385">
        <v>1109430.9999999998</v>
      </c>
      <c r="D1299" s="385">
        <v>9279962.9999999888</v>
      </c>
      <c r="E1299" s="385">
        <v>246586883.00000003</v>
      </c>
      <c r="F1299" s="385">
        <v>1039900</v>
      </c>
      <c r="G1299" s="386">
        <v>27151752</v>
      </c>
      <c r="H1299" s="386">
        <v>262626606</v>
      </c>
      <c r="I1299" s="386">
        <v>290064127</v>
      </c>
      <c r="J1299" s="387">
        <v>100</v>
      </c>
      <c r="K1299" s="388">
        <v>727.65599999999995</v>
      </c>
      <c r="L1299" s="388">
        <v>397.26799999999997</v>
      </c>
      <c r="M1299" s="389">
        <v>6184.3040000000001</v>
      </c>
      <c r="N1299" s="389">
        <v>3228.9880000000003</v>
      </c>
      <c r="O1299" s="389">
        <v>165816.25600000002</v>
      </c>
      <c r="P1299" s="389">
        <v>84937.422000000006</v>
      </c>
      <c r="Q1299" s="390">
        <v>1109.4309999999998</v>
      </c>
      <c r="R1299" s="391">
        <f t="shared" si="34"/>
        <v>0.39393720411483807</v>
      </c>
      <c r="S1299" s="392">
        <v>98.55737942122191</v>
      </c>
      <c r="T1299" s="390">
        <v>87</v>
      </c>
      <c r="U1299" s="389">
        <v>2088000</v>
      </c>
      <c r="V1299" s="389">
        <v>14616000</v>
      </c>
      <c r="W1299" s="389">
        <v>11</v>
      </c>
      <c r="X1299" s="389">
        <v>649368000</v>
      </c>
      <c r="Y1299" s="393">
        <v>60</v>
      </c>
      <c r="Z1299" s="393">
        <v>31.05</v>
      </c>
      <c r="AA1299" s="394">
        <v>201604.7</v>
      </c>
      <c r="AB1299" s="394">
        <v>103687.77399999993</v>
      </c>
      <c r="AC1299" s="394">
        <v>680334.19500000041</v>
      </c>
      <c r="AD1299" s="394">
        <v>352315.27700000012</v>
      </c>
      <c r="AE1299" s="389">
        <v>4702320</v>
      </c>
    </row>
    <row r="1300" spans="1:31" s="395" customFormat="1" ht="14.4" x14ac:dyDescent="0.3">
      <c r="A1300" s="383">
        <v>43412</v>
      </c>
      <c r="B1300" s="384">
        <f t="shared" si="35"/>
        <v>2018</v>
      </c>
      <c r="C1300" s="385">
        <v>426032</v>
      </c>
      <c r="D1300" s="385">
        <v>9705994.9999998789</v>
      </c>
      <c r="E1300" s="385">
        <v>247012914.99999991</v>
      </c>
      <c r="F1300" s="385">
        <v>621483</v>
      </c>
      <c r="G1300" s="386">
        <v>27151752</v>
      </c>
      <c r="H1300" s="386">
        <v>262626606</v>
      </c>
      <c r="I1300" s="386">
        <v>290064127</v>
      </c>
      <c r="J1300" s="387">
        <v>95.080000000000013</v>
      </c>
      <c r="K1300" s="388">
        <v>280.98700000000002</v>
      </c>
      <c r="L1300" s="388">
        <v>152.65199999999999</v>
      </c>
      <c r="M1300" s="389">
        <v>6465.2910000000002</v>
      </c>
      <c r="N1300" s="389">
        <v>3381.6400000000003</v>
      </c>
      <c r="O1300" s="389">
        <v>166097.24300000002</v>
      </c>
      <c r="P1300" s="389">
        <v>85090.074000000008</v>
      </c>
      <c r="Q1300" s="390">
        <v>426.03199999999998</v>
      </c>
      <c r="R1300" s="391">
        <f t="shared" si="34"/>
        <v>0.3944542381777153</v>
      </c>
      <c r="S1300" s="392">
        <v>98.546233974359012</v>
      </c>
      <c r="T1300" s="390">
        <v>87</v>
      </c>
      <c r="U1300" s="389">
        <v>2088000</v>
      </c>
      <c r="V1300" s="389">
        <v>16704000</v>
      </c>
      <c r="W1300" s="389">
        <v>11</v>
      </c>
      <c r="X1300" s="389">
        <v>651456000</v>
      </c>
      <c r="Y1300" s="393">
        <v>60</v>
      </c>
      <c r="Z1300" s="393">
        <v>31.05</v>
      </c>
      <c r="AA1300" s="394">
        <v>201867.63000000003</v>
      </c>
      <c r="AB1300" s="394">
        <v>103824.26199999993</v>
      </c>
      <c r="AC1300" s="394">
        <v>680615.18200000038</v>
      </c>
      <c r="AD1300" s="394">
        <v>352467.92900000012</v>
      </c>
      <c r="AE1300" s="389">
        <v>4704408</v>
      </c>
    </row>
    <row r="1301" spans="1:31" s="395" customFormat="1" ht="14.4" x14ac:dyDescent="0.3">
      <c r="A1301" s="383">
        <v>43413</v>
      </c>
      <c r="B1301" s="384">
        <f t="shared" si="35"/>
        <v>2018</v>
      </c>
      <c r="C1301" s="385">
        <v>981291.00000000012</v>
      </c>
      <c r="D1301" s="385">
        <v>10687285.999999847</v>
      </c>
      <c r="E1301" s="385">
        <v>247994205.99999988</v>
      </c>
      <c r="F1301" s="385">
        <v>981922</v>
      </c>
      <c r="G1301" s="386">
        <v>27151752</v>
      </c>
      <c r="H1301" s="386">
        <v>262626606</v>
      </c>
      <c r="I1301" s="386">
        <v>290064127</v>
      </c>
      <c r="J1301" s="387">
        <v>99.674999999999997</v>
      </c>
      <c r="K1301" s="388">
        <v>638.23800000000006</v>
      </c>
      <c r="L1301" s="388">
        <v>355.56400000000002</v>
      </c>
      <c r="M1301" s="389">
        <v>7103.5290000000005</v>
      </c>
      <c r="N1301" s="389">
        <v>3737.2040000000002</v>
      </c>
      <c r="O1301" s="389">
        <v>166735.48100000003</v>
      </c>
      <c r="P1301" s="389">
        <v>85445.638000000006</v>
      </c>
      <c r="Q1301" s="390">
        <v>981.29100000000017</v>
      </c>
      <c r="R1301" s="391">
        <f t="shared" si="34"/>
        <v>0.39569783629874611</v>
      </c>
      <c r="S1301" s="392">
        <v>98.549840255591093</v>
      </c>
      <c r="T1301" s="390">
        <v>87</v>
      </c>
      <c r="U1301" s="389">
        <v>2088000</v>
      </c>
      <c r="V1301" s="389">
        <v>18792000</v>
      </c>
      <c r="W1301" s="389">
        <v>11</v>
      </c>
      <c r="X1301" s="389">
        <v>653544000</v>
      </c>
      <c r="Y1301" s="393">
        <v>60</v>
      </c>
      <c r="Z1301" s="393">
        <v>31.05</v>
      </c>
      <c r="AA1301" s="394">
        <v>202478.82000000004</v>
      </c>
      <c r="AB1301" s="394">
        <v>104166.58799999993</v>
      </c>
      <c r="AC1301" s="394">
        <v>681253.42000000039</v>
      </c>
      <c r="AD1301" s="394">
        <v>352823.49300000013</v>
      </c>
      <c r="AE1301" s="389">
        <v>4706496</v>
      </c>
    </row>
    <row r="1302" spans="1:31" s="395" customFormat="1" ht="14.4" x14ac:dyDescent="0.3">
      <c r="A1302" s="383">
        <v>43414</v>
      </c>
      <c r="B1302" s="384">
        <f t="shared" si="35"/>
        <v>2018</v>
      </c>
      <c r="C1302" s="385">
        <v>512491</v>
      </c>
      <c r="D1302" s="385">
        <v>11199777</v>
      </c>
      <c r="E1302" s="385">
        <v>248506697</v>
      </c>
      <c r="F1302" s="385">
        <v>582711</v>
      </c>
      <c r="G1302" s="386">
        <v>27151752</v>
      </c>
      <c r="H1302" s="386">
        <v>262626606</v>
      </c>
      <c r="I1302" s="386">
        <v>290064127</v>
      </c>
      <c r="J1302" s="387">
        <v>96.55</v>
      </c>
      <c r="K1302" s="388">
        <v>333.48399999999998</v>
      </c>
      <c r="L1302" s="388">
        <v>187.452</v>
      </c>
      <c r="M1302" s="389">
        <v>7437.0130000000008</v>
      </c>
      <c r="N1302" s="389">
        <v>3924.6559999999999</v>
      </c>
      <c r="O1302" s="389">
        <v>167068.96500000003</v>
      </c>
      <c r="P1302" s="389">
        <v>85633.090000000011</v>
      </c>
      <c r="Q1302" s="390">
        <v>512.49099999999999</v>
      </c>
      <c r="R1302" s="391">
        <f t="shared" si="34"/>
        <v>0.39630913242009186</v>
      </c>
      <c r="S1302" s="392">
        <v>98.54347133757966</v>
      </c>
      <c r="T1302" s="390">
        <v>87</v>
      </c>
      <c r="U1302" s="389">
        <v>2088000</v>
      </c>
      <c r="V1302" s="389">
        <v>20880000</v>
      </c>
      <c r="W1302" s="389">
        <v>11</v>
      </c>
      <c r="X1302" s="389">
        <v>655632000</v>
      </c>
      <c r="Y1302" s="393">
        <v>60</v>
      </c>
      <c r="Z1302" s="393">
        <v>31.05</v>
      </c>
      <c r="AA1302" s="394">
        <v>202785.87100000004</v>
      </c>
      <c r="AB1302" s="394">
        <v>104339.13999999993</v>
      </c>
      <c r="AC1302" s="394">
        <v>681586.90400000045</v>
      </c>
      <c r="AD1302" s="394">
        <v>353010.94500000012</v>
      </c>
      <c r="AE1302" s="389">
        <v>4708584</v>
      </c>
    </row>
    <row r="1303" spans="1:31" s="395" customFormat="1" ht="14.4" x14ac:dyDescent="0.3">
      <c r="A1303" s="383">
        <v>43415</v>
      </c>
      <c r="B1303" s="384">
        <f t="shared" si="35"/>
        <v>2018</v>
      </c>
      <c r="C1303" s="385">
        <v>356082</v>
      </c>
      <c r="D1303" s="385">
        <v>11555859</v>
      </c>
      <c r="E1303" s="385">
        <v>248862779</v>
      </c>
      <c r="F1303" s="385">
        <v>220190</v>
      </c>
      <c r="G1303" s="386">
        <v>27151752</v>
      </c>
      <c r="H1303" s="386">
        <v>262626606</v>
      </c>
      <c r="I1303" s="386">
        <v>290064127</v>
      </c>
      <c r="J1303" s="387">
        <v>99.23</v>
      </c>
      <c r="K1303" s="388">
        <v>237.35</v>
      </c>
      <c r="L1303" s="388">
        <v>125.916</v>
      </c>
      <c r="M1303" s="389">
        <v>7674.3630000000012</v>
      </c>
      <c r="N1303" s="389">
        <v>4050.5720000000001</v>
      </c>
      <c r="O1303" s="389">
        <v>167306.31500000003</v>
      </c>
      <c r="P1303" s="389">
        <v>85759.006000000008</v>
      </c>
      <c r="Q1303" s="390">
        <v>356.08199999999999</v>
      </c>
      <c r="R1303" s="391">
        <f t="shared" si="34"/>
        <v>0.39638773159082602</v>
      </c>
      <c r="S1303" s="392">
        <v>98.545650793650836</v>
      </c>
      <c r="T1303" s="390">
        <v>87</v>
      </c>
      <c r="U1303" s="389">
        <v>2088000</v>
      </c>
      <c r="V1303" s="389">
        <v>22968000</v>
      </c>
      <c r="W1303" s="389">
        <v>11</v>
      </c>
      <c r="X1303" s="389">
        <v>657720000</v>
      </c>
      <c r="Y1303" s="393">
        <v>60</v>
      </c>
      <c r="Z1303" s="393">
        <v>31.05</v>
      </c>
      <c r="AA1303" s="394">
        <v>202991.03700000004</v>
      </c>
      <c r="AB1303" s="394">
        <v>104443.65599999993</v>
      </c>
      <c r="AC1303" s="394">
        <v>681824.25400000042</v>
      </c>
      <c r="AD1303" s="394">
        <v>353136.86100000015</v>
      </c>
      <c r="AE1303" s="389">
        <v>4710672</v>
      </c>
    </row>
    <row r="1304" spans="1:31" s="395" customFormat="1" ht="14.4" x14ac:dyDescent="0.3">
      <c r="A1304" s="383">
        <v>43416</v>
      </c>
      <c r="B1304" s="384">
        <f t="shared" si="35"/>
        <v>2018</v>
      </c>
      <c r="C1304" s="385">
        <v>943795</v>
      </c>
      <c r="D1304" s="385">
        <v>12499654</v>
      </c>
      <c r="E1304" s="385">
        <v>249806574</v>
      </c>
      <c r="F1304" s="385">
        <v>825867</v>
      </c>
      <c r="G1304" s="386">
        <v>27151752</v>
      </c>
      <c r="H1304" s="386">
        <v>262626606</v>
      </c>
      <c r="I1304" s="386">
        <v>290064127</v>
      </c>
      <c r="J1304" s="387">
        <v>100</v>
      </c>
      <c r="K1304" s="388">
        <v>623.10299999999995</v>
      </c>
      <c r="L1304" s="388">
        <v>332.03199999999998</v>
      </c>
      <c r="M1304" s="389">
        <v>8297.4660000000003</v>
      </c>
      <c r="N1304" s="389">
        <v>4382.6040000000003</v>
      </c>
      <c r="O1304" s="389">
        <v>167929.41800000003</v>
      </c>
      <c r="P1304" s="389">
        <v>86091.038000000015</v>
      </c>
      <c r="Q1304" s="390">
        <v>943.79499999999996</v>
      </c>
      <c r="R1304" s="391">
        <f t="shared" si="34"/>
        <v>0.39563370991444952</v>
      </c>
      <c r="S1304" s="392">
        <v>98.550253164557006</v>
      </c>
      <c r="T1304" s="390">
        <v>87</v>
      </c>
      <c r="U1304" s="389">
        <v>2088000</v>
      </c>
      <c r="V1304" s="389">
        <v>25056000</v>
      </c>
      <c r="W1304" s="389">
        <v>11</v>
      </c>
      <c r="X1304" s="389">
        <v>659808000</v>
      </c>
      <c r="Y1304" s="393">
        <v>60</v>
      </c>
      <c r="Z1304" s="393">
        <v>31.05</v>
      </c>
      <c r="AA1304" s="394">
        <v>203431.34600000005</v>
      </c>
      <c r="AB1304" s="394">
        <v>104653.83199999992</v>
      </c>
      <c r="AC1304" s="394">
        <v>682447.35700000043</v>
      </c>
      <c r="AD1304" s="394">
        <v>353468.89300000016</v>
      </c>
      <c r="AE1304" s="389">
        <v>4712760</v>
      </c>
    </row>
    <row r="1305" spans="1:31" s="395" customFormat="1" ht="14.4" x14ac:dyDescent="0.3">
      <c r="A1305" s="383">
        <v>43417</v>
      </c>
      <c r="B1305" s="384">
        <f t="shared" si="35"/>
        <v>2018</v>
      </c>
      <c r="C1305" s="385">
        <v>1633536</v>
      </c>
      <c r="D1305" s="385">
        <v>14133190</v>
      </c>
      <c r="E1305" s="385">
        <v>251440110</v>
      </c>
      <c r="F1305" s="385">
        <v>1669668</v>
      </c>
      <c r="G1305" s="386">
        <v>27151752</v>
      </c>
      <c r="H1305" s="386">
        <v>262626606</v>
      </c>
      <c r="I1305" s="386">
        <v>290064127</v>
      </c>
      <c r="J1305" s="387">
        <v>99.92</v>
      </c>
      <c r="K1305" s="388">
        <v>1080.9480000000001</v>
      </c>
      <c r="L1305" s="388">
        <v>575.67999999999995</v>
      </c>
      <c r="M1305" s="389">
        <v>9378.4140000000007</v>
      </c>
      <c r="N1305" s="389">
        <v>4958.2840000000006</v>
      </c>
      <c r="O1305" s="389">
        <v>169010.36600000004</v>
      </c>
      <c r="P1305" s="389">
        <v>86666.718000000008</v>
      </c>
      <c r="Q1305" s="390">
        <v>1633.5360000000001</v>
      </c>
      <c r="R1305" s="391">
        <f t="shared" si="34"/>
        <v>0.39747292945992796</v>
      </c>
      <c r="S1305" s="392">
        <v>98.554574132492149</v>
      </c>
      <c r="T1305" s="390">
        <v>87</v>
      </c>
      <c r="U1305" s="389">
        <v>2088000</v>
      </c>
      <c r="V1305" s="389">
        <v>27144000</v>
      </c>
      <c r="W1305" s="389">
        <v>11</v>
      </c>
      <c r="X1305" s="389">
        <v>661896000</v>
      </c>
      <c r="Y1305" s="393">
        <v>60</v>
      </c>
      <c r="Z1305" s="393">
        <v>31.05</v>
      </c>
      <c r="AA1305" s="394">
        <v>203548.19200000004</v>
      </c>
      <c r="AB1305" s="394">
        <v>104658.77399999992</v>
      </c>
      <c r="AC1305" s="394">
        <v>683528.3050000004</v>
      </c>
      <c r="AD1305" s="394">
        <v>354044.57300000015</v>
      </c>
      <c r="AE1305" s="389">
        <v>4714848</v>
      </c>
    </row>
    <row r="1306" spans="1:31" s="395" customFormat="1" ht="14.4" x14ac:dyDescent="0.3">
      <c r="A1306" s="383">
        <v>43418</v>
      </c>
      <c r="B1306" s="384">
        <f t="shared" si="35"/>
        <v>2018</v>
      </c>
      <c r="C1306" s="385">
        <v>1303044</v>
      </c>
      <c r="D1306" s="385">
        <v>15436234</v>
      </c>
      <c r="E1306" s="385">
        <v>252743154</v>
      </c>
      <c r="F1306" s="385">
        <v>1269550</v>
      </c>
      <c r="G1306" s="386">
        <v>27151752</v>
      </c>
      <c r="H1306" s="386">
        <v>262626606</v>
      </c>
      <c r="I1306" s="386">
        <v>290064127</v>
      </c>
      <c r="J1306" s="387">
        <v>99.9</v>
      </c>
      <c r="K1306" s="388">
        <v>859.00699999999995</v>
      </c>
      <c r="L1306" s="388">
        <v>461.56</v>
      </c>
      <c r="M1306" s="389">
        <v>10237.421</v>
      </c>
      <c r="N1306" s="389">
        <v>5419.844000000001</v>
      </c>
      <c r="O1306" s="389">
        <v>169869.37300000005</v>
      </c>
      <c r="P1306" s="389">
        <v>87128.278000000006</v>
      </c>
      <c r="Q1306" s="390">
        <v>1303.0440000000001</v>
      </c>
      <c r="R1306" s="391">
        <f t="shared" si="34"/>
        <v>0.39859893848737771</v>
      </c>
      <c r="S1306" s="392">
        <v>98.558805031446582</v>
      </c>
      <c r="T1306" s="390">
        <v>87</v>
      </c>
      <c r="U1306" s="389">
        <v>2088000</v>
      </c>
      <c r="V1306" s="389">
        <v>29232000</v>
      </c>
      <c r="W1306" s="389">
        <v>11</v>
      </c>
      <c r="X1306" s="389">
        <v>663984000</v>
      </c>
      <c r="Y1306" s="393">
        <v>60</v>
      </c>
      <c r="Z1306" s="393">
        <v>31.05</v>
      </c>
      <c r="AA1306" s="394">
        <v>204250.98500000004</v>
      </c>
      <c r="AB1306" s="394">
        <v>105036.59599999993</v>
      </c>
      <c r="AC1306" s="394">
        <v>684387.31200000038</v>
      </c>
      <c r="AD1306" s="394">
        <v>354506.13300000015</v>
      </c>
      <c r="AE1306" s="389">
        <v>4716936</v>
      </c>
    </row>
    <row r="1307" spans="1:31" s="395" customFormat="1" ht="14.4" x14ac:dyDescent="0.3">
      <c r="A1307" s="383">
        <v>43419</v>
      </c>
      <c r="B1307" s="384">
        <f t="shared" si="35"/>
        <v>2018</v>
      </c>
      <c r="C1307" s="385">
        <v>1122499</v>
      </c>
      <c r="D1307" s="385">
        <v>16558733</v>
      </c>
      <c r="E1307" s="385">
        <v>253865653</v>
      </c>
      <c r="F1307" s="385">
        <v>904970</v>
      </c>
      <c r="G1307" s="386">
        <v>27151752</v>
      </c>
      <c r="H1307" s="386">
        <v>262626606</v>
      </c>
      <c r="I1307" s="386">
        <v>290064127</v>
      </c>
      <c r="J1307" s="387">
        <v>99.94</v>
      </c>
      <c r="K1307" s="388">
        <v>755.46400000000006</v>
      </c>
      <c r="L1307" s="388">
        <v>384.30799999999999</v>
      </c>
      <c r="M1307" s="389">
        <v>10992.885</v>
      </c>
      <c r="N1307" s="389">
        <v>5804.152000000001</v>
      </c>
      <c r="O1307" s="389">
        <v>170624.83700000006</v>
      </c>
      <c r="P1307" s="389">
        <v>87512.58600000001</v>
      </c>
      <c r="Q1307" s="390">
        <v>1122.499</v>
      </c>
      <c r="R1307" s="391">
        <f t="shared" si="34"/>
        <v>0.39934018527266091</v>
      </c>
      <c r="S1307" s="392">
        <v>98.563134796238273</v>
      </c>
      <c r="T1307" s="390">
        <v>87</v>
      </c>
      <c r="U1307" s="389">
        <v>2088000</v>
      </c>
      <c r="V1307" s="389">
        <v>31320000</v>
      </c>
      <c r="W1307" s="389">
        <v>11</v>
      </c>
      <c r="X1307" s="389">
        <v>666072000</v>
      </c>
      <c r="Y1307" s="393">
        <v>60</v>
      </c>
      <c r="Z1307" s="393">
        <v>31.05</v>
      </c>
      <c r="AA1307" s="394">
        <v>204719.44000000006</v>
      </c>
      <c r="AB1307" s="394">
        <v>105255.78799999993</v>
      </c>
      <c r="AC1307" s="394">
        <v>685142.77600000042</v>
      </c>
      <c r="AD1307" s="394">
        <v>354890.44100000017</v>
      </c>
      <c r="AE1307" s="389">
        <v>4719024</v>
      </c>
    </row>
    <row r="1308" spans="1:31" s="395" customFormat="1" ht="14.4" x14ac:dyDescent="0.3">
      <c r="A1308" s="383">
        <v>43420</v>
      </c>
      <c r="B1308" s="384">
        <f t="shared" si="35"/>
        <v>2018</v>
      </c>
      <c r="C1308" s="385">
        <v>1449227</v>
      </c>
      <c r="D1308" s="385">
        <v>18007960</v>
      </c>
      <c r="E1308" s="385">
        <v>255314880</v>
      </c>
      <c r="F1308" s="385">
        <v>1477664</v>
      </c>
      <c r="G1308" s="386">
        <v>27151752</v>
      </c>
      <c r="H1308" s="386">
        <v>262626606</v>
      </c>
      <c r="I1308" s="386">
        <v>290064127</v>
      </c>
      <c r="J1308" s="387">
        <v>99.64</v>
      </c>
      <c r="K1308" s="388">
        <v>967.61099999999999</v>
      </c>
      <c r="L1308" s="388">
        <v>503.572</v>
      </c>
      <c r="M1308" s="389">
        <v>11960.496000000001</v>
      </c>
      <c r="N1308" s="389">
        <v>6307.7240000000011</v>
      </c>
      <c r="O1308" s="389">
        <v>171592.44800000006</v>
      </c>
      <c r="P1308" s="389">
        <v>88016.15800000001</v>
      </c>
      <c r="Q1308" s="390">
        <v>1449.2270000000001</v>
      </c>
      <c r="R1308" s="391">
        <f t="shared" si="34"/>
        <v>0.39999496011126895</v>
      </c>
      <c r="S1308" s="392">
        <v>98.566500000000033</v>
      </c>
      <c r="T1308" s="390">
        <v>87</v>
      </c>
      <c r="U1308" s="389">
        <v>2088000</v>
      </c>
      <c r="V1308" s="389">
        <v>33408000</v>
      </c>
      <c r="W1308" s="389">
        <v>11</v>
      </c>
      <c r="X1308" s="389">
        <v>668160000</v>
      </c>
      <c r="Y1308" s="393">
        <v>60</v>
      </c>
      <c r="Z1308" s="393">
        <v>31.05</v>
      </c>
      <c r="AA1308" s="394">
        <v>205322.7490000001</v>
      </c>
      <c r="AB1308" s="394">
        <v>105556.41599999992</v>
      </c>
      <c r="AC1308" s="394">
        <v>686110.38700000045</v>
      </c>
      <c r="AD1308" s="394">
        <v>355394.01300000015</v>
      </c>
      <c r="AE1308" s="389">
        <v>4721112</v>
      </c>
    </row>
    <row r="1309" spans="1:31" s="395" customFormat="1" ht="14.4" x14ac:dyDescent="0.3">
      <c r="A1309" s="383">
        <v>43421</v>
      </c>
      <c r="B1309" s="384">
        <f t="shared" si="35"/>
        <v>2018</v>
      </c>
      <c r="C1309" s="385">
        <v>1063656</v>
      </c>
      <c r="D1309" s="385">
        <v>19071616</v>
      </c>
      <c r="E1309" s="385">
        <v>256378536</v>
      </c>
      <c r="F1309" s="385">
        <v>1131790</v>
      </c>
      <c r="G1309" s="386">
        <v>27151752</v>
      </c>
      <c r="H1309" s="386">
        <v>262626606</v>
      </c>
      <c r="I1309" s="386">
        <v>290064127</v>
      </c>
      <c r="J1309" s="387">
        <v>98.9</v>
      </c>
      <c r="K1309" s="388">
        <v>696.56200000000001</v>
      </c>
      <c r="L1309" s="388">
        <v>403.09199999999998</v>
      </c>
      <c r="M1309" s="389">
        <v>12657.058000000001</v>
      </c>
      <c r="N1309" s="389">
        <v>6710.8160000000007</v>
      </c>
      <c r="O1309" s="389">
        <v>172289.01000000007</v>
      </c>
      <c r="P1309" s="389">
        <v>88419.250000000015</v>
      </c>
      <c r="Q1309" s="390">
        <v>1063.6559999999999</v>
      </c>
      <c r="R1309" s="391">
        <f t="shared" si="34"/>
        <v>0.40109453235710962</v>
      </c>
      <c r="S1309" s="392">
        <v>98.56753894081001</v>
      </c>
      <c r="T1309" s="390">
        <v>87</v>
      </c>
      <c r="U1309" s="389">
        <v>2088000</v>
      </c>
      <c r="V1309" s="389">
        <v>35496000</v>
      </c>
      <c r="W1309" s="389">
        <v>11</v>
      </c>
      <c r="X1309" s="389">
        <v>670248000</v>
      </c>
      <c r="Y1309" s="393">
        <v>60</v>
      </c>
      <c r="Z1309" s="393">
        <v>31.05</v>
      </c>
      <c r="AA1309" s="394">
        <v>205397.85300000009</v>
      </c>
      <c r="AB1309" s="394">
        <v>105618.80199999997</v>
      </c>
      <c r="AC1309" s="394">
        <v>686806.94900000049</v>
      </c>
      <c r="AD1309" s="394">
        <v>355797.10500000016</v>
      </c>
      <c r="AE1309" s="389">
        <v>4723200</v>
      </c>
    </row>
    <row r="1310" spans="1:31" s="395" customFormat="1" ht="14.4" x14ac:dyDescent="0.3">
      <c r="A1310" s="383">
        <v>43422</v>
      </c>
      <c r="B1310" s="384">
        <f t="shared" si="35"/>
        <v>2018</v>
      </c>
      <c r="C1310" s="385">
        <v>693489</v>
      </c>
      <c r="D1310" s="385">
        <v>19765105</v>
      </c>
      <c r="E1310" s="385">
        <v>257072025</v>
      </c>
      <c r="F1310" s="385">
        <v>375178</v>
      </c>
      <c r="G1310" s="386">
        <v>27151752</v>
      </c>
      <c r="H1310" s="386">
        <v>262626606</v>
      </c>
      <c r="I1310" s="386">
        <v>290064127</v>
      </c>
      <c r="J1310" s="387">
        <v>100</v>
      </c>
      <c r="K1310" s="388">
        <v>466.08800000000002</v>
      </c>
      <c r="L1310" s="388">
        <v>236.93199999999999</v>
      </c>
      <c r="M1310" s="389">
        <v>13123.146000000001</v>
      </c>
      <c r="N1310" s="389">
        <v>6947.7480000000005</v>
      </c>
      <c r="O1310" s="389">
        <v>172755.09800000006</v>
      </c>
      <c r="P1310" s="389">
        <v>88656.182000000015</v>
      </c>
      <c r="Q1310" s="390">
        <v>693.48900000000003</v>
      </c>
      <c r="R1310" s="391">
        <f t="shared" si="34"/>
        <v>0.40198117619272605</v>
      </c>
      <c r="S1310" s="392">
        <v>98.571987577639788</v>
      </c>
      <c r="T1310" s="390">
        <v>87</v>
      </c>
      <c r="U1310" s="389">
        <v>2088000</v>
      </c>
      <c r="V1310" s="389">
        <v>37584000</v>
      </c>
      <c r="W1310" s="389">
        <v>11</v>
      </c>
      <c r="X1310" s="389">
        <v>672336000</v>
      </c>
      <c r="Y1310" s="393">
        <v>60</v>
      </c>
      <c r="Z1310" s="393">
        <v>31.05</v>
      </c>
      <c r="AA1310" s="394">
        <v>205720.9880000001</v>
      </c>
      <c r="AB1310" s="394">
        <v>105765.01999999997</v>
      </c>
      <c r="AC1310" s="394">
        <v>687273.03700000048</v>
      </c>
      <c r="AD1310" s="394">
        <v>356034.03700000013</v>
      </c>
      <c r="AE1310" s="389">
        <v>4725288</v>
      </c>
    </row>
    <row r="1311" spans="1:31" s="395" customFormat="1" ht="14.4" x14ac:dyDescent="0.3">
      <c r="A1311" s="383">
        <v>43423</v>
      </c>
      <c r="B1311" s="384">
        <f t="shared" si="35"/>
        <v>2018</v>
      </c>
      <c r="C1311" s="385">
        <v>1520755</v>
      </c>
      <c r="D1311" s="385">
        <v>21285860</v>
      </c>
      <c r="E1311" s="385">
        <v>258592780</v>
      </c>
      <c r="F1311" s="385">
        <v>1336121</v>
      </c>
      <c r="G1311" s="386">
        <v>27151752</v>
      </c>
      <c r="H1311" s="386">
        <v>262626606</v>
      </c>
      <c r="I1311" s="386">
        <v>290064127</v>
      </c>
      <c r="J1311" s="387">
        <v>99.98</v>
      </c>
      <c r="K1311" s="388">
        <v>1016.437</v>
      </c>
      <c r="L1311" s="388">
        <v>507.54399999999998</v>
      </c>
      <c r="M1311" s="389">
        <v>14139.583000000001</v>
      </c>
      <c r="N1311" s="389">
        <v>7455.2920000000004</v>
      </c>
      <c r="O1311" s="389">
        <v>173771.53500000006</v>
      </c>
      <c r="P1311" s="389">
        <v>89163.72600000001</v>
      </c>
      <c r="Q1311" s="390">
        <v>1520.7550000000001</v>
      </c>
      <c r="R1311" s="391">
        <f t="shared" si="34"/>
        <v>0.40366785939222216</v>
      </c>
      <c r="S1311" s="392">
        <v>98.576346749226033</v>
      </c>
      <c r="T1311" s="390">
        <v>87</v>
      </c>
      <c r="U1311" s="389">
        <v>2088000</v>
      </c>
      <c r="V1311" s="389">
        <v>39672000</v>
      </c>
      <c r="W1311" s="389">
        <v>11</v>
      </c>
      <c r="X1311" s="389">
        <v>674424000</v>
      </c>
      <c r="Y1311" s="393">
        <v>60</v>
      </c>
      <c r="Z1311" s="393">
        <v>31.05</v>
      </c>
      <c r="AA1311" s="394">
        <v>206723.1970000001</v>
      </c>
      <c r="AB1311" s="394">
        <v>106264.24199999997</v>
      </c>
      <c r="AC1311" s="394">
        <v>688289.47400000051</v>
      </c>
      <c r="AD1311" s="394">
        <v>356541.58100000012</v>
      </c>
      <c r="AE1311" s="389">
        <v>4727376</v>
      </c>
    </row>
    <row r="1312" spans="1:31" s="395" customFormat="1" ht="14.4" x14ac:dyDescent="0.3">
      <c r="A1312" s="383">
        <v>43424</v>
      </c>
      <c r="B1312" s="384">
        <f t="shared" si="35"/>
        <v>2018</v>
      </c>
      <c r="C1312" s="385">
        <v>77708</v>
      </c>
      <c r="D1312" s="385">
        <v>21363568</v>
      </c>
      <c r="E1312" s="385">
        <v>258670488</v>
      </c>
      <c r="F1312" s="385">
        <v>155720</v>
      </c>
      <c r="G1312" s="386">
        <v>27151752</v>
      </c>
      <c r="H1312" s="386">
        <v>262626606</v>
      </c>
      <c r="I1312" s="386">
        <v>290064127</v>
      </c>
      <c r="J1312" s="387">
        <v>98.83</v>
      </c>
      <c r="K1312" s="388">
        <v>67.763999999999996</v>
      </c>
      <c r="L1312" s="388">
        <v>19.231999999999999</v>
      </c>
      <c r="M1312" s="389">
        <v>14207.347</v>
      </c>
      <c r="N1312" s="389">
        <v>7474.5240000000003</v>
      </c>
      <c r="O1312" s="389">
        <v>173839.29900000006</v>
      </c>
      <c r="P1312" s="389">
        <v>89182.958000000013</v>
      </c>
      <c r="Q1312" s="390">
        <v>77.707999999999998</v>
      </c>
      <c r="R1312" s="391">
        <f t="shared" si="34"/>
        <v>0.40248442108854288</v>
      </c>
      <c r="S1312" s="392">
        <v>98.577129629629667</v>
      </c>
      <c r="T1312" s="390">
        <v>87</v>
      </c>
      <c r="U1312" s="389">
        <v>2088000</v>
      </c>
      <c r="V1312" s="389">
        <v>41760000</v>
      </c>
      <c r="W1312" s="389">
        <v>11</v>
      </c>
      <c r="X1312" s="389">
        <v>676512000</v>
      </c>
      <c r="Y1312" s="393">
        <v>60</v>
      </c>
      <c r="Z1312" s="393">
        <v>31.05</v>
      </c>
      <c r="AA1312" s="394">
        <v>206629.69800000009</v>
      </c>
      <c r="AB1312" s="394">
        <v>106200.75999999997</v>
      </c>
      <c r="AC1312" s="394">
        <v>688357.23800000048</v>
      </c>
      <c r="AD1312" s="394">
        <v>356560.81300000014</v>
      </c>
      <c r="AE1312" s="389">
        <v>4729464</v>
      </c>
    </row>
    <row r="1313" spans="1:31" s="395" customFormat="1" ht="14.4" x14ac:dyDescent="0.3">
      <c r="A1313" s="383">
        <v>43425</v>
      </c>
      <c r="B1313" s="384">
        <f t="shared" si="35"/>
        <v>2018</v>
      </c>
      <c r="C1313" s="385">
        <v>346467</v>
      </c>
      <c r="D1313" s="385">
        <v>21710035</v>
      </c>
      <c r="E1313" s="385">
        <v>259016955</v>
      </c>
      <c r="F1313" s="385">
        <v>849020</v>
      </c>
      <c r="G1313" s="386">
        <v>27151752</v>
      </c>
      <c r="H1313" s="386">
        <v>262626606</v>
      </c>
      <c r="I1313" s="386">
        <v>290064127</v>
      </c>
      <c r="J1313" s="387">
        <v>97.14</v>
      </c>
      <c r="K1313" s="388">
        <v>242.75700000000001</v>
      </c>
      <c r="L1313" s="388">
        <v>111.36799999999999</v>
      </c>
      <c r="M1313" s="389">
        <v>14450.103999999999</v>
      </c>
      <c r="N1313" s="389">
        <v>7585.8920000000007</v>
      </c>
      <c r="O1313" s="389">
        <v>174082.05600000007</v>
      </c>
      <c r="P1313" s="389">
        <v>89294.326000000015</v>
      </c>
      <c r="Q1313" s="390">
        <v>346.46699999999998</v>
      </c>
      <c r="R1313" s="391">
        <f t="shared" si="34"/>
        <v>0.40153387130635637</v>
      </c>
      <c r="S1313" s="392">
        <v>98.572707692307731</v>
      </c>
      <c r="T1313" s="390">
        <v>87</v>
      </c>
      <c r="U1313" s="389">
        <v>2088000</v>
      </c>
      <c r="V1313" s="389">
        <v>43848000</v>
      </c>
      <c r="W1313" s="389">
        <v>11</v>
      </c>
      <c r="X1313" s="389">
        <v>678600000</v>
      </c>
      <c r="Y1313" s="393">
        <v>60</v>
      </c>
      <c r="Z1313" s="393">
        <v>31.05</v>
      </c>
      <c r="AA1313" s="394">
        <v>206227.94500000012</v>
      </c>
      <c r="AB1313" s="394">
        <v>105962.04199999997</v>
      </c>
      <c r="AC1313" s="394">
        <v>688599.99500000046</v>
      </c>
      <c r="AD1313" s="394">
        <v>356672.18100000016</v>
      </c>
      <c r="AE1313" s="389">
        <v>4731552</v>
      </c>
    </row>
    <row r="1314" spans="1:31" s="395" customFormat="1" ht="14.4" x14ac:dyDescent="0.3">
      <c r="A1314" s="383">
        <v>43426</v>
      </c>
      <c r="B1314" s="384">
        <f t="shared" si="35"/>
        <v>2018</v>
      </c>
      <c r="C1314" s="385">
        <v>995397.00000000291</v>
      </c>
      <c r="D1314" s="385">
        <v>22705432.00000003</v>
      </c>
      <c r="E1314" s="385">
        <v>260012352.00000006</v>
      </c>
      <c r="F1314" s="385">
        <v>900385</v>
      </c>
      <c r="G1314" s="386">
        <v>27151752</v>
      </c>
      <c r="H1314" s="386">
        <v>262626606</v>
      </c>
      <c r="I1314" s="386">
        <v>290064127</v>
      </c>
      <c r="J1314" s="387">
        <v>97.98</v>
      </c>
      <c r="K1314" s="388">
        <v>662.66499999999996</v>
      </c>
      <c r="L1314" s="388">
        <v>347.33600000000001</v>
      </c>
      <c r="M1314" s="389">
        <v>15112.769</v>
      </c>
      <c r="N1314" s="389">
        <v>7933.228000000001</v>
      </c>
      <c r="O1314" s="389">
        <v>174744.72100000008</v>
      </c>
      <c r="P1314" s="389">
        <v>89641.662000000011</v>
      </c>
      <c r="Q1314" s="390">
        <v>995.39700000000289</v>
      </c>
      <c r="R1314" s="391">
        <f t="shared" si="34"/>
        <v>0.40213382538182996</v>
      </c>
      <c r="S1314" s="392">
        <v>98.570889570552183</v>
      </c>
      <c r="T1314" s="390">
        <v>87</v>
      </c>
      <c r="U1314" s="389">
        <v>2088000</v>
      </c>
      <c r="V1314" s="389">
        <v>45936000</v>
      </c>
      <c r="W1314" s="389">
        <v>11</v>
      </c>
      <c r="X1314" s="389">
        <v>680688000</v>
      </c>
      <c r="Y1314" s="393">
        <v>60</v>
      </c>
      <c r="Z1314" s="393">
        <v>31.05</v>
      </c>
      <c r="AA1314" s="394">
        <v>206182.62800000011</v>
      </c>
      <c r="AB1314" s="394">
        <v>105927.85399999996</v>
      </c>
      <c r="AC1314" s="394">
        <v>689262.6600000005</v>
      </c>
      <c r="AD1314" s="394">
        <v>357019.51700000017</v>
      </c>
      <c r="AE1314" s="389">
        <v>4733640</v>
      </c>
    </row>
    <row r="1315" spans="1:31" s="395" customFormat="1" ht="14.4" x14ac:dyDescent="0.3">
      <c r="A1315" s="383">
        <v>43427</v>
      </c>
      <c r="B1315" s="384">
        <f t="shared" si="35"/>
        <v>2018</v>
      </c>
      <c r="C1315" s="385">
        <v>1710761.000000003</v>
      </c>
      <c r="D1315" s="385">
        <v>24416192.99999997</v>
      </c>
      <c r="E1315" s="385">
        <v>261723113</v>
      </c>
      <c r="F1315" s="385">
        <v>1719088</v>
      </c>
      <c r="G1315" s="386">
        <v>27151752</v>
      </c>
      <c r="H1315" s="386">
        <v>262626606</v>
      </c>
      <c r="I1315" s="386">
        <v>290064127</v>
      </c>
      <c r="J1315" s="387">
        <v>99.94</v>
      </c>
      <c r="K1315" s="388">
        <v>1135.633</v>
      </c>
      <c r="L1315" s="388">
        <v>606.92399999999998</v>
      </c>
      <c r="M1315" s="389">
        <v>16248.402</v>
      </c>
      <c r="N1315" s="389">
        <v>8540.1520000000019</v>
      </c>
      <c r="O1315" s="389">
        <v>175880.35400000008</v>
      </c>
      <c r="P1315" s="389">
        <v>90248.58600000001</v>
      </c>
      <c r="Q1315" s="390">
        <v>1710.7610000000029</v>
      </c>
      <c r="R1315" s="391">
        <f t="shared" si="34"/>
        <v>0.40423753739568608</v>
      </c>
      <c r="S1315" s="392">
        <v>98.575076452599419</v>
      </c>
      <c r="T1315" s="390">
        <v>87</v>
      </c>
      <c r="U1315" s="389">
        <v>2088000</v>
      </c>
      <c r="V1315" s="389">
        <v>48024000</v>
      </c>
      <c r="W1315" s="389">
        <v>11</v>
      </c>
      <c r="X1315" s="389">
        <v>682776000</v>
      </c>
      <c r="Y1315" s="393">
        <v>60</v>
      </c>
      <c r="Z1315" s="393">
        <v>31.05</v>
      </c>
      <c r="AA1315" s="394">
        <v>207012.96700000012</v>
      </c>
      <c r="AB1315" s="394">
        <v>106293.73399999995</v>
      </c>
      <c r="AC1315" s="394">
        <v>690398.29300000053</v>
      </c>
      <c r="AD1315" s="394">
        <v>357626.44100000017</v>
      </c>
      <c r="AE1315" s="389">
        <v>4735728</v>
      </c>
    </row>
    <row r="1316" spans="1:31" s="395" customFormat="1" ht="14.4" x14ac:dyDescent="0.3">
      <c r="A1316" s="383">
        <v>43428</v>
      </c>
      <c r="B1316" s="384">
        <f t="shared" si="35"/>
        <v>2018</v>
      </c>
      <c r="C1316" s="385">
        <v>935107.00000000361</v>
      </c>
      <c r="D1316" s="385">
        <v>25351299.999999814</v>
      </c>
      <c r="E1316" s="385">
        <v>262658219.99999985</v>
      </c>
      <c r="F1316" s="385">
        <v>841186</v>
      </c>
      <c r="G1316" s="386">
        <v>27151752</v>
      </c>
      <c r="H1316" s="386">
        <v>262626606</v>
      </c>
      <c r="I1316" s="386">
        <v>290064127</v>
      </c>
      <c r="J1316" s="387">
        <v>100</v>
      </c>
      <c r="K1316" s="388">
        <v>605.34799999999996</v>
      </c>
      <c r="L1316" s="388">
        <v>341.24400000000003</v>
      </c>
      <c r="M1316" s="389">
        <v>16853.75</v>
      </c>
      <c r="N1316" s="389">
        <v>8881.3960000000025</v>
      </c>
      <c r="O1316" s="389">
        <v>176485.70200000008</v>
      </c>
      <c r="P1316" s="389">
        <v>90589.830000000016</v>
      </c>
      <c r="Q1316" s="390">
        <v>935.10700000000361</v>
      </c>
      <c r="R1316" s="391">
        <f t="shared" si="34"/>
        <v>0.40542835642680991</v>
      </c>
      <c r="S1316" s="392">
        <v>98.579420731707344</v>
      </c>
      <c r="T1316" s="390">
        <v>87</v>
      </c>
      <c r="U1316" s="389">
        <v>2088000</v>
      </c>
      <c r="V1316" s="389">
        <v>50112000</v>
      </c>
      <c r="W1316" s="389">
        <v>11</v>
      </c>
      <c r="X1316" s="389">
        <v>684864000</v>
      </c>
      <c r="Y1316" s="393">
        <v>60</v>
      </c>
      <c r="Z1316" s="393">
        <v>31.05</v>
      </c>
      <c r="AA1316" s="394">
        <v>207560.40800000011</v>
      </c>
      <c r="AB1316" s="394">
        <v>106579.29999999996</v>
      </c>
      <c r="AC1316" s="394">
        <v>691003.64100000053</v>
      </c>
      <c r="AD1316" s="394">
        <v>357967.68500000017</v>
      </c>
      <c r="AE1316" s="389">
        <v>4737816</v>
      </c>
    </row>
    <row r="1317" spans="1:31" s="395" customFormat="1" ht="14.4" x14ac:dyDescent="0.3">
      <c r="A1317" s="383">
        <v>43429</v>
      </c>
      <c r="B1317" s="384">
        <f t="shared" si="35"/>
        <v>2018</v>
      </c>
      <c r="C1317" s="385">
        <v>152974</v>
      </c>
      <c r="D1317" s="385">
        <v>25504273.999999978</v>
      </c>
      <c r="E1317" s="385">
        <v>262811194.00000003</v>
      </c>
      <c r="F1317" s="385">
        <v>101448</v>
      </c>
      <c r="G1317" s="386">
        <v>27151752</v>
      </c>
      <c r="H1317" s="386">
        <v>262626606</v>
      </c>
      <c r="I1317" s="386">
        <v>290064127</v>
      </c>
      <c r="J1317" s="387">
        <v>100</v>
      </c>
      <c r="K1317" s="388">
        <v>96.9</v>
      </c>
      <c r="L1317" s="388">
        <v>61.8</v>
      </c>
      <c r="M1317" s="389">
        <v>16950.650000000001</v>
      </c>
      <c r="N1317" s="389">
        <v>8943.1960000000017</v>
      </c>
      <c r="O1317" s="389">
        <v>176582.60200000007</v>
      </c>
      <c r="P1317" s="389">
        <v>90651.630000000019</v>
      </c>
      <c r="Q1317" s="390">
        <v>152.97399999999999</v>
      </c>
      <c r="R1317" s="391">
        <f t="shared" si="34"/>
        <v>0.40557016349131414</v>
      </c>
      <c r="S1317" s="392">
        <v>98.58373860182374</v>
      </c>
      <c r="T1317" s="390">
        <v>87</v>
      </c>
      <c r="U1317" s="389">
        <v>2088000</v>
      </c>
      <c r="V1317" s="389">
        <v>52200000</v>
      </c>
      <c r="W1317" s="389">
        <v>11</v>
      </c>
      <c r="X1317" s="389">
        <v>686952000</v>
      </c>
      <c r="Y1317" s="393">
        <v>60</v>
      </c>
      <c r="Z1317" s="393">
        <v>31.05</v>
      </c>
      <c r="AA1317" s="394">
        <v>207640.78800000012</v>
      </c>
      <c r="AB1317" s="394">
        <v>106625.46599999997</v>
      </c>
      <c r="AC1317" s="394">
        <v>691100.54100000055</v>
      </c>
      <c r="AD1317" s="394">
        <v>358029.48500000016</v>
      </c>
      <c r="AE1317" s="389">
        <v>4739904</v>
      </c>
    </row>
    <row r="1318" spans="1:31" s="395" customFormat="1" ht="14.4" x14ac:dyDescent="0.3">
      <c r="A1318" s="383">
        <v>43430</v>
      </c>
      <c r="B1318" s="384">
        <f t="shared" si="35"/>
        <v>2018</v>
      </c>
      <c r="C1318" s="385">
        <v>2068930.9999999995</v>
      </c>
      <c r="D1318" s="385">
        <v>27573204.999999844</v>
      </c>
      <c r="E1318" s="385">
        <v>264880124.99999988</v>
      </c>
      <c r="F1318" s="385">
        <v>1686269</v>
      </c>
      <c r="G1318" s="386">
        <v>27151752</v>
      </c>
      <c r="H1318" s="386">
        <v>262626606</v>
      </c>
      <c r="I1318" s="386">
        <v>290064127</v>
      </c>
      <c r="J1318" s="387">
        <v>99.91</v>
      </c>
      <c r="K1318" s="388">
        <v>1381.0119999999999</v>
      </c>
      <c r="L1318" s="388">
        <v>720.18399999999997</v>
      </c>
      <c r="M1318" s="389">
        <v>18331.662</v>
      </c>
      <c r="N1318" s="389">
        <v>9663.380000000001</v>
      </c>
      <c r="O1318" s="389">
        <v>177963.61400000006</v>
      </c>
      <c r="P1318" s="389">
        <v>91371.814000000013</v>
      </c>
      <c r="Q1318" s="390">
        <v>2068.9309999999996</v>
      </c>
      <c r="R1318" s="391">
        <f t="shared" si="34"/>
        <v>0.40707508528840641</v>
      </c>
      <c r="S1318" s="392">
        <v>98.587757575757607</v>
      </c>
      <c r="T1318" s="390">
        <v>87</v>
      </c>
      <c r="U1318" s="389">
        <v>2088000</v>
      </c>
      <c r="V1318" s="389">
        <v>54288000</v>
      </c>
      <c r="W1318" s="389">
        <v>11</v>
      </c>
      <c r="X1318" s="389">
        <v>689040000</v>
      </c>
      <c r="Y1318" s="393">
        <v>60</v>
      </c>
      <c r="Z1318" s="393">
        <v>31.05</v>
      </c>
      <c r="AA1318" s="394">
        <v>208989.79900000012</v>
      </c>
      <c r="AB1318" s="394">
        <v>107328.73799999995</v>
      </c>
      <c r="AC1318" s="394">
        <v>692481.55300000054</v>
      </c>
      <c r="AD1318" s="394">
        <v>358749.66900000017</v>
      </c>
      <c r="AE1318" s="389">
        <v>4741992</v>
      </c>
    </row>
    <row r="1319" spans="1:31" s="395" customFormat="1" ht="14.4" x14ac:dyDescent="0.3">
      <c r="A1319" s="383">
        <v>43431</v>
      </c>
      <c r="B1319" s="384">
        <f t="shared" si="35"/>
        <v>2018</v>
      </c>
      <c r="C1319" s="385">
        <v>2129994.9999999953</v>
      </c>
      <c r="D1319" s="385">
        <v>29703199.999999955</v>
      </c>
      <c r="E1319" s="385">
        <v>267010120</v>
      </c>
      <c r="F1319" s="385">
        <v>1993128</v>
      </c>
      <c r="G1319" s="386">
        <v>27151752</v>
      </c>
      <c r="H1319" s="386">
        <v>262626606</v>
      </c>
      <c r="I1319" s="386">
        <v>290064127</v>
      </c>
      <c r="J1319" s="387">
        <v>99.85</v>
      </c>
      <c r="K1319" s="388">
        <v>1430.1289999999999</v>
      </c>
      <c r="L1319" s="388">
        <v>737.50800000000004</v>
      </c>
      <c r="M1319" s="389">
        <v>19761.791000000001</v>
      </c>
      <c r="N1319" s="389">
        <v>10400.888000000001</v>
      </c>
      <c r="O1319" s="389">
        <v>179393.74300000005</v>
      </c>
      <c r="P1319" s="389">
        <v>92109.322000000015</v>
      </c>
      <c r="Q1319" s="390">
        <v>2129.9949999999953</v>
      </c>
      <c r="R1319" s="391">
        <f t="shared" si="34"/>
        <v>0.40761887760457705</v>
      </c>
      <c r="S1319" s="392">
        <v>98.591570996978874</v>
      </c>
      <c r="T1319" s="390">
        <v>87</v>
      </c>
      <c r="U1319" s="389">
        <v>2088000</v>
      </c>
      <c r="V1319" s="389">
        <v>56376000</v>
      </c>
      <c r="W1319" s="389">
        <v>11</v>
      </c>
      <c r="X1319" s="389">
        <v>691128000</v>
      </c>
      <c r="Y1319" s="393">
        <v>60</v>
      </c>
      <c r="Z1319" s="393">
        <v>31.05</v>
      </c>
      <c r="AA1319" s="394">
        <v>209804.10700000005</v>
      </c>
      <c r="AB1319" s="394">
        <v>107748.96999999996</v>
      </c>
      <c r="AC1319" s="394">
        <v>693911.6820000005</v>
      </c>
      <c r="AD1319" s="394">
        <v>359487.17700000014</v>
      </c>
      <c r="AE1319" s="389">
        <v>4744080</v>
      </c>
    </row>
    <row r="1320" spans="1:31" s="395" customFormat="1" ht="14.4" x14ac:dyDescent="0.3">
      <c r="A1320" s="383">
        <v>43432</v>
      </c>
      <c r="B1320" s="384">
        <f t="shared" si="35"/>
        <v>2018</v>
      </c>
      <c r="C1320" s="385">
        <v>1910880.9999999993</v>
      </c>
      <c r="D1320" s="385">
        <v>31614081.000000007</v>
      </c>
      <c r="E1320" s="385">
        <v>268921001.00000006</v>
      </c>
      <c r="F1320" s="385">
        <v>1711054</v>
      </c>
      <c r="G1320" s="386">
        <v>27151752</v>
      </c>
      <c r="H1320" s="386">
        <v>262626606</v>
      </c>
      <c r="I1320" s="386">
        <v>290064127</v>
      </c>
      <c r="J1320" s="387">
        <v>99.615000000000009</v>
      </c>
      <c r="K1320" s="388">
        <v>1275.5609999999999</v>
      </c>
      <c r="L1320" s="388">
        <v>665.78</v>
      </c>
      <c r="M1320" s="389">
        <v>21037.352000000003</v>
      </c>
      <c r="N1320" s="389">
        <v>11066.668000000001</v>
      </c>
      <c r="O1320" s="389">
        <v>180669.30400000003</v>
      </c>
      <c r="P1320" s="389">
        <v>92775.102000000014</v>
      </c>
      <c r="Q1320" s="390">
        <v>1910.8809999999994</v>
      </c>
      <c r="R1320" s="391">
        <f t="shared" si="34"/>
        <v>0.40972649976381703</v>
      </c>
      <c r="S1320" s="392">
        <v>98.594653614457869</v>
      </c>
      <c r="T1320" s="390">
        <v>87</v>
      </c>
      <c r="U1320" s="389">
        <v>2088000</v>
      </c>
      <c r="V1320" s="389">
        <v>58464000</v>
      </c>
      <c r="W1320" s="389">
        <v>11</v>
      </c>
      <c r="X1320" s="389">
        <v>693216000</v>
      </c>
      <c r="Y1320" s="393">
        <v>60</v>
      </c>
      <c r="Z1320" s="393">
        <v>31.05</v>
      </c>
      <c r="AA1320" s="394">
        <v>209922.68600000005</v>
      </c>
      <c r="AB1320" s="394">
        <v>107829.89999999998</v>
      </c>
      <c r="AC1320" s="394">
        <v>695187.24300000048</v>
      </c>
      <c r="AD1320" s="394">
        <v>360152.95700000017</v>
      </c>
      <c r="AE1320" s="389">
        <v>4746168</v>
      </c>
    </row>
    <row r="1321" spans="1:31" s="395" customFormat="1" ht="14.4" x14ac:dyDescent="0.3">
      <c r="A1321" s="383">
        <v>43433</v>
      </c>
      <c r="B1321" s="384">
        <f t="shared" si="35"/>
        <v>2018</v>
      </c>
      <c r="C1321" s="385">
        <v>1965764.0000000005</v>
      </c>
      <c r="D1321" s="385">
        <v>33579844.99999997</v>
      </c>
      <c r="E1321" s="385">
        <v>270886765</v>
      </c>
      <c r="F1321" s="385">
        <v>2043404</v>
      </c>
      <c r="G1321" s="386">
        <v>27151752</v>
      </c>
      <c r="H1321" s="386">
        <v>262626606</v>
      </c>
      <c r="I1321" s="386">
        <v>290064127</v>
      </c>
      <c r="J1321" s="387">
        <v>98.125</v>
      </c>
      <c r="K1321" s="388">
        <v>1339.59</v>
      </c>
      <c r="L1321" s="388">
        <v>660.64800000000002</v>
      </c>
      <c r="M1321" s="389">
        <v>22376.942000000003</v>
      </c>
      <c r="N1321" s="389">
        <v>11727.316000000001</v>
      </c>
      <c r="O1321" s="389">
        <v>182008.89400000003</v>
      </c>
      <c r="P1321" s="389">
        <v>93435.750000000015</v>
      </c>
      <c r="Q1321" s="390">
        <v>1965.7640000000006</v>
      </c>
      <c r="R1321" s="391">
        <f t="shared" si="34"/>
        <v>0.41131147850732208</v>
      </c>
      <c r="S1321" s="392">
        <v>98.593243243243279</v>
      </c>
      <c r="T1321" s="390">
        <v>87</v>
      </c>
      <c r="U1321" s="389">
        <v>2088000</v>
      </c>
      <c r="V1321" s="389">
        <v>60552000</v>
      </c>
      <c r="W1321" s="389">
        <v>11</v>
      </c>
      <c r="X1321" s="389">
        <v>695304000</v>
      </c>
      <c r="Y1321" s="393">
        <v>60</v>
      </c>
      <c r="Z1321" s="393">
        <v>31.05</v>
      </c>
      <c r="AA1321" s="394">
        <v>211054.11900000006</v>
      </c>
      <c r="AB1321" s="394">
        <v>108387.50599999998</v>
      </c>
      <c r="AC1321" s="394">
        <v>696526.83300000045</v>
      </c>
      <c r="AD1321" s="394">
        <v>360813.60500000016</v>
      </c>
      <c r="AE1321" s="389">
        <v>4748256</v>
      </c>
    </row>
    <row r="1322" spans="1:31" s="395" customFormat="1" ht="14.4" x14ac:dyDescent="0.3">
      <c r="A1322" s="383">
        <v>43434</v>
      </c>
      <c r="B1322" s="384">
        <f t="shared" si="35"/>
        <v>2018</v>
      </c>
      <c r="C1322" s="385">
        <v>1841395</v>
      </c>
      <c r="D1322" s="385">
        <v>35421239.999999993</v>
      </c>
      <c r="E1322" s="385">
        <v>272728160.00000006</v>
      </c>
      <c r="F1322" s="385">
        <v>1844580</v>
      </c>
      <c r="G1322" s="386">
        <v>27151752</v>
      </c>
      <c r="H1322" s="386">
        <v>262626606</v>
      </c>
      <c r="I1322" s="386">
        <v>290064127</v>
      </c>
      <c r="J1322" s="387">
        <v>96.924999999999997</v>
      </c>
      <c r="K1322" s="388">
        <v>1195.4639999999999</v>
      </c>
      <c r="L1322" s="388">
        <v>672.94</v>
      </c>
      <c r="M1322" s="389">
        <v>23572.406000000003</v>
      </c>
      <c r="N1322" s="389">
        <v>12400.256000000001</v>
      </c>
      <c r="O1322" s="389">
        <v>183204.35800000004</v>
      </c>
      <c r="P1322" s="389">
        <v>94108.690000000017</v>
      </c>
      <c r="Q1322" s="390">
        <v>1841.395</v>
      </c>
      <c r="R1322" s="391">
        <f t="shared" si="34"/>
        <v>0.41096354773526517</v>
      </c>
      <c r="S1322" s="392">
        <v>98.588248502994048</v>
      </c>
      <c r="T1322" s="390">
        <v>87</v>
      </c>
      <c r="U1322" s="389">
        <v>2088000</v>
      </c>
      <c r="V1322" s="389">
        <v>62640000</v>
      </c>
      <c r="W1322" s="389">
        <v>11</v>
      </c>
      <c r="X1322" s="389">
        <v>697392000</v>
      </c>
      <c r="Y1322" s="393">
        <v>60</v>
      </c>
      <c r="Z1322" s="393">
        <v>31.05</v>
      </c>
      <c r="AA1322" s="394">
        <v>211750.03500000006</v>
      </c>
      <c r="AB1322" s="394">
        <v>108792.48399999998</v>
      </c>
      <c r="AC1322" s="394">
        <v>697722.29700000049</v>
      </c>
      <c r="AD1322" s="394">
        <v>361486.54500000016</v>
      </c>
      <c r="AE1322" s="389">
        <v>4750344</v>
      </c>
    </row>
    <row r="1323" spans="1:31" s="408" customFormat="1" ht="14.4" x14ac:dyDescent="0.3">
      <c r="A1323" s="396">
        <v>43435</v>
      </c>
      <c r="B1323" s="397">
        <f t="shared" si="35"/>
        <v>2018</v>
      </c>
      <c r="C1323" s="398">
        <v>361632</v>
      </c>
      <c r="D1323" s="398">
        <v>361631.99999998324</v>
      </c>
      <c r="E1323" s="398">
        <v>273089792</v>
      </c>
      <c r="F1323" s="398">
        <v>692189</v>
      </c>
      <c r="G1323" s="399">
        <v>27437521</v>
      </c>
      <c r="H1323" s="399">
        <v>290064127</v>
      </c>
      <c r="I1323" s="399">
        <v>290064127</v>
      </c>
      <c r="J1323" s="400">
        <v>96.884999999999991</v>
      </c>
      <c r="K1323" s="401">
        <v>227.39099999999999</v>
      </c>
      <c r="L1323" s="401">
        <v>143.06399999999999</v>
      </c>
      <c r="M1323" s="402">
        <v>227.39099999999999</v>
      </c>
      <c r="N1323" s="402">
        <v>143.06399999999999</v>
      </c>
      <c r="O1323" s="402">
        <v>183431.74900000004</v>
      </c>
      <c r="P1323" s="402">
        <v>94251.754000000015</v>
      </c>
      <c r="Q1323" s="403">
        <v>361.63200000000001</v>
      </c>
      <c r="R1323" s="404">
        <f t="shared" si="34"/>
        <v>0.40863608224426656</v>
      </c>
      <c r="S1323" s="405">
        <v>98.583164179104529</v>
      </c>
      <c r="T1323" s="403">
        <v>87</v>
      </c>
      <c r="U1323" s="402">
        <v>2088000</v>
      </c>
      <c r="V1323" s="402">
        <v>2088000</v>
      </c>
      <c r="W1323" s="402">
        <v>12</v>
      </c>
      <c r="X1323" s="402">
        <v>699480000</v>
      </c>
      <c r="Y1323" s="406">
        <v>60</v>
      </c>
      <c r="Z1323" s="406">
        <v>31.05</v>
      </c>
      <c r="AA1323" s="407">
        <v>210577.83700000009</v>
      </c>
      <c r="AB1323" s="407">
        <v>108201.97599999998</v>
      </c>
      <c r="AC1323" s="407">
        <v>697949.68800000043</v>
      </c>
      <c r="AD1323" s="407">
        <v>361629.60900000017</v>
      </c>
      <c r="AE1323" s="402">
        <v>4752432</v>
      </c>
    </row>
    <row r="1324" spans="1:31" s="408" customFormat="1" ht="14.4" x14ac:dyDescent="0.3">
      <c r="A1324" s="396">
        <v>43436</v>
      </c>
      <c r="B1324" s="397">
        <f t="shared" si="35"/>
        <v>2018</v>
      </c>
      <c r="C1324" s="398">
        <v>232965</v>
      </c>
      <c r="D1324" s="398">
        <v>594596.99999983422</v>
      </c>
      <c r="E1324" s="398">
        <v>273322756.99999988</v>
      </c>
      <c r="F1324" s="398">
        <v>190319</v>
      </c>
      <c r="G1324" s="399">
        <v>27437521</v>
      </c>
      <c r="H1324" s="399">
        <v>290064127</v>
      </c>
      <c r="I1324" s="399">
        <v>290064127</v>
      </c>
      <c r="J1324" s="400">
        <v>99.330000000000013</v>
      </c>
      <c r="K1324" s="401">
        <v>151.22300000000001</v>
      </c>
      <c r="L1324" s="401">
        <v>89.188000000000002</v>
      </c>
      <c r="M1324" s="402">
        <v>378.61400000000003</v>
      </c>
      <c r="N1324" s="402">
        <v>232.25200000000001</v>
      </c>
      <c r="O1324" s="402">
        <v>183582.97200000004</v>
      </c>
      <c r="P1324" s="402">
        <v>94340.94200000001</v>
      </c>
      <c r="Q1324" s="403">
        <v>232.965</v>
      </c>
      <c r="R1324" s="404">
        <f t="shared" si="34"/>
        <v>0.40617373379520322</v>
      </c>
      <c r="S1324" s="405">
        <v>98.585386904761961</v>
      </c>
      <c r="T1324" s="403">
        <v>87</v>
      </c>
      <c r="U1324" s="402">
        <v>2088000</v>
      </c>
      <c r="V1324" s="402">
        <v>4176000</v>
      </c>
      <c r="W1324" s="402">
        <v>12</v>
      </c>
      <c r="X1324" s="402">
        <v>701568000</v>
      </c>
      <c r="Y1324" s="406">
        <v>60</v>
      </c>
      <c r="Z1324" s="406">
        <v>31.05</v>
      </c>
      <c r="AA1324" s="407">
        <v>209302.67600000006</v>
      </c>
      <c r="AB1324" s="407">
        <v>107545.848</v>
      </c>
      <c r="AC1324" s="407">
        <v>698100.91100000043</v>
      </c>
      <c r="AD1324" s="407">
        <v>361718.7970000002</v>
      </c>
      <c r="AE1324" s="402">
        <v>4754520</v>
      </c>
    </row>
    <row r="1325" spans="1:31" s="408" customFormat="1" ht="14.4" x14ac:dyDescent="0.3">
      <c r="A1325" s="396">
        <v>43437</v>
      </c>
      <c r="B1325" s="397">
        <f t="shared" si="35"/>
        <v>2018</v>
      </c>
      <c r="C1325" s="398">
        <v>207234</v>
      </c>
      <c r="D1325" s="398">
        <v>801831.00000000559</v>
      </c>
      <c r="E1325" s="398">
        <v>273529991.00000006</v>
      </c>
      <c r="F1325" s="398">
        <v>293085</v>
      </c>
      <c r="G1325" s="399">
        <v>27437521</v>
      </c>
      <c r="H1325" s="399">
        <v>290064127</v>
      </c>
      <c r="I1325" s="399">
        <v>290064127</v>
      </c>
      <c r="J1325" s="400">
        <v>98.655000000000001</v>
      </c>
      <c r="K1325" s="401">
        <v>135.291</v>
      </c>
      <c r="L1325" s="401">
        <v>78.531999999999996</v>
      </c>
      <c r="M1325" s="402">
        <v>513.90499999999997</v>
      </c>
      <c r="N1325" s="402">
        <v>310.78399999999999</v>
      </c>
      <c r="O1325" s="402">
        <v>183718.26300000004</v>
      </c>
      <c r="P1325" s="402">
        <v>94419.474000000017</v>
      </c>
      <c r="Q1325" s="403">
        <v>207.23400000000001</v>
      </c>
      <c r="R1325" s="404">
        <f t="shared" si="34"/>
        <v>0.4039104471736738</v>
      </c>
      <c r="S1325" s="405">
        <v>98.585593471810142</v>
      </c>
      <c r="T1325" s="403">
        <v>87</v>
      </c>
      <c r="U1325" s="402">
        <v>2088000</v>
      </c>
      <c r="V1325" s="402">
        <v>6264000</v>
      </c>
      <c r="W1325" s="402">
        <v>12</v>
      </c>
      <c r="X1325" s="402">
        <v>703656000</v>
      </c>
      <c r="Y1325" s="406">
        <v>60</v>
      </c>
      <c r="Z1325" s="406">
        <v>31.05</v>
      </c>
      <c r="AA1325" s="407">
        <v>208025.82300000006</v>
      </c>
      <c r="AB1325" s="407">
        <v>106894.69399999999</v>
      </c>
      <c r="AC1325" s="407">
        <v>698236.2020000004</v>
      </c>
      <c r="AD1325" s="407">
        <v>361797.3290000002</v>
      </c>
      <c r="AE1325" s="402">
        <v>4756608</v>
      </c>
    </row>
    <row r="1326" spans="1:31" s="408" customFormat="1" ht="14.4" x14ac:dyDescent="0.3">
      <c r="A1326" s="396">
        <v>43438</v>
      </c>
      <c r="B1326" s="397">
        <f t="shared" si="35"/>
        <v>2018</v>
      </c>
      <c r="C1326" s="398">
        <v>709645</v>
      </c>
      <c r="D1326" s="398">
        <v>1511476</v>
      </c>
      <c r="E1326" s="398">
        <v>274239636</v>
      </c>
      <c r="F1326" s="398">
        <v>332035</v>
      </c>
      <c r="G1326" s="399">
        <v>27437521</v>
      </c>
      <c r="H1326" s="399">
        <v>290064127</v>
      </c>
      <c r="I1326" s="399">
        <v>290064127</v>
      </c>
      <c r="J1326" s="400">
        <v>99.22</v>
      </c>
      <c r="K1326" s="401">
        <v>460.60500000000002</v>
      </c>
      <c r="L1326" s="401">
        <v>256.82799999999997</v>
      </c>
      <c r="M1326" s="402">
        <v>974.51</v>
      </c>
      <c r="N1326" s="402">
        <v>567.61199999999997</v>
      </c>
      <c r="O1326" s="402">
        <v>184178.86800000005</v>
      </c>
      <c r="P1326" s="402">
        <v>94676.302000000011</v>
      </c>
      <c r="Q1326" s="403">
        <v>709.64499999999998</v>
      </c>
      <c r="R1326" s="404">
        <f t="shared" ref="R1326:R1389" si="36">SUM(Q962:Q1326)/(SUM(T962:T1326)*24)</f>
        <v>0.40370030310187421</v>
      </c>
      <c r="S1326" s="405">
        <v>98.587470414201235</v>
      </c>
      <c r="T1326" s="403">
        <v>87</v>
      </c>
      <c r="U1326" s="402">
        <v>2088000</v>
      </c>
      <c r="V1326" s="402">
        <v>8352000</v>
      </c>
      <c r="W1326" s="402">
        <v>12</v>
      </c>
      <c r="X1326" s="402">
        <v>705744000</v>
      </c>
      <c r="Y1326" s="406">
        <v>60</v>
      </c>
      <c r="Z1326" s="406">
        <v>31.05</v>
      </c>
      <c r="AA1326" s="407">
        <v>207199.37500000006</v>
      </c>
      <c r="AB1326" s="407">
        <v>106479.99599999998</v>
      </c>
      <c r="AC1326" s="407">
        <v>698696.80700000038</v>
      </c>
      <c r="AD1326" s="407">
        <v>362054.15700000018</v>
      </c>
      <c r="AE1326" s="402">
        <v>4758696</v>
      </c>
    </row>
    <row r="1327" spans="1:31" s="408" customFormat="1" ht="14.4" x14ac:dyDescent="0.3">
      <c r="A1327" s="396">
        <v>43439</v>
      </c>
      <c r="B1327" s="397">
        <f t="shared" si="35"/>
        <v>2018</v>
      </c>
      <c r="C1327" s="398">
        <v>1884615</v>
      </c>
      <c r="D1327" s="398">
        <v>3396091</v>
      </c>
      <c r="E1327" s="398">
        <v>276124251</v>
      </c>
      <c r="F1327" s="398">
        <v>1120159</v>
      </c>
      <c r="G1327" s="399">
        <v>27437521</v>
      </c>
      <c r="H1327" s="399">
        <v>290064127</v>
      </c>
      <c r="I1327" s="399">
        <v>290064127</v>
      </c>
      <c r="J1327" s="400">
        <v>99.71</v>
      </c>
      <c r="K1327" s="401">
        <v>1259.0250000000001</v>
      </c>
      <c r="L1327" s="401">
        <v>655.17600000000004</v>
      </c>
      <c r="M1327" s="402">
        <v>2233.5349999999999</v>
      </c>
      <c r="N1327" s="402">
        <v>1222.788</v>
      </c>
      <c r="O1327" s="402">
        <v>185437.89300000004</v>
      </c>
      <c r="P1327" s="402">
        <v>95331.478000000017</v>
      </c>
      <c r="Q1327" s="403">
        <v>1884.615</v>
      </c>
      <c r="R1327" s="404">
        <f t="shared" si="36"/>
        <v>0.40470843174303317</v>
      </c>
      <c r="S1327" s="405">
        <v>98.590781710914499</v>
      </c>
      <c r="T1327" s="403">
        <v>87</v>
      </c>
      <c r="U1327" s="402">
        <v>2088000</v>
      </c>
      <c r="V1327" s="402">
        <v>10440000</v>
      </c>
      <c r="W1327" s="402">
        <v>12</v>
      </c>
      <c r="X1327" s="402">
        <v>707832000</v>
      </c>
      <c r="Y1327" s="406">
        <v>60</v>
      </c>
      <c r="Z1327" s="406">
        <v>31.05</v>
      </c>
      <c r="AA1327" s="407">
        <v>207876.69200000007</v>
      </c>
      <c r="AB1327" s="407">
        <v>106832.35399999999</v>
      </c>
      <c r="AC1327" s="407">
        <v>699955.8320000004</v>
      </c>
      <c r="AD1327" s="407">
        <v>362709.33300000016</v>
      </c>
      <c r="AE1327" s="402">
        <v>4760784</v>
      </c>
    </row>
    <row r="1328" spans="1:31" s="408" customFormat="1" ht="14.4" x14ac:dyDescent="0.3">
      <c r="A1328" s="396">
        <v>43440</v>
      </c>
      <c r="B1328" s="397">
        <f t="shared" si="35"/>
        <v>2018</v>
      </c>
      <c r="C1328" s="398">
        <v>2074519</v>
      </c>
      <c r="D1328" s="398">
        <v>5470610</v>
      </c>
      <c r="E1328" s="398">
        <v>278198770</v>
      </c>
      <c r="F1328" s="398">
        <v>1971010</v>
      </c>
      <c r="G1328" s="399">
        <v>27437521</v>
      </c>
      <c r="H1328" s="399">
        <v>290064127</v>
      </c>
      <c r="I1328" s="399">
        <v>290064127</v>
      </c>
      <c r="J1328" s="400">
        <v>99.56</v>
      </c>
      <c r="K1328" s="401">
        <v>1403.1289999999999</v>
      </c>
      <c r="L1328" s="401">
        <v>709.03200000000004</v>
      </c>
      <c r="M1328" s="402">
        <v>3636.6639999999998</v>
      </c>
      <c r="N1328" s="402">
        <v>1931.8200000000002</v>
      </c>
      <c r="O1328" s="402">
        <v>186841.02200000003</v>
      </c>
      <c r="P1328" s="402">
        <v>96040.510000000024</v>
      </c>
      <c r="Q1328" s="403">
        <v>2074.5189999999998</v>
      </c>
      <c r="R1328" s="404">
        <f t="shared" si="36"/>
        <v>0.40628183094525844</v>
      </c>
      <c r="S1328" s="405">
        <v>98.593632352941214</v>
      </c>
      <c r="T1328" s="403">
        <v>87</v>
      </c>
      <c r="U1328" s="402">
        <v>2088000</v>
      </c>
      <c r="V1328" s="402">
        <v>12528000</v>
      </c>
      <c r="W1328" s="402">
        <v>12</v>
      </c>
      <c r="X1328" s="402">
        <v>709920000</v>
      </c>
      <c r="Y1328" s="406">
        <v>60</v>
      </c>
      <c r="Z1328" s="406">
        <v>31.05</v>
      </c>
      <c r="AA1328" s="407">
        <v>208542.24000000005</v>
      </c>
      <c r="AB1328" s="407">
        <v>107146.50800000002</v>
      </c>
      <c r="AC1328" s="407">
        <v>701358.96100000036</v>
      </c>
      <c r="AD1328" s="407">
        <v>363418.36500000017</v>
      </c>
      <c r="AE1328" s="402">
        <v>4762872</v>
      </c>
    </row>
    <row r="1329" spans="1:31" s="408" customFormat="1" ht="14.4" x14ac:dyDescent="0.3">
      <c r="A1329" s="396">
        <v>43441</v>
      </c>
      <c r="B1329" s="397">
        <f t="shared" si="35"/>
        <v>2018</v>
      </c>
      <c r="C1329" s="398">
        <v>1103630</v>
      </c>
      <c r="D1329" s="398">
        <v>6574240</v>
      </c>
      <c r="E1329" s="398">
        <v>279302400</v>
      </c>
      <c r="F1329" s="398">
        <v>1115485</v>
      </c>
      <c r="G1329" s="399">
        <v>27437521</v>
      </c>
      <c r="H1329" s="399">
        <v>290064127</v>
      </c>
      <c r="I1329" s="399">
        <v>290064127</v>
      </c>
      <c r="J1329" s="400">
        <v>99.29</v>
      </c>
      <c r="K1329" s="401">
        <v>742.77499999999998</v>
      </c>
      <c r="L1329" s="401">
        <v>379.72399999999999</v>
      </c>
      <c r="M1329" s="402">
        <v>4379.4389999999994</v>
      </c>
      <c r="N1329" s="402">
        <v>2311.5440000000003</v>
      </c>
      <c r="O1329" s="402">
        <v>187583.79700000002</v>
      </c>
      <c r="P1329" s="402">
        <v>96420.234000000026</v>
      </c>
      <c r="Q1329" s="403">
        <v>1103.6300000000001</v>
      </c>
      <c r="R1329" s="404">
        <f t="shared" si="36"/>
        <v>0.40745753818296382</v>
      </c>
      <c r="S1329" s="405">
        <v>98.59567448680356</v>
      </c>
      <c r="T1329" s="403">
        <v>87</v>
      </c>
      <c r="U1329" s="402">
        <v>2088000</v>
      </c>
      <c r="V1329" s="402">
        <v>14616000</v>
      </c>
      <c r="W1329" s="402">
        <v>12</v>
      </c>
      <c r="X1329" s="402">
        <v>712008000</v>
      </c>
      <c r="Y1329" s="406">
        <v>60</v>
      </c>
      <c r="Z1329" s="406">
        <v>31.05</v>
      </c>
      <c r="AA1329" s="407">
        <v>208672.87800000003</v>
      </c>
      <c r="AB1329" s="407">
        <v>107248.25200000001</v>
      </c>
      <c r="AC1329" s="407">
        <v>702101.73600000038</v>
      </c>
      <c r="AD1329" s="407">
        <v>363798.08900000015</v>
      </c>
      <c r="AE1329" s="402">
        <v>4764960</v>
      </c>
    </row>
    <row r="1330" spans="1:31" s="408" customFormat="1" ht="14.4" x14ac:dyDescent="0.3">
      <c r="A1330" s="396">
        <v>43442</v>
      </c>
      <c r="B1330" s="397">
        <f t="shared" si="35"/>
        <v>2018</v>
      </c>
      <c r="C1330" s="398">
        <v>446680</v>
      </c>
      <c r="D1330" s="398">
        <v>7020920</v>
      </c>
      <c r="E1330" s="398">
        <v>279749080</v>
      </c>
      <c r="F1330" s="398">
        <v>228646</v>
      </c>
      <c r="G1330" s="399">
        <v>27437521</v>
      </c>
      <c r="H1330" s="399">
        <v>290064127</v>
      </c>
      <c r="I1330" s="399">
        <v>290064127</v>
      </c>
      <c r="J1330" s="400">
        <v>98.91</v>
      </c>
      <c r="K1330" s="401">
        <v>279.10199999999998</v>
      </c>
      <c r="L1330" s="401">
        <v>174.364</v>
      </c>
      <c r="M1330" s="402">
        <v>4658.5409999999993</v>
      </c>
      <c r="N1330" s="402">
        <v>2485.9080000000004</v>
      </c>
      <c r="O1330" s="402">
        <v>187862.89900000003</v>
      </c>
      <c r="P1330" s="402">
        <v>96594.598000000027</v>
      </c>
      <c r="Q1330" s="403">
        <v>446.68</v>
      </c>
      <c r="R1330" s="404">
        <f t="shared" si="36"/>
        <v>0.40639494961423434</v>
      </c>
      <c r="S1330" s="405">
        <v>98.596593567251517</v>
      </c>
      <c r="T1330" s="403">
        <v>87</v>
      </c>
      <c r="U1330" s="402">
        <v>2088000</v>
      </c>
      <c r="V1330" s="402">
        <v>16704000</v>
      </c>
      <c r="W1330" s="402">
        <v>12</v>
      </c>
      <c r="X1330" s="402">
        <v>714096000</v>
      </c>
      <c r="Y1330" s="406">
        <v>60</v>
      </c>
      <c r="Z1330" s="406">
        <v>31.05</v>
      </c>
      <c r="AA1330" s="407">
        <v>208838.00900000005</v>
      </c>
      <c r="AB1330" s="407">
        <v>107321.38200000001</v>
      </c>
      <c r="AC1330" s="407">
        <v>702380.83800000034</v>
      </c>
      <c r="AD1330" s="407">
        <v>363972.45300000015</v>
      </c>
      <c r="AE1330" s="402">
        <v>4767048</v>
      </c>
    </row>
    <row r="1331" spans="1:31" s="408" customFormat="1" ht="14.4" x14ac:dyDescent="0.3">
      <c r="A1331" s="396">
        <v>43443</v>
      </c>
      <c r="B1331" s="397">
        <f t="shared" si="35"/>
        <v>2018</v>
      </c>
      <c r="C1331" s="398">
        <v>1467500</v>
      </c>
      <c r="D1331" s="398">
        <v>8488420</v>
      </c>
      <c r="E1331" s="398">
        <v>281216580</v>
      </c>
      <c r="F1331" s="398">
        <v>893350</v>
      </c>
      <c r="G1331" s="399">
        <v>27437521</v>
      </c>
      <c r="H1331" s="399">
        <v>290064127</v>
      </c>
      <c r="I1331" s="399">
        <v>290064127</v>
      </c>
      <c r="J1331" s="400">
        <v>99.96</v>
      </c>
      <c r="K1331" s="401">
        <v>964.93600000000004</v>
      </c>
      <c r="L1331" s="401">
        <v>525.07600000000002</v>
      </c>
      <c r="M1331" s="402">
        <v>5623.476999999999</v>
      </c>
      <c r="N1331" s="402">
        <v>3010.9840000000004</v>
      </c>
      <c r="O1331" s="402">
        <v>188827.83500000002</v>
      </c>
      <c r="P1331" s="402">
        <v>97119.674000000028</v>
      </c>
      <c r="Q1331" s="403">
        <v>1467.5</v>
      </c>
      <c r="R1331" s="404">
        <f t="shared" si="36"/>
        <v>0.40554818007662874</v>
      </c>
      <c r="S1331" s="405">
        <v>98.600568513119583</v>
      </c>
      <c r="T1331" s="403">
        <v>87</v>
      </c>
      <c r="U1331" s="402">
        <v>2088000</v>
      </c>
      <c r="V1331" s="402">
        <v>18792000</v>
      </c>
      <c r="W1331" s="402">
        <v>12</v>
      </c>
      <c r="X1331" s="402">
        <v>716184000</v>
      </c>
      <c r="Y1331" s="406">
        <v>60</v>
      </c>
      <c r="Z1331" s="406">
        <v>31.05</v>
      </c>
      <c r="AA1331" s="407">
        <v>209019.58100000001</v>
      </c>
      <c r="AB1331" s="407">
        <v>107355.82000000004</v>
      </c>
      <c r="AC1331" s="407">
        <v>703345.77400000033</v>
      </c>
      <c r="AD1331" s="407">
        <v>364497.52900000016</v>
      </c>
      <c r="AE1331" s="402">
        <v>4769136</v>
      </c>
    </row>
    <row r="1332" spans="1:31" s="408" customFormat="1" ht="14.4" x14ac:dyDescent="0.3">
      <c r="A1332" s="396">
        <v>43444</v>
      </c>
      <c r="B1332" s="397">
        <f t="shared" si="35"/>
        <v>2018</v>
      </c>
      <c r="C1332" s="398">
        <v>780600</v>
      </c>
      <c r="D1332" s="398">
        <v>9269020</v>
      </c>
      <c r="E1332" s="398">
        <v>281997180</v>
      </c>
      <c r="F1332" s="398">
        <v>1107770</v>
      </c>
      <c r="G1332" s="399">
        <v>27437521</v>
      </c>
      <c r="H1332" s="399">
        <v>290064127</v>
      </c>
      <c r="I1332" s="399">
        <v>290064127</v>
      </c>
      <c r="J1332" s="400">
        <v>98.91</v>
      </c>
      <c r="K1332" s="401">
        <v>497.47399999999999</v>
      </c>
      <c r="L1332" s="401">
        <v>283.54000000000002</v>
      </c>
      <c r="M1332" s="402">
        <v>6120.9509999999991</v>
      </c>
      <c r="N1332" s="402">
        <v>3294.5240000000003</v>
      </c>
      <c r="O1332" s="402">
        <v>189325.30900000001</v>
      </c>
      <c r="P1332" s="402">
        <v>97403.214000000022</v>
      </c>
      <c r="Q1332" s="403">
        <v>780.6</v>
      </c>
      <c r="R1332" s="404">
        <f t="shared" si="36"/>
        <v>0.4052711370912721</v>
      </c>
      <c r="S1332" s="405">
        <v>98.601468023255876</v>
      </c>
      <c r="T1332" s="403">
        <v>87</v>
      </c>
      <c r="U1332" s="402">
        <v>2088000</v>
      </c>
      <c r="V1332" s="402">
        <v>20880000</v>
      </c>
      <c r="W1332" s="402">
        <v>12</v>
      </c>
      <c r="X1332" s="402">
        <v>718272000</v>
      </c>
      <c r="Y1332" s="406">
        <v>60</v>
      </c>
      <c r="Z1332" s="406">
        <v>31.05</v>
      </c>
      <c r="AA1332" s="407">
        <v>208116.89199999999</v>
      </c>
      <c r="AB1332" s="407">
        <v>106895.60200000001</v>
      </c>
      <c r="AC1332" s="407">
        <v>703843.24800000037</v>
      </c>
      <c r="AD1332" s="407">
        <v>364781.06900000013</v>
      </c>
      <c r="AE1332" s="402">
        <v>4771224</v>
      </c>
    </row>
    <row r="1333" spans="1:31" s="408" customFormat="1" ht="14.4" x14ac:dyDescent="0.3">
      <c r="A1333" s="396">
        <v>43445</v>
      </c>
      <c r="B1333" s="397">
        <f t="shared" si="35"/>
        <v>2018</v>
      </c>
      <c r="C1333" s="398">
        <v>596821</v>
      </c>
      <c r="D1333" s="398">
        <v>9865841</v>
      </c>
      <c r="E1333" s="398">
        <v>282594001</v>
      </c>
      <c r="F1333" s="398">
        <v>476310</v>
      </c>
      <c r="G1333" s="399">
        <v>27437521</v>
      </c>
      <c r="H1333" s="399">
        <v>290064127</v>
      </c>
      <c r="I1333" s="399">
        <v>290064127</v>
      </c>
      <c r="J1333" s="400">
        <v>97.27</v>
      </c>
      <c r="K1333" s="401">
        <v>389.51299999999998</v>
      </c>
      <c r="L1333" s="401">
        <v>234.86</v>
      </c>
      <c r="M1333" s="402">
        <v>6510.463999999999</v>
      </c>
      <c r="N1333" s="402">
        <v>3529.3840000000005</v>
      </c>
      <c r="O1333" s="402">
        <v>189714.82200000001</v>
      </c>
      <c r="P1333" s="402">
        <v>97638.074000000022</v>
      </c>
      <c r="Q1333" s="403">
        <v>596.82100000000003</v>
      </c>
      <c r="R1333" s="404">
        <f t="shared" si="36"/>
        <v>0.40384944628142577</v>
      </c>
      <c r="S1333" s="405">
        <v>98.597608695652227</v>
      </c>
      <c r="T1333" s="403">
        <v>87</v>
      </c>
      <c r="U1333" s="402">
        <v>2088000</v>
      </c>
      <c r="V1333" s="402">
        <v>22968000</v>
      </c>
      <c r="W1333" s="402">
        <v>12</v>
      </c>
      <c r="X1333" s="402">
        <v>720360000</v>
      </c>
      <c r="Y1333" s="406">
        <v>60</v>
      </c>
      <c r="Z1333" s="406">
        <v>31.05</v>
      </c>
      <c r="AA1333" s="407">
        <v>207834.484</v>
      </c>
      <c r="AB1333" s="407">
        <v>106790.89200000001</v>
      </c>
      <c r="AC1333" s="407">
        <v>704232.76100000041</v>
      </c>
      <c r="AD1333" s="407">
        <v>365015.92900000012</v>
      </c>
      <c r="AE1333" s="402">
        <v>4773312</v>
      </c>
    </row>
    <row r="1334" spans="1:31" s="408" customFormat="1" ht="14.4" x14ac:dyDescent="0.3">
      <c r="A1334" s="396">
        <v>43446</v>
      </c>
      <c r="B1334" s="397">
        <f t="shared" si="35"/>
        <v>2018</v>
      </c>
      <c r="C1334" s="398">
        <v>466884</v>
      </c>
      <c r="D1334" s="398">
        <v>10332725</v>
      </c>
      <c r="E1334" s="398">
        <v>283060885</v>
      </c>
      <c r="F1334" s="398">
        <v>465310</v>
      </c>
      <c r="G1334" s="399">
        <v>27437521</v>
      </c>
      <c r="H1334" s="399">
        <v>290064127</v>
      </c>
      <c r="I1334" s="399">
        <v>290064127</v>
      </c>
      <c r="J1334" s="400">
        <v>99.83</v>
      </c>
      <c r="K1334" s="401">
        <v>301.62299999999999</v>
      </c>
      <c r="L1334" s="401">
        <v>175.66399999999999</v>
      </c>
      <c r="M1334" s="402">
        <v>6812.0869999999986</v>
      </c>
      <c r="N1334" s="402">
        <v>3705.0480000000007</v>
      </c>
      <c r="O1334" s="402">
        <v>190016.44500000001</v>
      </c>
      <c r="P1334" s="402">
        <v>97813.738000000027</v>
      </c>
      <c r="Q1334" s="403">
        <v>466.88400000000001</v>
      </c>
      <c r="R1334" s="404">
        <f t="shared" si="36"/>
        <v>0.40205508843751675</v>
      </c>
      <c r="S1334" s="405">
        <v>98.601170520231264</v>
      </c>
      <c r="T1334" s="403">
        <v>87</v>
      </c>
      <c r="U1334" s="402">
        <v>2088000</v>
      </c>
      <c r="V1334" s="402">
        <v>25056000</v>
      </c>
      <c r="W1334" s="402">
        <v>12</v>
      </c>
      <c r="X1334" s="402">
        <v>722448000</v>
      </c>
      <c r="Y1334" s="406">
        <v>60</v>
      </c>
      <c r="Z1334" s="406">
        <v>31.05</v>
      </c>
      <c r="AA1334" s="407">
        <v>207012.53399999999</v>
      </c>
      <c r="AB1334" s="407">
        <v>106382.58</v>
      </c>
      <c r="AC1334" s="407">
        <v>704534.38400000043</v>
      </c>
      <c r="AD1334" s="407">
        <v>365191.59300000011</v>
      </c>
      <c r="AE1334" s="402">
        <v>4775400</v>
      </c>
    </row>
    <row r="1335" spans="1:31" s="408" customFormat="1" ht="14.4" x14ac:dyDescent="0.3">
      <c r="A1335" s="396">
        <v>43447</v>
      </c>
      <c r="B1335" s="397">
        <f t="shared" si="35"/>
        <v>2018</v>
      </c>
      <c r="C1335" s="398">
        <v>784439</v>
      </c>
      <c r="D1335" s="398">
        <v>11117164</v>
      </c>
      <c r="E1335" s="398">
        <v>283845324</v>
      </c>
      <c r="F1335" s="398">
        <v>446070</v>
      </c>
      <c r="G1335" s="399">
        <v>27437521</v>
      </c>
      <c r="H1335" s="399">
        <v>290064127</v>
      </c>
      <c r="I1335" s="399">
        <v>290064127</v>
      </c>
      <c r="J1335" s="400">
        <v>99.73</v>
      </c>
      <c r="K1335" s="401">
        <v>492.11500000000001</v>
      </c>
      <c r="L1335" s="401">
        <v>311.25200000000001</v>
      </c>
      <c r="M1335" s="402">
        <v>7304.2019999999984</v>
      </c>
      <c r="N1335" s="402">
        <v>4016.3000000000006</v>
      </c>
      <c r="O1335" s="402">
        <v>190508.56</v>
      </c>
      <c r="P1335" s="402">
        <v>98124.99000000002</v>
      </c>
      <c r="Q1335" s="403">
        <v>784.43899999999996</v>
      </c>
      <c r="R1335" s="404">
        <f t="shared" si="36"/>
        <v>0.40223581981840162</v>
      </c>
      <c r="S1335" s="405">
        <v>98.604423631123979</v>
      </c>
      <c r="T1335" s="403">
        <v>87</v>
      </c>
      <c r="U1335" s="402">
        <v>2088000</v>
      </c>
      <c r="V1335" s="402">
        <v>27144000</v>
      </c>
      <c r="W1335" s="402">
        <v>12</v>
      </c>
      <c r="X1335" s="402">
        <v>724536000</v>
      </c>
      <c r="Y1335" s="406">
        <v>60</v>
      </c>
      <c r="Z1335" s="406">
        <v>31.05</v>
      </c>
      <c r="AA1335" s="407">
        <v>206281.49099999995</v>
      </c>
      <c r="AB1335" s="407">
        <v>106061.23</v>
      </c>
      <c r="AC1335" s="407">
        <v>705026.49900000042</v>
      </c>
      <c r="AD1335" s="407">
        <v>365502.84500000009</v>
      </c>
      <c r="AE1335" s="402">
        <v>4777488</v>
      </c>
    </row>
    <row r="1336" spans="1:31" s="408" customFormat="1" ht="14.4" x14ac:dyDescent="0.3">
      <c r="A1336" s="396">
        <v>43448</v>
      </c>
      <c r="B1336" s="397">
        <f t="shared" si="35"/>
        <v>2018</v>
      </c>
      <c r="C1336" s="398">
        <v>392731</v>
      </c>
      <c r="D1336" s="398">
        <v>11509895</v>
      </c>
      <c r="E1336" s="398">
        <v>284238055</v>
      </c>
      <c r="F1336" s="398">
        <v>127520</v>
      </c>
      <c r="G1336" s="399">
        <v>27437521</v>
      </c>
      <c r="H1336" s="399">
        <v>290064127</v>
      </c>
      <c r="I1336" s="399">
        <v>290064127</v>
      </c>
      <c r="J1336" s="400">
        <v>100</v>
      </c>
      <c r="K1336" s="401">
        <v>248.846</v>
      </c>
      <c r="L1336" s="401">
        <v>151.43600000000001</v>
      </c>
      <c r="M1336" s="402">
        <v>7553.0479999999989</v>
      </c>
      <c r="N1336" s="402">
        <v>4167.7360000000008</v>
      </c>
      <c r="O1336" s="402">
        <v>190757.40599999999</v>
      </c>
      <c r="P1336" s="402">
        <v>98276.426000000021</v>
      </c>
      <c r="Q1336" s="403">
        <v>392.73099999999999</v>
      </c>
      <c r="R1336" s="404">
        <f t="shared" si="36"/>
        <v>0.40093462184432938</v>
      </c>
      <c r="S1336" s="405">
        <v>98.608433908046038</v>
      </c>
      <c r="T1336" s="403">
        <v>87</v>
      </c>
      <c r="U1336" s="402">
        <v>2088000</v>
      </c>
      <c r="V1336" s="402">
        <v>29232000</v>
      </c>
      <c r="W1336" s="402">
        <v>12</v>
      </c>
      <c r="X1336" s="402">
        <v>726624000</v>
      </c>
      <c r="Y1336" s="406">
        <v>60</v>
      </c>
      <c r="Z1336" s="406">
        <v>31.05</v>
      </c>
      <c r="AA1336" s="407">
        <v>206126.20999999996</v>
      </c>
      <c r="AB1336" s="407">
        <v>105960.06400000001</v>
      </c>
      <c r="AC1336" s="407">
        <v>705275.34500000044</v>
      </c>
      <c r="AD1336" s="407">
        <v>365654.28100000008</v>
      </c>
      <c r="AE1336" s="402">
        <v>4779576</v>
      </c>
    </row>
    <row r="1337" spans="1:31" s="408" customFormat="1" ht="14.4" x14ac:dyDescent="0.3">
      <c r="A1337" s="396">
        <v>43449</v>
      </c>
      <c r="B1337" s="397">
        <f t="shared" si="35"/>
        <v>2018</v>
      </c>
      <c r="C1337" s="398">
        <v>1132425</v>
      </c>
      <c r="D1337" s="398">
        <v>12642320</v>
      </c>
      <c r="E1337" s="398">
        <v>285370480</v>
      </c>
      <c r="F1337" s="398">
        <v>901850</v>
      </c>
      <c r="G1337" s="399">
        <v>27437521</v>
      </c>
      <c r="H1337" s="399">
        <v>290064127</v>
      </c>
      <c r="I1337" s="399">
        <v>290064127</v>
      </c>
      <c r="J1337" s="400">
        <v>99.99</v>
      </c>
      <c r="K1337" s="401">
        <v>752.28200000000004</v>
      </c>
      <c r="L1337" s="401">
        <v>384.108</v>
      </c>
      <c r="M1337" s="402">
        <v>8305.3299999999981</v>
      </c>
      <c r="N1337" s="402">
        <v>4551.844000000001</v>
      </c>
      <c r="O1337" s="402">
        <v>191509.68799999999</v>
      </c>
      <c r="P1337" s="402">
        <v>98660.534000000014</v>
      </c>
      <c r="Q1337" s="403">
        <v>1132.425</v>
      </c>
      <c r="R1337" s="404">
        <f t="shared" si="36"/>
        <v>0.40029971526793717</v>
      </c>
      <c r="S1337" s="405">
        <v>98.612392550143326</v>
      </c>
      <c r="T1337" s="403">
        <v>87</v>
      </c>
      <c r="U1337" s="402">
        <v>2088000</v>
      </c>
      <c r="V1337" s="402">
        <v>31320000</v>
      </c>
      <c r="W1337" s="402">
        <v>12</v>
      </c>
      <c r="X1337" s="402">
        <v>728712000</v>
      </c>
      <c r="Y1337" s="406">
        <v>60</v>
      </c>
      <c r="Z1337" s="406">
        <v>31.05</v>
      </c>
      <c r="AA1337" s="407">
        <v>205973.50599999996</v>
      </c>
      <c r="AB1337" s="407">
        <v>105847.13800000001</v>
      </c>
      <c r="AC1337" s="407">
        <v>706027.62700000044</v>
      </c>
      <c r="AD1337" s="407">
        <v>366038.38900000008</v>
      </c>
      <c r="AE1337" s="402">
        <v>4781664</v>
      </c>
    </row>
    <row r="1338" spans="1:31" s="408" customFormat="1" ht="14.4" x14ac:dyDescent="0.3">
      <c r="A1338" s="396">
        <v>43450</v>
      </c>
      <c r="B1338" s="397">
        <f t="shared" si="35"/>
        <v>2018</v>
      </c>
      <c r="C1338" s="398">
        <v>581452</v>
      </c>
      <c r="D1338" s="398">
        <v>13223771.999999881</v>
      </c>
      <c r="E1338" s="398">
        <v>285951931.99999994</v>
      </c>
      <c r="F1338" s="398">
        <v>340593</v>
      </c>
      <c r="G1338" s="399">
        <v>27437521</v>
      </c>
      <c r="H1338" s="399">
        <v>290064127</v>
      </c>
      <c r="I1338" s="399">
        <v>290064127</v>
      </c>
      <c r="J1338" s="400">
        <v>99.99</v>
      </c>
      <c r="K1338" s="401">
        <v>397.53899999999999</v>
      </c>
      <c r="L1338" s="401">
        <v>197.62799999999999</v>
      </c>
      <c r="M1338" s="402">
        <v>8702.8689999999988</v>
      </c>
      <c r="N1338" s="402">
        <v>4749.4720000000007</v>
      </c>
      <c r="O1338" s="402">
        <v>191907.22699999998</v>
      </c>
      <c r="P1338" s="402">
        <v>98858.162000000011</v>
      </c>
      <c r="Q1338" s="403">
        <v>581.452</v>
      </c>
      <c r="R1338" s="404">
        <f t="shared" si="36"/>
        <v>0.39825509237390472</v>
      </c>
      <c r="S1338" s="405">
        <v>98.616328571428625</v>
      </c>
      <c r="T1338" s="403">
        <v>87</v>
      </c>
      <c r="U1338" s="402">
        <v>2088000</v>
      </c>
      <c r="V1338" s="402">
        <v>33408000</v>
      </c>
      <c r="W1338" s="402">
        <v>12</v>
      </c>
      <c r="X1338" s="402">
        <v>730800000</v>
      </c>
      <c r="Y1338" s="406">
        <v>60</v>
      </c>
      <c r="Z1338" s="406">
        <v>31.05</v>
      </c>
      <c r="AA1338" s="407">
        <v>205293.11399999994</v>
      </c>
      <c r="AB1338" s="407">
        <v>105484.83</v>
      </c>
      <c r="AC1338" s="407">
        <v>706425.16600000043</v>
      </c>
      <c r="AD1338" s="407">
        <v>366236.01700000011</v>
      </c>
      <c r="AE1338" s="402">
        <v>4783752</v>
      </c>
    </row>
    <row r="1339" spans="1:31" s="408" customFormat="1" ht="14.4" x14ac:dyDescent="0.3">
      <c r="A1339" s="396">
        <v>43451</v>
      </c>
      <c r="B1339" s="397">
        <f t="shared" si="35"/>
        <v>2018</v>
      </c>
      <c r="C1339" s="398">
        <v>44168.000000005122</v>
      </c>
      <c r="D1339" s="398">
        <v>13267939.999999944</v>
      </c>
      <c r="E1339" s="398">
        <v>285996100</v>
      </c>
      <c r="F1339" s="398">
        <v>59235</v>
      </c>
      <c r="G1339" s="399">
        <v>27437521</v>
      </c>
      <c r="H1339" s="399">
        <v>290064127</v>
      </c>
      <c r="I1339" s="399">
        <v>290064127</v>
      </c>
      <c r="J1339" s="400">
        <v>100</v>
      </c>
      <c r="K1339" s="401">
        <v>29.076000000000001</v>
      </c>
      <c r="L1339" s="401">
        <v>18.408000000000001</v>
      </c>
      <c r="M1339" s="402">
        <v>8731.9449999999979</v>
      </c>
      <c r="N1339" s="402">
        <v>4767.880000000001</v>
      </c>
      <c r="O1339" s="402">
        <v>191936.30299999999</v>
      </c>
      <c r="P1339" s="402">
        <v>98876.57</v>
      </c>
      <c r="Q1339" s="403">
        <v>44.168000000005122</v>
      </c>
      <c r="R1339" s="404">
        <f t="shared" si="36"/>
        <v>0.39567489240539588</v>
      </c>
      <c r="S1339" s="405">
        <v>98.620270655270701</v>
      </c>
      <c r="T1339" s="403">
        <v>87</v>
      </c>
      <c r="U1339" s="402">
        <v>2088000</v>
      </c>
      <c r="V1339" s="402">
        <v>35496000</v>
      </c>
      <c r="W1339" s="402">
        <v>12</v>
      </c>
      <c r="X1339" s="402">
        <v>732888000</v>
      </c>
      <c r="Y1339" s="406">
        <v>60</v>
      </c>
      <c r="Z1339" s="406">
        <v>31.05</v>
      </c>
      <c r="AA1339" s="407">
        <v>203905.22699999993</v>
      </c>
      <c r="AB1339" s="407">
        <v>104763.64999999998</v>
      </c>
      <c r="AC1339" s="407">
        <v>706454.24200000043</v>
      </c>
      <c r="AD1339" s="407">
        <v>366254.4250000001</v>
      </c>
      <c r="AE1339" s="402">
        <v>4785840</v>
      </c>
    </row>
    <row r="1340" spans="1:31" s="408" customFormat="1" ht="14.4" x14ac:dyDescent="0.3">
      <c r="A1340" s="396">
        <v>43452</v>
      </c>
      <c r="B1340" s="397">
        <f t="shared" si="35"/>
        <v>2018</v>
      </c>
      <c r="C1340" s="398">
        <v>1304479.9999999958</v>
      </c>
      <c r="D1340" s="398">
        <v>14572419.999999925</v>
      </c>
      <c r="E1340" s="398">
        <v>287300579.99999994</v>
      </c>
      <c r="F1340" s="398">
        <v>745070</v>
      </c>
      <c r="G1340" s="399">
        <v>27437521</v>
      </c>
      <c r="H1340" s="399">
        <v>290064127</v>
      </c>
      <c r="I1340" s="399">
        <v>290064127</v>
      </c>
      <c r="J1340" s="400">
        <v>100</v>
      </c>
      <c r="K1340" s="401">
        <v>870.04899999999998</v>
      </c>
      <c r="L1340" s="401">
        <v>455.11200000000002</v>
      </c>
      <c r="M1340" s="402">
        <v>9601.9939999999988</v>
      </c>
      <c r="N1340" s="402">
        <v>5222.9920000000011</v>
      </c>
      <c r="O1340" s="402">
        <v>192806.35199999998</v>
      </c>
      <c r="P1340" s="402">
        <v>99331.682000000001</v>
      </c>
      <c r="Q1340" s="403">
        <v>1304.4799999999957</v>
      </c>
      <c r="R1340" s="404">
        <f t="shared" si="36"/>
        <v>0.39702044166273065</v>
      </c>
      <c r="S1340" s="405">
        <v>98.624190340909138</v>
      </c>
      <c r="T1340" s="403">
        <v>87</v>
      </c>
      <c r="U1340" s="402">
        <v>2088000</v>
      </c>
      <c r="V1340" s="402">
        <v>37584000</v>
      </c>
      <c r="W1340" s="402">
        <v>12</v>
      </c>
      <c r="X1340" s="402">
        <v>734976000</v>
      </c>
      <c r="Y1340" s="406">
        <v>60</v>
      </c>
      <c r="Z1340" s="406">
        <v>31.05</v>
      </c>
      <c r="AA1340" s="407">
        <v>203433.71699999995</v>
      </c>
      <c r="AB1340" s="407">
        <v>104519.39399999999</v>
      </c>
      <c r="AC1340" s="407">
        <v>707324.29100000043</v>
      </c>
      <c r="AD1340" s="407">
        <v>366709.53700000013</v>
      </c>
      <c r="AE1340" s="402">
        <v>4787928</v>
      </c>
    </row>
    <row r="1341" spans="1:31" s="408" customFormat="1" ht="14.4" x14ac:dyDescent="0.3">
      <c r="A1341" s="396">
        <v>43453</v>
      </c>
      <c r="B1341" s="397">
        <f t="shared" si="35"/>
        <v>2018</v>
      </c>
      <c r="C1341" s="398">
        <v>1598429.999999993</v>
      </c>
      <c r="D1341" s="398">
        <v>16170849.99999986</v>
      </c>
      <c r="E1341" s="398">
        <v>288899009.99999988</v>
      </c>
      <c r="F1341" s="398">
        <v>1750970</v>
      </c>
      <c r="G1341" s="399">
        <v>27437521</v>
      </c>
      <c r="H1341" s="399">
        <v>290064127</v>
      </c>
      <c r="I1341" s="399">
        <v>290064127</v>
      </c>
      <c r="J1341" s="400">
        <v>99.61</v>
      </c>
      <c r="K1341" s="401">
        <v>1026.9760000000001</v>
      </c>
      <c r="L1341" s="401">
        <v>593.75199999999995</v>
      </c>
      <c r="M1341" s="402">
        <v>10628.97</v>
      </c>
      <c r="N1341" s="402">
        <v>5816.7440000000006</v>
      </c>
      <c r="O1341" s="402">
        <v>193833.32799999998</v>
      </c>
      <c r="P1341" s="402">
        <v>99925.433999999994</v>
      </c>
      <c r="Q1341" s="403">
        <v>1598.429999999993</v>
      </c>
      <c r="R1341" s="404">
        <f t="shared" si="36"/>
        <v>0.39838968797564728</v>
      </c>
      <c r="S1341" s="405">
        <v>98.626983002832915</v>
      </c>
      <c r="T1341" s="403">
        <v>87</v>
      </c>
      <c r="U1341" s="402">
        <v>2088000</v>
      </c>
      <c r="V1341" s="402">
        <v>39672000</v>
      </c>
      <c r="W1341" s="402">
        <v>12</v>
      </c>
      <c r="X1341" s="402">
        <v>737064000</v>
      </c>
      <c r="Y1341" s="406">
        <v>60</v>
      </c>
      <c r="Z1341" s="406">
        <v>31.05</v>
      </c>
      <c r="AA1341" s="407">
        <v>204282.50199999995</v>
      </c>
      <c r="AB1341" s="407">
        <v>105003.15399999998</v>
      </c>
      <c r="AC1341" s="407">
        <v>708351.26700000046</v>
      </c>
      <c r="AD1341" s="407">
        <v>367303.28900000011</v>
      </c>
      <c r="AE1341" s="402">
        <v>4790016</v>
      </c>
    </row>
    <row r="1342" spans="1:31" s="408" customFormat="1" ht="14.4" x14ac:dyDescent="0.3">
      <c r="A1342" s="396">
        <v>43454</v>
      </c>
      <c r="B1342" s="397">
        <f t="shared" si="35"/>
        <v>2018</v>
      </c>
      <c r="C1342" s="398">
        <v>293594</v>
      </c>
      <c r="D1342" s="398">
        <v>16469500</v>
      </c>
      <c r="E1342" s="398">
        <v>289191646.00000006</v>
      </c>
      <c r="F1342" s="398">
        <v>371895</v>
      </c>
      <c r="G1342" s="399">
        <v>27437521</v>
      </c>
      <c r="H1342" s="399">
        <v>290064127</v>
      </c>
      <c r="I1342" s="399">
        <v>290064127</v>
      </c>
      <c r="J1342" s="400">
        <v>96.25</v>
      </c>
      <c r="K1342" s="401">
        <v>127.745</v>
      </c>
      <c r="L1342" s="401">
        <v>165.9</v>
      </c>
      <c r="M1342" s="402">
        <v>10756.715</v>
      </c>
      <c r="N1342" s="402">
        <v>5982.6440000000002</v>
      </c>
      <c r="O1342" s="402">
        <v>193961.07299999997</v>
      </c>
      <c r="P1342" s="402">
        <v>100091.33399999999</v>
      </c>
      <c r="Q1342" s="403">
        <v>293.59399999999999</v>
      </c>
      <c r="R1342" s="404">
        <f t="shared" si="36"/>
        <v>0.39691655251141583</v>
      </c>
      <c r="S1342" s="405">
        <v>98.620268361581978</v>
      </c>
      <c r="T1342" s="403">
        <v>87</v>
      </c>
      <c r="U1342" s="402">
        <v>2088000</v>
      </c>
      <c r="V1342" s="402">
        <v>41760000</v>
      </c>
      <c r="W1342" s="402">
        <v>12</v>
      </c>
      <c r="X1342" s="402">
        <v>739152000</v>
      </c>
      <c r="Y1342" s="406">
        <v>60</v>
      </c>
      <c r="Z1342" s="406">
        <v>31.05</v>
      </c>
      <c r="AA1342" s="407">
        <v>204041.32199999993</v>
      </c>
      <c r="AB1342" s="407">
        <v>104973.23199999997</v>
      </c>
      <c r="AC1342" s="407">
        <v>708479.01200000045</v>
      </c>
      <c r="AD1342" s="407">
        <v>367469.18900000013</v>
      </c>
      <c r="AE1342" s="402">
        <v>4792104</v>
      </c>
    </row>
    <row r="1343" spans="1:31" s="408" customFormat="1" ht="14.4" x14ac:dyDescent="0.3">
      <c r="A1343" s="396">
        <v>43455</v>
      </c>
      <c r="B1343" s="397">
        <f t="shared" si="35"/>
        <v>2018</v>
      </c>
      <c r="C1343" s="398">
        <v>933.99999999382999</v>
      </c>
      <c r="D1343" s="398">
        <v>16464419.999999925</v>
      </c>
      <c r="E1343" s="398">
        <v>289192579.99999994</v>
      </c>
      <c r="F1343" s="398">
        <v>26184</v>
      </c>
      <c r="G1343" s="399">
        <v>27437521</v>
      </c>
      <c r="H1343" s="399">
        <v>290064127</v>
      </c>
      <c r="I1343" s="399">
        <v>290064127</v>
      </c>
      <c r="J1343" s="400">
        <v>97.08</v>
      </c>
      <c r="K1343" s="401">
        <v>1.149</v>
      </c>
      <c r="L1343" s="401">
        <v>0</v>
      </c>
      <c r="M1343" s="402">
        <v>10757.864</v>
      </c>
      <c r="N1343" s="402">
        <v>5982.6440000000002</v>
      </c>
      <c r="O1343" s="402">
        <v>193962.22199999998</v>
      </c>
      <c r="P1343" s="402">
        <v>100091.33399999999</v>
      </c>
      <c r="Q1343" s="403">
        <v>0.93399999999382999</v>
      </c>
      <c r="R1343" s="404">
        <f t="shared" si="36"/>
        <v>0.39468269695061176</v>
      </c>
      <c r="S1343" s="405">
        <v>98.61592957746484</v>
      </c>
      <c r="T1343" s="403">
        <v>87</v>
      </c>
      <c r="U1343" s="402">
        <v>2088000</v>
      </c>
      <c r="V1343" s="402">
        <v>43848000</v>
      </c>
      <c r="W1343" s="402">
        <v>12</v>
      </c>
      <c r="X1343" s="402">
        <v>741240000</v>
      </c>
      <c r="Y1343" s="406">
        <v>60</v>
      </c>
      <c r="Z1343" s="406">
        <v>31.05</v>
      </c>
      <c r="AA1343" s="407">
        <v>203110.39299999992</v>
      </c>
      <c r="AB1343" s="407">
        <v>104472.73199999997</v>
      </c>
      <c r="AC1343" s="407">
        <v>708480.16100000043</v>
      </c>
      <c r="AD1343" s="407">
        <v>367469.18900000013</v>
      </c>
      <c r="AE1343" s="402">
        <v>4794192</v>
      </c>
    </row>
    <row r="1344" spans="1:31" s="408" customFormat="1" ht="14.4" x14ac:dyDescent="0.3">
      <c r="A1344" s="396">
        <v>43456</v>
      </c>
      <c r="B1344" s="397">
        <f t="shared" si="35"/>
        <v>2018</v>
      </c>
      <c r="C1344" s="398">
        <v>226879.00000000006</v>
      </c>
      <c r="D1344" s="398">
        <v>16691298.999999883</v>
      </c>
      <c r="E1344" s="398">
        <v>289419458.99999994</v>
      </c>
      <c r="F1344" s="398">
        <v>200306</v>
      </c>
      <c r="G1344" s="399">
        <v>27437521</v>
      </c>
      <c r="H1344" s="399">
        <v>290064127</v>
      </c>
      <c r="I1344" s="399">
        <v>290064127</v>
      </c>
      <c r="J1344" s="400">
        <v>91.76</v>
      </c>
      <c r="K1344" s="401">
        <v>159.767</v>
      </c>
      <c r="L1344" s="401">
        <v>77.376000000000005</v>
      </c>
      <c r="M1344" s="402">
        <v>10917.630999999999</v>
      </c>
      <c r="N1344" s="402">
        <v>6060.02</v>
      </c>
      <c r="O1344" s="402">
        <v>194121.98899999997</v>
      </c>
      <c r="P1344" s="402">
        <v>100168.70999999999</v>
      </c>
      <c r="Q1344" s="403">
        <v>226.87900000000005</v>
      </c>
      <c r="R1344" s="404">
        <f t="shared" si="36"/>
        <v>0.39239759617907971</v>
      </c>
      <c r="S1344" s="405">
        <v>98.596671348314672</v>
      </c>
      <c r="T1344" s="403">
        <v>87</v>
      </c>
      <c r="U1344" s="402">
        <v>2088000</v>
      </c>
      <c r="V1344" s="402">
        <v>45936000</v>
      </c>
      <c r="W1344" s="402">
        <v>12</v>
      </c>
      <c r="X1344" s="402">
        <v>743328000</v>
      </c>
      <c r="Y1344" s="406">
        <v>60</v>
      </c>
      <c r="Z1344" s="406">
        <v>31.05</v>
      </c>
      <c r="AA1344" s="407">
        <v>202152.31899999993</v>
      </c>
      <c r="AB1344" s="407">
        <v>103942.2</v>
      </c>
      <c r="AC1344" s="407">
        <v>708639.92800000042</v>
      </c>
      <c r="AD1344" s="407">
        <v>367546.56500000012</v>
      </c>
      <c r="AE1344" s="402">
        <v>4796280</v>
      </c>
    </row>
    <row r="1345" spans="1:31" s="408" customFormat="1" ht="14.4" x14ac:dyDescent="0.3">
      <c r="A1345" s="396">
        <v>43457</v>
      </c>
      <c r="B1345" s="397">
        <f t="shared" si="35"/>
        <v>2018</v>
      </c>
      <c r="C1345" s="398">
        <v>248072</v>
      </c>
      <c r="D1345" s="398">
        <v>16939370.99999981</v>
      </c>
      <c r="E1345" s="398">
        <v>289667530.99999982</v>
      </c>
      <c r="F1345" s="398">
        <v>362515</v>
      </c>
      <c r="G1345" s="399">
        <v>27437521</v>
      </c>
      <c r="H1345" s="399">
        <v>290064127</v>
      </c>
      <c r="I1345" s="399">
        <v>290064127</v>
      </c>
      <c r="J1345" s="400">
        <v>99.254999999999995</v>
      </c>
      <c r="K1345" s="401">
        <v>160.26499999999999</v>
      </c>
      <c r="L1345" s="401">
        <v>111.05200000000001</v>
      </c>
      <c r="M1345" s="402">
        <v>11077.895999999999</v>
      </c>
      <c r="N1345" s="402">
        <v>6171.0720000000001</v>
      </c>
      <c r="O1345" s="402">
        <v>194282.25399999999</v>
      </c>
      <c r="P1345" s="402">
        <v>100279.76199999999</v>
      </c>
      <c r="Q1345" s="403">
        <v>248.072</v>
      </c>
      <c r="R1345" s="404">
        <f t="shared" si="36"/>
        <v>0.39015885687293356</v>
      </c>
      <c r="S1345" s="405">
        <v>98.59851540616252</v>
      </c>
      <c r="T1345" s="403">
        <v>87</v>
      </c>
      <c r="U1345" s="402">
        <v>2088000</v>
      </c>
      <c r="V1345" s="402">
        <v>48024000</v>
      </c>
      <c r="W1345" s="402">
        <v>12</v>
      </c>
      <c r="X1345" s="402">
        <v>745416000</v>
      </c>
      <c r="Y1345" s="406">
        <v>60</v>
      </c>
      <c r="Z1345" s="406">
        <v>31.05</v>
      </c>
      <c r="AA1345" s="407">
        <v>200994.37599999996</v>
      </c>
      <c r="AB1345" s="407">
        <v>103374.44599999998</v>
      </c>
      <c r="AC1345" s="407">
        <v>708800.19300000044</v>
      </c>
      <c r="AD1345" s="407">
        <v>367657.61700000014</v>
      </c>
      <c r="AE1345" s="402">
        <v>4798368</v>
      </c>
    </row>
    <row r="1346" spans="1:31" s="408" customFormat="1" ht="14.4" x14ac:dyDescent="0.3">
      <c r="A1346" s="396">
        <v>43458</v>
      </c>
      <c r="B1346" s="397">
        <f t="shared" si="35"/>
        <v>2018</v>
      </c>
      <c r="C1346" s="398">
        <v>1332916.0000000002</v>
      </c>
      <c r="D1346" s="398">
        <v>18272287.000000011</v>
      </c>
      <c r="E1346" s="398">
        <v>291000447.00000006</v>
      </c>
      <c r="F1346" s="398">
        <v>1306440</v>
      </c>
      <c r="G1346" s="399">
        <v>27437521</v>
      </c>
      <c r="H1346" s="399">
        <v>290064127</v>
      </c>
      <c r="I1346" s="399">
        <v>290064127</v>
      </c>
      <c r="J1346" s="400">
        <v>98.82</v>
      </c>
      <c r="K1346" s="401">
        <v>856.71199999999999</v>
      </c>
      <c r="L1346" s="401">
        <v>493.072</v>
      </c>
      <c r="M1346" s="402">
        <v>11934.607999999998</v>
      </c>
      <c r="N1346" s="402">
        <v>6664.1440000000002</v>
      </c>
      <c r="O1346" s="402">
        <v>195138.96599999999</v>
      </c>
      <c r="P1346" s="402">
        <v>100772.83399999999</v>
      </c>
      <c r="Q1346" s="403">
        <v>1332.9160000000002</v>
      </c>
      <c r="R1346" s="404">
        <f t="shared" si="36"/>
        <v>0.39103339893979983</v>
      </c>
      <c r="S1346" s="405">
        <v>98.599134078212344</v>
      </c>
      <c r="T1346" s="403">
        <v>87</v>
      </c>
      <c r="U1346" s="402">
        <v>2088000</v>
      </c>
      <c r="V1346" s="402">
        <v>50112000</v>
      </c>
      <c r="W1346" s="402">
        <v>12</v>
      </c>
      <c r="X1346" s="402">
        <v>747504000</v>
      </c>
      <c r="Y1346" s="406">
        <v>60</v>
      </c>
      <c r="Z1346" s="406">
        <v>31.05</v>
      </c>
      <c r="AA1346" s="407">
        <v>200470.84399999998</v>
      </c>
      <c r="AB1346" s="407">
        <v>103263.01399999998</v>
      </c>
      <c r="AC1346" s="407">
        <v>709656.90500000049</v>
      </c>
      <c r="AD1346" s="407">
        <v>368150.68900000013</v>
      </c>
      <c r="AE1346" s="402">
        <v>4800456</v>
      </c>
    </row>
    <row r="1347" spans="1:31" s="408" customFormat="1" ht="14.4" x14ac:dyDescent="0.3">
      <c r="A1347" s="396">
        <v>43459</v>
      </c>
      <c r="B1347" s="397">
        <f t="shared" si="35"/>
        <v>2018</v>
      </c>
      <c r="C1347" s="398">
        <v>1910683.9999999998</v>
      </c>
      <c r="D1347" s="398">
        <v>20182970.999999903</v>
      </c>
      <c r="E1347" s="398">
        <v>292911130.99999994</v>
      </c>
      <c r="F1347" s="398">
        <v>1734733</v>
      </c>
      <c r="G1347" s="399">
        <v>27437521</v>
      </c>
      <c r="H1347" s="399">
        <v>290064127</v>
      </c>
      <c r="I1347" s="399">
        <v>290064127</v>
      </c>
      <c r="J1347" s="400">
        <v>98.95</v>
      </c>
      <c r="K1347" s="401">
        <v>1242.9269999999999</v>
      </c>
      <c r="L1347" s="401">
        <v>693.87199999999996</v>
      </c>
      <c r="M1347" s="402">
        <v>13177.534999999998</v>
      </c>
      <c r="N1347" s="402">
        <v>7358.0160000000005</v>
      </c>
      <c r="O1347" s="402">
        <v>196381.89299999998</v>
      </c>
      <c r="P1347" s="402">
        <v>101466.70599999999</v>
      </c>
      <c r="Q1347" s="403">
        <v>1910.6839999999997</v>
      </c>
      <c r="R1347" s="404">
        <f t="shared" si="36"/>
        <v>0.39336293234661235</v>
      </c>
      <c r="S1347" s="405">
        <v>98.600111420612862</v>
      </c>
      <c r="T1347" s="403">
        <v>87</v>
      </c>
      <c r="U1347" s="402">
        <v>2088000</v>
      </c>
      <c r="V1347" s="402">
        <v>52200000</v>
      </c>
      <c r="W1347" s="402">
        <v>12</v>
      </c>
      <c r="X1347" s="402">
        <v>749592000</v>
      </c>
      <c r="Y1347" s="406">
        <v>60</v>
      </c>
      <c r="Z1347" s="406">
        <v>31.05</v>
      </c>
      <c r="AA1347" s="407">
        <v>201246.61699999997</v>
      </c>
      <c r="AB1347" s="407">
        <v>103747.02199999998</v>
      </c>
      <c r="AC1347" s="407">
        <v>710899.83200000052</v>
      </c>
      <c r="AD1347" s="407">
        <v>368844.5610000001</v>
      </c>
      <c r="AE1347" s="402">
        <v>4802544</v>
      </c>
    </row>
    <row r="1348" spans="1:31" s="408" customFormat="1" ht="14.4" x14ac:dyDescent="0.3">
      <c r="A1348" s="396">
        <v>43460</v>
      </c>
      <c r="B1348" s="397">
        <f t="shared" si="35"/>
        <v>2018</v>
      </c>
      <c r="C1348" s="398">
        <v>1155164</v>
      </c>
      <c r="D1348" s="398">
        <v>21338135.000000007</v>
      </c>
      <c r="E1348" s="398">
        <v>294066295.00000006</v>
      </c>
      <c r="F1348" s="398">
        <v>1086325</v>
      </c>
      <c r="G1348" s="399">
        <v>27437521</v>
      </c>
      <c r="H1348" s="399">
        <v>290064127</v>
      </c>
      <c r="I1348" s="399">
        <v>290064127</v>
      </c>
      <c r="J1348" s="400">
        <v>99.19</v>
      </c>
      <c r="K1348" s="401">
        <v>750.71600000000001</v>
      </c>
      <c r="L1348" s="401">
        <v>422.29599999999999</v>
      </c>
      <c r="M1348" s="402">
        <v>13928.250999999998</v>
      </c>
      <c r="N1348" s="402">
        <v>7780.3120000000008</v>
      </c>
      <c r="O1348" s="402">
        <v>197132.60899999997</v>
      </c>
      <c r="P1348" s="402">
        <v>101889.00199999999</v>
      </c>
      <c r="Q1348" s="403">
        <v>1155.164</v>
      </c>
      <c r="R1348" s="404">
        <f t="shared" si="36"/>
        <v>0.39420583635123102</v>
      </c>
      <c r="S1348" s="405">
        <v>98.601750000000052</v>
      </c>
      <c r="T1348" s="403">
        <v>87</v>
      </c>
      <c r="U1348" s="402">
        <v>2088000</v>
      </c>
      <c r="V1348" s="402">
        <v>54288000</v>
      </c>
      <c r="W1348" s="402">
        <v>12</v>
      </c>
      <c r="X1348" s="402">
        <v>751680000</v>
      </c>
      <c r="Y1348" s="406">
        <v>60</v>
      </c>
      <c r="Z1348" s="406">
        <v>31.05</v>
      </c>
      <c r="AA1348" s="407">
        <v>201921.52699999997</v>
      </c>
      <c r="AB1348" s="407">
        <v>104102.416</v>
      </c>
      <c r="AC1348" s="407">
        <v>711650.54800000053</v>
      </c>
      <c r="AD1348" s="407">
        <v>369266.85700000008</v>
      </c>
      <c r="AE1348" s="402">
        <v>4804632</v>
      </c>
    </row>
    <row r="1349" spans="1:31" s="408" customFormat="1" ht="14.4" x14ac:dyDescent="0.3">
      <c r="A1349" s="396">
        <v>43461</v>
      </c>
      <c r="B1349" s="397">
        <f t="shared" si="35"/>
        <v>2018</v>
      </c>
      <c r="C1349" s="398">
        <v>156977.99999999997</v>
      </c>
      <c r="D1349" s="398">
        <v>21495112.999999896</v>
      </c>
      <c r="E1349" s="398">
        <v>294223272.99999994</v>
      </c>
      <c r="F1349" s="398">
        <v>76509</v>
      </c>
      <c r="G1349" s="399">
        <v>27437521</v>
      </c>
      <c r="H1349" s="399">
        <v>290064127</v>
      </c>
      <c r="I1349" s="399">
        <v>290064127</v>
      </c>
      <c r="J1349" s="400">
        <v>99.924999999999997</v>
      </c>
      <c r="K1349" s="401">
        <v>110.992</v>
      </c>
      <c r="L1349" s="401">
        <v>53.116</v>
      </c>
      <c r="M1349" s="402">
        <v>14039.242999999999</v>
      </c>
      <c r="N1349" s="402">
        <v>7833.4280000000008</v>
      </c>
      <c r="O1349" s="402">
        <v>197243.60099999997</v>
      </c>
      <c r="P1349" s="402">
        <v>101942.11799999999</v>
      </c>
      <c r="Q1349" s="403">
        <v>156.97799999999998</v>
      </c>
      <c r="R1349" s="404">
        <f t="shared" si="36"/>
        <v>0.39208847688028153</v>
      </c>
      <c r="S1349" s="405">
        <v>98.605415512465441</v>
      </c>
      <c r="T1349" s="403">
        <v>87</v>
      </c>
      <c r="U1349" s="402">
        <v>2088000</v>
      </c>
      <c r="V1349" s="402">
        <v>56376000</v>
      </c>
      <c r="W1349" s="402">
        <v>12</v>
      </c>
      <c r="X1349" s="402">
        <v>753768000</v>
      </c>
      <c r="Y1349" s="406">
        <v>60</v>
      </c>
      <c r="Z1349" s="406">
        <v>31.05</v>
      </c>
      <c r="AA1349" s="407">
        <v>201689.36699999997</v>
      </c>
      <c r="AB1349" s="407">
        <v>103980.02199999998</v>
      </c>
      <c r="AC1349" s="407">
        <v>711761.5400000005</v>
      </c>
      <c r="AD1349" s="407">
        <v>369319.97300000006</v>
      </c>
      <c r="AE1349" s="402">
        <v>4806720</v>
      </c>
    </row>
    <row r="1350" spans="1:31" s="408" customFormat="1" ht="14.4" x14ac:dyDescent="0.3">
      <c r="A1350" s="396">
        <v>43462</v>
      </c>
      <c r="B1350" s="397">
        <f t="shared" si="35"/>
        <v>2018</v>
      </c>
      <c r="C1350" s="398">
        <v>17833</v>
      </c>
      <c r="D1350" s="398">
        <v>21512946</v>
      </c>
      <c r="E1350" s="398">
        <v>294241106</v>
      </c>
      <c r="F1350" s="398">
        <v>82338</v>
      </c>
      <c r="G1350" s="399">
        <v>27437521</v>
      </c>
      <c r="H1350" s="399">
        <v>290064127</v>
      </c>
      <c r="I1350" s="399">
        <v>290064127</v>
      </c>
      <c r="J1350" s="400">
        <v>99.97</v>
      </c>
      <c r="K1350" s="401">
        <v>14.692</v>
      </c>
      <c r="L1350" s="401">
        <v>6.8879999999999999</v>
      </c>
      <c r="M1350" s="402">
        <v>14053.934999999998</v>
      </c>
      <c r="N1350" s="402">
        <v>7840.3160000000007</v>
      </c>
      <c r="O1350" s="402">
        <v>197258.29299999998</v>
      </c>
      <c r="P1350" s="402">
        <v>101949.00599999999</v>
      </c>
      <c r="Q1350" s="403">
        <v>17.832999999999998</v>
      </c>
      <c r="R1350" s="404">
        <f t="shared" si="36"/>
        <v>0.38961843672912427</v>
      </c>
      <c r="S1350" s="405">
        <v>98.609185082872997</v>
      </c>
      <c r="T1350" s="403">
        <v>87</v>
      </c>
      <c r="U1350" s="402">
        <v>2088000</v>
      </c>
      <c r="V1350" s="402">
        <v>58464000</v>
      </c>
      <c r="W1350" s="402">
        <v>12</v>
      </c>
      <c r="X1350" s="402">
        <v>755856000</v>
      </c>
      <c r="Y1350" s="406">
        <v>60</v>
      </c>
      <c r="Z1350" s="406">
        <v>31.05</v>
      </c>
      <c r="AA1350" s="407">
        <v>200481.39299999995</v>
      </c>
      <c r="AB1350" s="407">
        <v>103418.64</v>
      </c>
      <c r="AC1350" s="407">
        <v>711776.23200000054</v>
      </c>
      <c r="AD1350" s="407">
        <v>369326.86100000003</v>
      </c>
      <c r="AE1350" s="402">
        <v>4808808</v>
      </c>
    </row>
    <row r="1351" spans="1:31" s="408" customFormat="1" ht="14.4" x14ac:dyDescent="0.3">
      <c r="A1351" s="396">
        <v>43463</v>
      </c>
      <c r="B1351" s="397">
        <f t="shared" si="35"/>
        <v>2018</v>
      </c>
      <c r="C1351" s="398">
        <v>66322</v>
      </c>
      <c r="D1351" s="398">
        <v>21579268</v>
      </c>
      <c r="E1351" s="398">
        <v>294307428</v>
      </c>
      <c r="F1351" s="398">
        <v>298091</v>
      </c>
      <c r="G1351" s="399">
        <v>27437521</v>
      </c>
      <c r="H1351" s="399">
        <v>290064127</v>
      </c>
      <c r="I1351" s="399">
        <v>290064127</v>
      </c>
      <c r="J1351" s="400">
        <v>99.84</v>
      </c>
      <c r="K1351" s="401">
        <v>41.448</v>
      </c>
      <c r="L1351" s="401">
        <v>31.356000000000002</v>
      </c>
      <c r="M1351" s="402">
        <v>14095.382999999998</v>
      </c>
      <c r="N1351" s="402">
        <v>7871.6720000000005</v>
      </c>
      <c r="O1351" s="402">
        <v>197299.74099999998</v>
      </c>
      <c r="P1351" s="402">
        <v>101980.36199999999</v>
      </c>
      <c r="Q1351" s="403">
        <v>66.322000000000003</v>
      </c>
      <c r="R1351" s="404">
        <f t="shared" si="36"/>
        <v>0.38708868026032672</v>
      </c>
      <c r="S1351" s="405">
        <v>98.612575757575812</v>
      </c>
      <c r="T1351" s="403">
        <v>87</v>
      </c>
      <c r="U1351" s="402">
        <v>2088000</v>
      </c>
      <c r="V1351" s="402">
        <v>60552000</v>
      </c>
      <c r="W1351" s="402">
        <v>12</v>
      </c>
      <c r="X1351" s="402">
        <v>757944000</v>
      </c>
      <c r="Y1351" s="406">
        <v>60</v>
      </c>
      <c r="Z1351" s="406">
        <v>31.05</v>
      </c>
      <c r="AA1351" s="407">
        <v>199199.61999999997</v>
      </c>
      <c r="AB1351" s="407">
        <v>102841.70199999999</v>
      </c>
      <c r="AC1351" s="407">
        <v>711817.68000000052</v>
      </c>
      <c r="AD1351" s="407">
        <v>369358.21700000006</v>
      </c>
      <c r="AE1351" s="402">
        <v>4810896</v>
      </c>
    </row>
    <row r="1352" spans="1:31" s="408" customFormat="1" ht="14.4" x14ac:dyDescent="0.3">
      <c r="A1352" s="396">
        <v>43464</v>
      </c>
      <c r="B1352" s="397">
        <f t="shared" si="35"/>
        <v>2018</v>
      </c>
      <c r="C1352" s="398">
        <v>266026</v>
      </c>
      <c r="D1352" s="398">
        <v>21845294</v>
      </c>
      <c r="E1352" s="398">
        <v>294573454</v>
      </c>
      <c r="F1352" s="398">
        <v>383199</v>
      </c>
      <c r="G1352" s="399">
        <v>27437521</v>
      </c>
      <c r="H1352" s="399">
        <v>290064127</v>
      </c>
      <c r="I1352" s="399">
        <v>290064127</v>
      </c>
      <c r="J1352" s="400">
        <v>99.71</v>
      </c>
      <c r="K1352" s="401">
        <v>175.87</v>
      </c>
      <c r="L1352" s="401">
        <v>97.62</v>
      </c>
      <c r="M1352" s="402">
        <v>14271.252999999999</v>
      </c>
      <c r="N1352" s="402">
        <v>7969.2920000000004</v>
      </c>
      <c r="O1352" s="402">
        <v>197475.61099999998</v>
      </c>
      <c r="P1352" s="402">
        <v>102077.98199999999</v>
      </c>
      <c r="Q1352" s="403">
        <v>266.02600000000001</v>
      </c>
      <c r="R1352" s="404">
        <f t="shared" si="36"/>
        <v>0.38663917886946958</v>
      </c>
      <c r="S1352" s="405">
        <v>98.615590659340711</v>
      </c>
      <c r="T1352" s="403">
        <v>87</v>
      </c>
      <c r="U1352" s="402">
        <v>2088000</v>
      </c>
      <c r="V1352" s="402">
        <v>62640000</v>
      </c>
      <c r="W1352" s="402">
        <v>12</v>
      </c>
      <c r="X1352" s="402">
        <v>760032000</v>
      </c>
      <c r="Y1352" s="406">
        <v>60</v>
      </c>
      <c r="Z1352" s="406">
        <v>31.05</v>
      </c>
      <c r="AA1352" s="407">
        <v>197973.49599999996</v>
      </c>
      <c r="AB1352" s="407">
        <v>102318.792</v>
      </c>
      <c r="AC1352" s="407">
        <v>711993.55000000051</v>
      </c>
      <c r="AD1352" s="407">
        <v>369455.83700000006</v>
      </c>
      <c r="AE1352" s="402">
        <v>4812984</v>
      </c>
    </row>
    <row r="1353" spans="1:31" s="408" customFormat="1" ht="14.4" x14ac:dyDescent="0.3">
      <c r="A1353" s="396">
        <v>43465</v>
      </c>
      <c r="B1353" s="397">
        <f t="shared" si="35"/>
        <v>2018</v>
      </c>
      <c r="C1353" s="398">
        <v>280006</v>
      </c>
      <c r="D1353" s="398">
        <v>22125300</v>
      </c>
      <c r="E1353" s="398">
        <v>294853460</v>
      </c>
      <c r="F1353" s="398">
        <v>191431</v>
      </c>
      <c r="G1353" s="399">
        <v>27437521</v>
      </c>
      <c r="H1353" s="399">
        <v>290064127</v>
      </c>
      <c r="I1353" s="399">
        <v>290064127</v>
      </c>
      <c r="J1353" s="400">
        <v>99.93</v>
      </c>
      <c r="K1353" s="401">
        <v>180.57599999999999</v>
      </c>
      <c r="L1353" s="401">
        <v>104.876</v>
      </c>
      <c r="M1353" s="402">
        <v>14451.828999999998</v>
      </c>
      <c r="N1353" s="402">
        <v>8074.1680000000006</v>
      </c>
      <c r="O1353" s="402">
        <v>197656.18699999998</v>
      </c>
      <c r="P1353" s="402">
        <v>102182.85799999999</v>
      </c>
      <c r="Q1353" s="403">
        <v>280.00599999999997</v>
      </c>
      <c r="R1353" s="404">
        <f t="shared" si="36"/>
        <v>0.38685972943893376</v>
      </c>
      <c r="S1353" s="405">
        <v>98.619191780821964</v>
      </c>
      <c r="T1353" s="403">
        <v>87</v>
      </c>
      <c r="U1353" s="402">
        <v>2088000</v>
      </c>
      <c r="V1353" s="402">
        <v>64728000</v>
      </c>
      <c r="W1353" s="402">
        <v>12</v>
      </c>
      <c r="X1353" s="402">
        <v>762120000</v>
      </c>
      <c r="Y1353" s="406">
        <v>60</v>
      </c>
      <c r="Z1353" s="406">
        <v>31.05</v>
      </c>
      <c r="AA1353" s="407">
        <v>197732.26099999997</v>
      </c>
      <c r="AB1353" s="407">
        <v>102224.96399999999</v>
      </c>
      <c r="AC1353" s="407">
        <v>712174.12600000051</v>
      </c>
      <c r="AD1353" s="407">
        <v>369560.71300000005</v>
      </c>
      <c r="AE1353" s="402">
        <v>4815072</v>
      </c>
    </row>
    <row r="1354" spans="1:31" s="421" customFormat="1" ht="14.4" x14ac:dyDescent="0.3">
      <c r="A1354" s="409">
        <v>43466</v>
      </c>
      <c r="B1354" s="410">
        <f t="shared" si="35"/>
        <v>2019</v>
      </c>
      <c r="C1354" s="411">
        <v>1369620</v>
      </c>
      <c r="D1354" s="411">
        <v>1369620</v>
      </c>
      <c r="E1354" s="411">
        <v>1369620</v>
      </c>
      <c r="F1354" s="411">
        <v>1369297</v>
      </c>
      <c r="G1354" s="412">
        <v>28439560</v>
      </c>
      <c r="H1354" s="412">
        <v>28439560</v>
      </c>
      <c r="I1354" s="412">
        <v>288991180</v>
      </c>
      <c r="J1354" s="413">
        <v>99.61</v>
      </c>
      <c r="K1354" s="414">
        <v>901.63300000000004</v>
      </c>
      <c r="L1354" s="414">
        <v>484.50799999999998</v>
      </c>
      <c r="M1354" s="415">
        <v>901.63300000000004</v>
      </c>
      <c r="N1354" s="415">
        <v>484.50799999999998</v>
      </c>
      <c r="O1354" s="415">
        <v>901.63300000000004</v>
      </c>
      <c r="P1354" s="415">
        <v>484.50799999999998</v>
      </c>
      <c r="Q1354" s="416">
        <v>1369.62</v>
      </c>
      <c r="R1354" s="417">
        <f t="shared" si="36"/>
        <v>0.3882044520547947</v>
      </c>
      <c r="S1354" s="418">
        <v>99.61</v>
      </c>
      <c r="T1354" s="416">
        <v>87</v>
      </c>
      <c r="U1354" s="415">
        <v>2088000</v>
      </c>
      <c r="V1354" s="415">
        <v>2088000</v>
      </c>
      <c r="W1354" s="415">
        <v>1</v>
      </c>
      <c r="X1354" s="415">
        <v>2088000</v>
      </c>
      <c r="Y1354" s="419">
        <v>60</v>
      </c>
      <c r="Z1354" s="419">
        <v>31.05</v>
      </c>
      <c r="AA1354" s="420">
        <v>198557.81999999998</v>
      </c>
      <c r="AB1354" s="420">
        <v>102667.36599999999</v>
      </c>
      <c r="AC1354" s="420">
        <v>713075.75900000054</v>
      </c>
      <c r="AD1354" s="420">
        <v>370045.22100000002</v>
      </c>
      <c r="AE1354" s="415">
        <v>4817160</v>
      </c>
    </row>
    <row r="1355" spans="1:31" s="421" customFormat="1" ht="14.4" x14ac:dyDescent="0.3">
      <c r="A1355" s="409">
        <v>43467</v>
      </c>
      <c r="B1355" s="410">
        <f t="shared" si="35"/>
        <v>2019</v>
      </c>
      <c r="C1355" s="411">
        <v>457203.125</v>
      </c>
      <c r="D1355" s="411">
        <v>1825609.375</v>
      </c>
      <c r="E1355" s="411">
        <v>1825609.375</v>
      </c>
      <c r="F1355" s="411">
        <v>394913</v>
      </c>
      <c r="G1355" s="412">
        <v>28439560</v>
      </c>
      <c r="H1355" s="412">
        <v>28439560</v>
      </c>
      <c r="I1355" s="412">
        <v>288991180</v>
      </c>
      <c r="J1355" s="413">
        <v>98.55</v>
      </c>
      <c r="K1355" s="414">
        <v>303.52600000000001</v>
      </c>
      <c r="L1355" s="414">
        <v>161.34399999999999</v>
      </c>
      <c r="M1355" s="415">
        <v>1205.1590000000001</v>
      </c>
      <c r="N1355" s="415">
        <v>645.85199999999998</v>
      </c>
      <c r="O1355" s="415">
        <v>1205.1590000000001</v>
      </c>
      <c r="P1355" s="415">
        <v>645.85199999999998</v>
      </c>
      <c r="Q1355" s="416">
        <v>457.203125</v>
      </c>
      <c r="R1355" s="417">
        <f t="shared" si="36"/>
        <v>0.38702839464257616</v>
      </c>
      <c r="S1355" s="418">
        <v>99.08</v>
      </c>
      <c r="T1355" s="416">
        <v>87</v>
      </c>
      <c r="U1355" s="415">
        <v>2088000</v>
      </c>
      <c r="V1355" s="415">
        <v>4176000</v>
      </c>
      <c r="W1355" s="415">
        <v>1</v>
      </c>
      <c r="X1355" s="415">
        <v>4176000</v>
      </c>
      <c r="Y1355" s="419">
        <v>60</v>
      </c>
      <c r="Z1355" s="419">
        <v>31.05</v>
      </c>
      <c r="AA1355" s="420">
        <v>198660.72399999999</v>
      </c>
      <c r="AB1355" s="420">
        <v>102676.524</v>
      </c>
      <c r="AC1355" s="420">
        <v>713379.2850000005</v>
      </c>
      <c r="AD1355" s="420">
        <v>370206.565</v>
      </c>
      <c r="AE1355" s="415">
        <v>4819248</v>
      </c>
    </row>
    <row r="1356" spans="1:31" s="421" customFormat="1" ht="14.4" x14ac:dyDescent="0.3">
      <c r="A1356" s="409">
        <v>43468</v>
      </c>
      <c r="B1356" s="410">
        <f t="shared" ref="B1356:B1419" si="37">YEAR(A1356)</f>
        <v>2019</v>
      </c>
      <c r="C1356" s="411">
        <v>1056094</v>
      </c>
      <c r="D1356" s="411">
        <v>2881703</v>
      </c>
      <c r="E1356" s="411">
        <v>2881703</v>
      </c>
      <c r="F1356" s="411">
        <v>744820</v>
      </c>
      <c r="G1356" s="412">
        <v>28439560</v>
      </c>
      <c r="H1356" s="412">
        <v>28439560</v>
      </c>
      <c r="I1356" s="412">
        <v>288991180</v>
      </c>
      <c r="J1356" s="413">
        <v>98.2</v>
      </c>
      <c r="K1356" s="414">
        <v>680.96100000000001</v>
      </c>
      <c r="L1356" s="414">
        <v>389.04399999999998</v>
      </c>
      <c r="M1356" s="415">
        <v>1886.1200000000001</v>
      </c>
      <c r="N1356" s="415">
        <v>1034.896</v>
      </c>
      <c r="O1356" s="415">
        <v>1886.1200000000001</v>
      </c>
      <c r="P1356" s="415">
        <v>1034.896</v>
      </c>
      <c r="Q1356" s="416">
        <v>1056.0940000000001</v>
      </c>
      <c r="R1356" s="417">
        <f t="shared" si="36"/>
        <v>0.38789381478638557</v>
      </c>
      <c r="S1356" s="418">
        <v>98.786666666666676</v>
      </c>
      <c r="T1356" s="416">
        <v>87</v>
      </c>
      <c r="U1356" s="415">
        <v>2088000</v>
      </c>
      <c r="V1356" s="415">
        <v>6264000</v>
      </c>
      <c r="W1356" s="415">
        <v>1</v>
      </c>
      <c r="X1356" s="415">
        <v>6264000</v>
      </c>
      <c r="Y1356" s="419">
        <v>60</v>
      </c>
      <c r="Z1356" s="419">
        <v>31.05</v>
      </c>
      <c r="AA1356" s="420">
        <v>198414.50499999995</v>
      </c>
      <c r="AB1356" s="420">
        <v>102621.85800000001</v>
      </c>
      <c r="AC1356" s="420">
        <v>714060.24600000051</v>
      </c>
      <c r="AD1356" s="420">
        <v>370595.609</v>
      </c>
      <c r="AE1356" s="415">
        <v>4821336</v>
      </c>
    </row>
    <row r="1357" spans="1:31" s="421" customFormat="1" ht="14.4" x14ac:dyDescent="0.3">
      <c r="A1357" s="409">
        <v>43469</v>
      </c>
      <c r="B1357" s="410">
        <f t="shared" si="37"/>
        <v>2019</v>
      </c>
      <c r="C1357" s="411">
        <v>1459200</v>
      </c>
      <c r="D1357" s="411">
        <v>4332930</v>
      </c>
      <c r="E1357" s="411">
        <v>4332930</v>
      </c>
      <c r="F1357" s="411">
        <v>1117970</v>
      </c>
      <c r="G1357" s="412">
        <v>28439560</v>
      </c>
      <c r="H1357" s="412">
        <v>28439560</v>
      </c>
      <c r="I1357" s="412">
        <v>288991180</v>
      </c>
      <c r="J1357" s="413">
        <v>99.69</v>
      </c>
      <c r="K1357" s="414">
        <v>936.476</v>
      </c>
      <c r="L1357" s="414">
        <v>540.51599999999996</v>
      </c>
      <c r="M1357" s="415">
        <v>2822.596</v>
      </c>
      <c r="N1357" s="415">
        <v>1575.4119999999998</v>
      </c>
      <c r="O1357" s="415">
        <v>2822.596</v>
      </c>
      <c r="P1357" s="415">
        <v>1575.4119999999998</v>
      </c>
      <c r="Q1357" s="416">
        <v>1459.2</v>
      </c>
      <c r="R1357" s="417">
        <f t="shared" si="36"/>
        <v>0.38919964588909906</v>
      </c>
      <c r="S1357" s="418">
        <v>99.012500000000003</v>
      </c>
      <c r="T1357" s="416">
        <v>87</v>
      </c>
      <c r="U1357" s="415">
        <v>2088000</v>
      </c>
      <c r="V1357" s="415">
        <v>8352000</v>
      </c>
      <c r="W1357" s="415">
        <v>1</v>
      </c>
      <c r="X1357" s="415">
        <v>8352000</v>
      </c>
      <c r="Y1357" s="419">
        <v>60</v>
      </c>
      <c r="Z1357" s="419">
        <v>31.05</v>
      </c>
      <c r="AA1357" s="420">
        <v>199066.45199999996</v>
      </c>
      <c r="AB1357" s="420">
        <v>103042.056</v>
      </c>
      <c r="AC1357" s="420">
        <v>714996.72200000053</v>
      </c>
      <c r="AD1357" s="420">
        <v>371136.125</v>
      </c>
      <c r="AE1357" s="415">
        <v>4823424</v>
      </c>
    </row>
    <row r="1358" spans="1:31" s="421" customFormat="1" ht="14.4" x14ac:dyDescent="0.3">
      <c r="A1358" s="409">
        <v>43470</v>
      </c>
      <c r="B1358" s="410">
        <f t="shared" si="37"/>
        <v>2019</v>
      </c>
      <c r="C1358" s="411">
        <v>831900</v>
      </c>
      <c r="D1358" s="411">
        <v>5164830</v>
      </c>
      <c r="E1358" s="411">
        <v>5164830</v>
      </c>
      <c r="F1358" s="411">
        <v>781660</v>
      </c>
      <c r="G1358" s="412">
        <v>28439560</v>
      </c>
      <c r="H1358" s="412">
        <v>28439560</v>
      </c>
      <c r="I1358" s="412">
        <v>288991180</v>
      </c>
      <c r="J1358" s="413">
        <v>98.22</v>
      </c>
      <c r="K1358" s="414">
        <v>538.94200000000001</v>
      </c>
      <c r="L1358" s="414">
        <v>305.81599999999997</v>
      </c>
      <c r="M1358" s="415">
        <v>3361.538</v>
      </c>
      <c r="N1358" s="415">
        <v>1881.2279999999998</v>
      </c>
      <c r="O1358" s="415">
        <v>3361.538</v>
      </c>
      <c r="P1358" s="415">
        <v>1881.2279999999998</v>
      </c>
      <c r="Q1358" s="416">
        <v>831.9</v>
      </c>
      <c r="R1358" s="417">
        <f t="shared" si="36"/>
        <v>0.38964523188605493</v>
      </c>
      <c r="S1358" s="418">
        <v>98.853999999999999</v>
      </c>
      <c r="T1358" s="416">
        <v>87</v>
      </c>
      <c r="U1358" s="415">
        <v>2088000</v>
      </c>
      <c r="V1358" s="415">
        <v>10440000</v>
      </c>
      <c r="W1358" s="415">
        <v>1</v>
      </c>
      <c r="X1358" s="415">
        <v>10440000</v>
      </c>
      <c r="Y1358" s="419">
        <v>60</v>
      </c>
      <c r="Z1358" s="419">
        <v>31.05</v>
      </c>
      <c r="AA1358" s="420">
        <v>199289.56799999997</v>
      </c>
      <c r="AB1358" s="420">
        <v>103191.702</v>
      </c>
      <c r="AC1358" s="420">
        <v>715535.66400000057</v>
      </c>
      <c r="AD1358" s="420">
        <v>371441.94099999999</v>
      </c>
      <c r="AE1358" s="415">
        <v>4825512</v>
      </c>
    </row>
    <row r="1359" spans="1:31" s="421" customFormat="1" ht="14.4" x14ac:dyDescent="0.3">
      <c r="A1359" s="409">
        <v>43471</v>
      </c>
      <c r="B1359" s="410">
        <f t="shared" si="37"/>
        <v>2019</v>
      </c>
      <c r="C1359" s="411">
        <v>853800</v>
      </c>
      <c r="D1359" s="411">
        <v>6018630</v>
      </c>
      <c r="E1359" s="411">
        <v>6018630</v>
      </c>
      <c r="F1359" s="411">
        <v>491437</v>
      </c>
      <c r="G1359" s="412">
        <v>28439560</v>
      </c>
      <c r="H1359" s="412">
        <v>28439560</v>
      </c>
      <c r="I1359" s="412">
        <v>288991180</v>
      </c>
      <c r="J1359" s="413">
        <v>97</v>
      </c>
      <c r="K1359" s="414">
        <v>537.05399999999997</v>
      </c>
      <c r="L1359" s="414">
        <v>329.02800000000002</v>
      </c>
      <c r="M1359" s="415">
        <v>3898.5920000000001</v>
      </c>
      <c r="N1359" s="415">
        <v>2210.2559999999999</v>
      </c>
      <c r="O1359" s="415">
        <v>3898.5920000000001</v>
      </c>
      <c r="P1359" s="415">
        <v>2210.2559999999999</v>
      </c>
      <c r="Q1359" s="416">
        <v>853.8</v>
      </c>
      <c r="R1359" s="417">
        <f t="shared" si="36"/>
        <v>0.39065353766467248</v>
      </c>
      <c r="S1359" s="418">
        <v>98.545000000000002</v>
      </c>
      <c r="T1359" s="416">
        <v>87</v>
      </c>
      <c r="U1359" s="415">
        <v>2088000</v>
      </c>
      <c r="V1359" s="415">
        <v>12528000</v>
      </c>
      <c r="W1359" s="415">
        <v>1</v>
      </c>
      <c r="X1359" s="415">
        <v>12528000</v>
      </c>
      <c r="Y1359" s="419">
        <v>60</v>
      </c>
      <c r="Z1359" s="419">
        <v>31.05</v>
      </c>
      <c r="AA1359" s="420">
        <v>199486.77399999998</v>
      </c>
      <c r="AB1359" s="420">
        <v>103359.23600000002</v>
      </c>
      <c r="AC1359" s="420">
        <v>716072.71800000058</v>
      </c>
      <c r="AD1359" s="420">
        <v>371770.96899999998</v>
      </c>
      <c r="AE1359" s="415">
        <v>4827600</v>
      </c>
    </row>
    <row r="1360" spans="1:31" s="421" customFormat="1" ht="14.4" x14ac:dyDescent="0.3">
      <c r="A1360" s="409">
        <v>43472</v>
      </c>
      <c r="B1360" s="410">
        <f t="shared" si="37"/>
        <v>2019</v>
      </c>
      <c r="C1360" s="411">
        <v>1382500</v>
      </c>
      <c r="D1360" s="411">
        <v>7401330</v>
      </c>
      <c r="E1360" s="411">
        <v>7401330</v>
      </c>
      <c r="F1360" s="411">
        <v>1095749</v>
      </c>
      <c r="G1360" s="412">
        <v>28439560</v>
      </c>
      <c r="H1360" s="412">
        <v>28439560</v>
      </c>
      <c r="I1360" s="412">
        <v>288991180</v>
      </c>
      <c r="J1360" s="413">
        <v>98.84</v>
      </c>
      <c r="K1360" s="414">
        <v>934.30600000000004</v>
      </c>
      <c r="L1360" s="414">
        <v>543.29600000000005</v>
      </c>
      <c r="M1360" s="415">
        <v>4832.8980000000001</v>
      </c>
      <c r="N1360" s="415">
        <v>2753.5519999999997</v>
      </c>
      <c r="O1360" s="415">
        <v>4832.8980000000001</v>
      </c>
      <c r="P1360" s="415">
        <v>2753.5519999999997</v>
      </c>
      <c r="Q1360" s="416">
        <v>1382.5</v>
      </c>
      <c r="R1360" s="417">
        <f t="shared" si="36"/>
        <v>0.39150130442056391</v>
      </c>
      <c r="S1360" s="418">
        <v>98.587142857142865</v>
      </c>
      <c r="T1360" s="416">
        <v>87</v>
      </c>
      <c r="U1360" s="415">
        <v>2088000</v>
      </c>
      <c r="V1360" s="415">
        <v>14616000</v>
      </c>
      <c r="W1360" s="415">
        <v>1</v>
      </c>
      <c r="X1360" s="415">
        <v>14616000</v>
      </c>
      <c r="Y1360" s="419">
        <v>60</v>
      </c>
      <c r="Z1360" s="419">
        <v>31.05</v>
      </c>
      <c r="AA1360" s="420">
        <v>200369.22499999998</v>
      </c>
      <c r="AB1360" s="420">
        <v>103861.32800000002</v>
      </c>
      <c r="AC1360" s="420">
        <v>717007.02400000056</v>
      </c>
      <c r="AD1360" s="420">
        <v>372314.26499999996</v>
      </c>
      <c r="AE1360" s="415">
        <v>4829688</v>
      </c>
    </row>
    <row r="1361" spans="1:31" s="421" customFormat="1" ht="14.4" x14ac:dyDescent="0.3">
      <c r="A1361" s="409">
        <v>43473</v>
      </c>
      <c r="B1361" s="410">
        <f t="shared" si="37"/>
        <v>2019</v>
      </c>
      <c r="C1361" s="411">
        <v>1162100</v>
      </c>
      <c r="D1361" s="411">
        <v>8563230</v>
      </c>
      <c r="E1361" s="411">
        <v>8563230</v>
      </c>
      <c r="F1361" s="411">
        <v>1284968</v>
      </c>
      <c r="G1361" s="412">
        <v>28439560</v>
      </c>
      <c r="H1361" s="412">
        <v>28439560</v>
      </c>
      <c r="I1361" s="412">
        <v>288991180</v>
      </c>
      <c r="J1361" s="413">
        <v>97.46</v>
      </c>
      <c r="K1361" s="414">
        <v>761.47500000000002</v>
      </c>
      <c r="L1361" s="414">
        <v>416.72</v>
      </c>
      <c r="M1361" s="415">
        <v>5594.3730000000005</v>
      </c>
      <c r="N1361" s="415">
        <v>3170.2719999999999</v>
      </c>
      <c r="O1361" s="415">
        <v>5594.3730000000005</v>
      </c>
      <c r="P1361" s="415">
        <v>3170.2719999999999</v>
      </c>
      <c r="Q1361" s="416">
        <v>1162.0999999999999</v>
      </c>
      <c r="R1361" s="417">
        <f t="shared" si="36"/>
        <v>0.39294569637983534</v>
      </c>
      <c r="S1361" s="418">
        <v>98.446250000000006</v>
      </c>
      <c r="T1361" s="416">
        <v>87</v>
      </c>
      <c r="U1361" s="415">
        <v>2088000</v>
      </c>
      <c r="V1361" s="415">
        <v>16704000</v>
      </c>
      <c r="W1361" s="415">
        <v>1</v>
      </c>
      <c r="X1361" s="415">
        <v>16704000</v>
      </c>
      <c r="Y1361" s="419">
        <v>60</v>
      </c>
      <c r="Z1361" s="419">
        <v>31.05</v>
      </c>
      <c r="AA1361" s="420">
        <v>200644.242</v>
      </c>
      <c r="AB1361" s="420">
        <v>104018.35000000002</v>
      </c>
      <c r="AC1361" s="420">
        <v>717768.49900000053</v>
      </c>
      <c r="AD1361" s="420">
        <v>372730.98499999993</v>
      </c>
      <c r="AE1361" s="415">
        <v>4831776</v>
      </c>
    </row>
    <row r="1362" spans="1:31" s="421" customFormat="1" ht="14.4" x14ac:dyDescent="0.3">
      <c r="A1362" s="409">
        <v>43474</v>
      </c>
      <c r="B1362" s="410">
        <f t="shared" si="37"/>
        <v>2019</v>
      </c>
      <c r="C1362" s="411">
        <v>1685500</v>
      </c>
      <c r="D1362" s="411">
        <v>10256797</v>
      </c>
      <c r="E1362" s="411">
        <v>10256797</v>
      </c>
      <c r="F1362" s="411">
        <v>1666865</v>
      </c>
      <c r="G1362" s="412">
        <v>28439560</v>
      </c>
      <c r="H1362" s="412">
        <v>28439560</v>
      </c>
      <c r="I1362" s="412">
        <v>288991180</v>
      </c>
      <c r="J1362" s="413">
        <v>98.23</v>
      </c>
      <c r="K1362" s="414">
        <v>1090.6780000000001</v>
      </c>
      <c r="L1362" s="414">
        <v>619.32000000000005</v>
      </c>
      <c r="M1362" s="415">
        <v>6685.0510000000004</v>
      </c>
      <c r="N1362" s="415">
        <v>3789.5920000000001</v>
      </c>
      <c r="O1362" s="415">
        <v>6685.0510000000004</v>
      </c>
      <c r="P1362" s="415">
        <v>3789.5920000000001</v>
      </c>
      <c r="Q1362" s="416">
        <v>1685.5</v>
      </c>
      <c r="R1362" s="417">
        <f t="shared" si="36"/>
        <v>0.39470919819057398</v>
      </c>
      <c r="S1362" s="418">
        <v>98.422222222222231</v>
      </c>
      <c r="T1362" s="416">
        <v>87</v>
      </c>
      <c r="U1362" s="415">
        <v>2088000</v>
      </c>
      <c r="V1362" s="415">
        <v>18792000</v>
      </c>
      <c r="W1362" s="415">
        <v>1</v>
      </c>
      <c r="X1362" s="415">
        <v>18792000</v>
      </c>
      <c r="Y1362" s="419">
        <v>60</v>
      </c>
      <c r="Z1362" s="419">
        <v>31.05</v>
      </c>
      <c r="AA1362" s="420">
        <v>201690.63700000002</v>
      </c>
      <c r="AB1362" s="420">
        <v>104614.27200000003</v>
      </c>
      <c r="AC1362" s="420">
        <v>718859.17700000049</v>
      </c>
      <c r="AD1362" s="420">
        <v>373350.30499999993</v>
      </c>
      <c r="AE1362" s="415">
        <v>4833864</v>
      </c>
    </row>
    <row r="1363" spans="1:31" s="421" customFormat="1" ht="14.4" x14ac:dyDescent="0.3">
      <c r="A1363" s="409">
        <v>43475</v>
      </c>
      <c r="B1363" s="410">
        <f t="shared" si="37"/>
        <v>2019</v>
      </c>
      <c r="C1363" s="411">
        <v>1505000</v>
      </c>
      <c r="D1363" s="411">
        <v>11761797</v>
      </c>
      <c r="E1363" s="411">
        <v>11761797</v>
      </c>
      <c r="F1363" s="411">
        <v>1356755</v>
      </c>
      <c r="G1363" s="412">
        <v>28439560</v>
      </c>
      <c r="H1363" s="412">
        <v>28439560</v>
      </c>
      <c r="I1363" s="412">
        <v>288991180</v>
      </c>
      <c r="J1363" s="413">
        <v>99.94</v>
      </c>
      <c r="K1363" s="414">
        <v>1054.8420000000001</v>
      </c>
      <c r="L1363" s="414">
        <v>473.49200000000002</v>
      </c>
      <c r="M1363" s="415">
        <v>7739.893</v>
      </c>
      <c r="N1363" s="415">
        <v>4263.0839999999998</v>
      </c>
      <c r="O1363" s="415">
        <v>7739.893</v>
      </c>
      <c r="P1363" s="415">
        <v>4263.0839999999998</v>
      </c>
      <c r="Q1363" s="416">
        <v>1505</v>
      </c>
      <c r="R1363" s="417">
        <f t="shared" si="36"/>
        <v>0.39643631465517276</v>
      </c>
      <c r="S1363" s="418">
        <v>98.573999999999998</v>
      </c>
      <c r="T1363" s="416">
        <v>87</v>
      </c>
      <c r="U1363" s="415">
        <v>2088000</v>
      </c>
      <c r="V1363" s="415">
        <v>20880000</v>
      </c>
      <c r="W1363" s="415">
        <v>1</v>
      </c>
      <c r="X1363" s="415">
        <v>20880000</v>
      </c>
      <c r="Y1363" s="419">
        <v>60</v>
      </c>
      <c r="Z1363" s="419">
        <v>31.05</v>
      </c>
      <c r="AA1363" s="420">
        <v>202508.804</v>
      </c>
      <c r="AB1363" s="420">
        <v>104976.82000000002</v>
      </c>
      <c r="AC1363" s="420">
        <v>719914.01900000044</v>
      </c>
      <c r="AD1363" s="420">
        <v>373823.79699999996</v>
      </c>
      <c r="AE1363" s="415">
        <v>4835952</v>
      </c>
    </row>
    <row r="1364" spans="1:31" s="421" customFormat="1" ht="14.4" x14ac:dyDescent="0.3">
      <c r="A1364" s="409">
        <v>43476</v>
      </c>
      <c r="B1364" s="410">
        <f t="shared" si="37"/>
        <v>2019</v>
      </c>
      <c r="C1364" s="411">
        <v>1180312.5</v>
      </c>
      <c r="D1364" s="411">
        <v>12942109</v>
      </c>
      <c r="E1364" s="411">
        <v>12942109</v>
      </c>
      <c r="F1364" s="411">
        <v>1014829</v>
      </c>
      <c r="G1364" s="412">
        <v>28439560</v>
      </c>
      <c r="H1364" s="412">
        <v>28439560</v>
      </c>
      <c r="I1364" s="412">
        <v>288991180</v>
      </c>
      <c r="J1364" s="413">
        <v>99.49</v>
      </c>
      <c r="K1364" s="414">
        <v>783.17499999999995</v>
      </c>
      <c r="L1364" s="414">
        <v>414.37599999999998</v>
      </c>
      <c r="M1364" s="415">
        <v>8523.0679999999993</v>
      </c>
      <c r="N1364" s="415">
        <v>4677.46</v>
      </c>
      <c r="O1364" s="415">
        <v>8523.0679999999993</v>
      </c>
      <c r="P1364" s="415">
        <v>4677.46</v>
      </c>
      <c r="Q1364" s="416">
        <v>1180.3125</v>
      </c>
      <c r="R1364" s="417">
        <f t="shared" si="36"/>
        <v>0.39759785417650773</v>
      </c>
      <c r="S1364" s="418">
        <v>98.657272727272726</v>
      </c>
      <c r="T1364" s="416">
        <v>87</v>
      </c>
      <c r="U1364" s="415">
        <v>2088000</v>
      </c>
      <c r="V1364" s="415">
        <v>22968000</v>
      </c>
      <c r="W1364" s="415">
        <v>1</v>
      </c>
      <c r="X1364" s="415">
        <v>22968000</v>
      </c>
      <c r="Y1364" s="419">
        <v>60</v>
      </c>
      <c r="Z1364" s="419">
        <v>31.05</v>
      </c>
      <c r="AA1364" s="420">
        <v>203154.18599999999</v>
      </c>
      <c r="AB1364" s="420">
        <v>105336.83200000002</v>
      </c>
      <c r="AC1364" s="420">
        <v>720697.19400000048</v>
      </c>
      <c r="AD1364" s="420">
        <v>374238.17299999995</v>
      </c>
      <c r="AE1364" s="415">
        <v>4838040</v>
      </c>
    </row>
    <row r="1365" spans="1:31" s="421" customFormat="1" ht="14.4" x14ac:dyDescent="0.3">
      <c r="A1365" s="409">
        <v>43477</v>
      </c>
      <c r="B1365" s="410">
        <f t="shared" si="37"/>
        <v>2019</v>
      </c>
      <c r="C1365" s="411">
        <v>415500</v>
      </c>
      <c r="D1365" s="411">
        <v>13357609</v>
      </c>
      <c r="E1365" s="411">
        <v>13357609</v>
      </c>
      <c r="F1365" s="411">
        <v>846482</v>
      </c>
      <c r="G1365" s="412">
        <v>28439560</v>
      </c>
      <c r="H1365" s="412">
        <v>28439560</v>
      </c>
      <c r="I1365" s="412">
        <v>288991180</v>
      </c>
      <c r="J1365" s="413">
        <v>99.75</v>
      </c>
      <c r="K1365" s="414">
        <v>267.02</v>
      </c>
      <c r="L1365" s="414">
        <v>159.208</v>
      </c>
      <c r="M1365" s="415">
        <v>8790.0879999999997</v>
      </c>
      <c r="N1365" s="415">
        <v>4836.6679999999997</v>
      </c>
      <c r="O1365" s="415">
        <v>8790.0879999999997</v>
      </c>
      <c r="P1365" s="415">
        <v>4836.6679999999997</v>
      </c>
      <c r="Q1365" s="416">
        <v>415.5</v>
      </c>
      <c r="R1365" s="417">
        <f t="shared" si="36"/>
        <v>0.39803703698236514</v>
      </c>
      <c r="S1365" s="418">
        <v>98.748333333333335</v>
      </c>
      <c r="T1365" s="416">
        <v>87</v>
      </c>
      <c r="U1365" s="415">
        <v>2088000</v>
      </c>
      <c r="V1365" s="415">
        <v>25056000</v>
      </c>
      <c r="W1365" s="415">
        <v>1</v>
      </c>
      <c r="X1365" s="415">
        <v>25056000</v>
      </c>
      <c r="Y1365" s="419">
        <v>60</v>
      </c>
      <c r="Z1365" s="419">
        <v>31.05</v>
      </c>
      <c r="AA1365" s="420">
        <v>203209.69199999998</v>
      </c>
      <c r="AB1365" s="420">
        <v>105399.10800000002</v>
      </c>
      <c r="AC1365" s="420">
        <v>720964.2140000005</v>
      </c>
      <c r="AD1365" s="420">
        <v>374397.38099999994</v>
      </c>
      <c r="AE1365" s="415">
        <v>4840128</v>
      </c>
    </row>
    <row r="1366" spans="1:31" s="421" customFormat="1" ht="14.4" x14ac:dyDescent="0.3">
      <c r="A1366" s="409">
        <v>43478</v>
      </c>
      <c r="B1366" s="410">
        <f t="shared" si="37"/>
        <v>2019</v>
      </c>
      <c r="C1366" s="411">
        <v>741593.75</v>
      </c>
      <c r="D1366" s="411">
        <v>14099203</v>
      </c>
      <c r="E1366" s="411">
        <v>14099203</v>
      </c>
      <c r="F1366" s="411">
        <v>884883</v>
      </c>
      <c r="G1366" s="412">
        <v>28439560</v>
      </c>
      <c r="H1366" s="412">
        <v>28439560</v>
      </c>
      <c r="I1366" s="412">
        <v>288991180</v>
      </c>
      <c r="J1366" s="413">
        <v>100</v>
      </c>
      <c r="K1366" s="414">
        <v>469.05200000000002</v>
      </c>
      <c r="L1366" s="414">
        <v>282.2</v>
      </c>
      <c r="M1366" s="415">
        <v>9259.14</v>
      </c>
      <c r="N1366" s="415">
        <v>5118.8679999999995</v>
      </c>
      <c r="O1366" s="415">
        <v>9259.14</v>
      </c>
      <c r="P1366" s="415">
        <v>5118.8679999999995</v>
      </c>
      <c r="Q1366" s="416">
        <v>741.59375</v>
      </c>
      <c r="R1366" s="417">
        <f t="shared" si="36"/>
        <v>0.3966508953642473</v>
      </c>
      <c r="S1366" s="418">
        <v>98.844615384615381</v>
      </c>
      <c r="T1366" s="416">
        <v>87</v>
      </c>
      <c r="U1366" s="415">
        <v>2088000</v>
      </c>
      <c r="V1366" s="415">
        <v>27144000</v>
      </c>
      <c r="W1366" s="415">
        <v>1</v>
      </c>
      <c r="X1366" s="415">
        <v>27144000</v>
      </c>
      <c r="Y1366" s="419">
        <v>60</v>
      </c>
      <c r="Z1366" s="419">
        <v>31.05</v>
      </c>
      <c r="AA1366" s="420">
        <v>203622.02499999997</v>
      </c>
      <c r="AB1366" s="420">
        <v>105650.40400000002</v>
      </c>
      <c r="AC1366" s="420">
        <v>721433.26600000053</v>
      </c>
      <c r="AD1366" s="420">
        <v>374679.58099999995</v>
      </c>
      <c r="AE1366" s="415">
        <v>4842216</v>
      </c>
    </row>
    <row r="1367" spans="1:31" s="421" customFormat="1" ht="14.4" x14ac:dyDescent="0.3">
      <c r="A1367" s="409">
        <v>43479</v>
      </c>
      <c r="B1367" s="410">
        <f t="shared" si="37"/>
        <v>2019</v>
      </c>
      <c r="C1367" s="411">
        <v>738703.125</v>
      </c>
      <c r="D1367" s="411">
        <v>14837906</v>
      </c>
      <c r="E1367" s="411">
        <v>14837906</v>
      </c>
      <c r="F1367" s="411">
        <v>690513</v>
      </c>
      <c r="G1367" s="412">
        <v>28439560</v>
      </c>
      <c r="H1367" s="412">
        <v>28439560</v>
      </c>
      <c r="I1367" s="412">
        <v>288991180</v>
      </c>
      <c r="J1367" s="413">
        <v>99.16</v>
      </c>
      <c r="K1367" s="414">
        <v>498.86799999999999</v>
      </c>
      <c r="L1367" s="414">
        <v>249.78399999999999</v>
      </c>
      <c r="M1367" s="415">
        <v>9758.0079999999998</v>
      </c>
      <c r="N1367" s="415">
        <v>5368.6519999999991</v>
      </c>
      <c r="O1367" s="415">
        <v>9758.0079999999998</v>
      </c>
      <c r="P1367" s="415">
        <v>5368.6519999999991</v>
      </c>
      <c r="Q1367" s="416">
        <v>738.703125</v>
      </c>
      <c r="R1367" s="417">
        <f t="shared" si="36"/>
        <v>0.39518530349551256</v>
      </c>
      <c r="S1367" s="418">
        <v>98.867142857142866</v>
      </c>
      <c r="T1367" s="416">
        <v>87</v>
      </c>
      <c r="U1367" s="415">
        <v>2088000</v>
      </c>
      <c r="V1367" s="415">
        <v>29232000</v>
      </c>
      <c r="W1367" s="415">
        <v>1</v>
      </c>
      <c r="X1367" s="415">
        <v>29232000</v>
      </c>
      <c r="Y1367" s="419">
        <v>60</v>
      </c>
      <c r="Z1367" s="419">
        <v>31.05</v>
      </c>
      <c r="AA1367" s="420">
        <v>202874.40099999993</v>
      </c>
      <c r="AB1367" s="420">
        <v>105322.58400000002</v>
      </c>
      <c r="AC1367" s="420">
        <v>721932.13400000054</v>
      </c>
      <c r="AD1367" s="420">
        <v>374929.36499999993</v>
      </c>
      <c r="AE1367" s="415">
        <v>4844304</v>
      </c>
    </row>
    <row r="1368" spans="1:31" s="421" customFormat="1" ht="14.4" x14ac:dyDescent="0.3">
      <c r="A1368" s="409">
        <v>43480</v>
      </c>
      <c r="B1368" s="410">
        <f t="shared" si="37"/>
        <v>2019</v>
      </c>
      <c r="C1368" s="411">
        <v>1317094</v>
      </c>
      <c r="D1368" s="411">
        <v>16155000</v>
      </c>
      <c r="E1368" s="411">
        <v>16155000</v>
      </c>
      <c r="F1368" s="411">
        <v>1274068</v>
      </c>
      <c r="G1368" s="412">
        <v>28439560</v>
      </c>
      <c r="H1368" s="412">
        <v>28439560</v>
      </c>
      <c r="I1368" s="412">
        <v>288991180</v>
      </c>
      <c r="J1368" s="413">
        <v>99.05</v>
      </c>
      <c r="K1368" s="414">
        <v>875.529</v>
      </c>
      <c r="L1368" s="414">
        <v>461.39600000000002</v>
      </c>
      <c r="M1368" s="415">
        <v>10633.537</v>
      </c>
      <c r="N1368" s="415">
        <v>5830.0479999999989</v>
      </c>
      <c r="O1368" s="415">
        <v>10633.537</v>
      </c>
      <c r="P1368" s="415">
        <v>5830.0479999999989</v>
      </c>
      <c r="Q1368" s="416">
        <v>1317.0940000000001</v>
      </c>
      <c r="R1368" s="417">
        <f t="shared" si="36"/>
        <v>0.39669005865218077</v>
      </c>
      <c r="S1368" s="418">
        <v>98.879333333333335</v>
      </c>
      <c r="T1368" s="416">
        <v>87</v>
      </c>
      <c r="U1368" s="415">
        <v>2088000</v>
      </c>
      <c r="V1368" s="415">
        <v>31320000</v>
      </c>
      <c r="W1368" s="415">
        <v>1</v>
      </c>
      <c r="X1368" s="415">
        <v>31320000</v>
      </c>
      <c r="Y1368" s="419">
        <v>60</v>
      </c>
      <c r="Z1368" s="419">
        <v>31.05</v>
      </c>
      <c r="AA1368" s="420">
        <v>202454.74099999992</v>
      </c>
      <c r="AB1368" s="420">
        <v>105196.34000000001</v>
      </c>
      <c r="AC1368" s="420">
        <v>722807.66300000052</v>
      </c>
      <c r="AD1368" s="420">
        <v>375390.76099999994</v>
      </c>
      <c r="AE1368" s="415">
        <v>4846392</v>
      </c>
    </row>
    <row r="1369" spans="1:31" s="421" customFormat="1" ht="14.4" x14ac:dyDescent="0.3">
      <c r="A1369" s="409">
        <v>43481</v>
      </c>
      <c r="B1369" s="410">
        <f t="shared" si="37"/>
        <v>2019</v>
      </c>
      <c r="C1369" s="411">
        <v>761109</v>
      </c>
      <c r="D1369" s="411">
        <v>16916110</v>
      </c>
      <c r="E1369" s="411">
        <v>16916110</v>
      </c>
      <c r="F1369" s="411">
        <v>811486</v>
      </c>
      <c r="G1369" s="412">
        <v>28439560</v>
      </c>
      <c r="H1369" s="412">
        <v>28439560</v>
      </c>
      <c r="I1369" s="412">
        <v>288991180</v>
      </c>
      <c r="J1369" s="413">
        <v>98.06</v>
      </c>
      <c r="K1369" s="414">
        <v>481.72800000000001</v>
      </c>
      <c r="L1369" s="414">
        <v>290.52</v>
      </c>
      <c r="M1369" s="415">
        <v>11115.264999999999</v>
      </c>
      <c r="N1369" s="415">
        <v>6120.5679999999993</v>
      </c>
      <c r="O1369" s="415">
        <v>11115.264999999999</v>
      </c>
      <c r="P1369" s="415">
        <v>6120.5679999999993</v>
      </c>
      <c r="Q1369" s="416">
        <v>761.10900000000004</v>
      </c>
      <c r="R1369" s="417">
        <f t="shared" si="36"/>
        <v>0.39631480147483339</v>
      </c>
      <c r="S1369" s="418">
        <v>98.828125</v>
      </c>
      <c r="T1369" s="416">
        <v>87</v>
      </c>
      <c r="U1369" s="415">
        <v>2088000</v>
      </c>
      <c r="V1369" s="415">
        <v>33408000</v>
      </c>
      <c r="W1369" s="415">
        <v>1</v>
      </c>
      <c r="X1369" s="415">
        <v>33408000</v>
      </c>
      <c r="Y1369" s="419">
        <v>60</v>
      </c>
      <c r="Z1369" s="419">
        <v>31.05</v>
      </c>
      <c r="AA1369" s="420">
        <v>202811.37699999992</v>
      </c>
      <c r="AB1369" s="420">
        <v>105436.09200000002</v>
      </c>
      <c r="AC1369" s="420">
        <v>723289.39100000053</v>
      </c>
      <c r="AD1369" s="420">
        <v>375681.28099999996</v>
      </c>
      <c r="AE1369" s="415">
        <v>4848480</v>
      </c>
    </row>
    <row r="1370" spans="1:31" s="421" customFormat="1" ht="14.4" x14ac:dyDescent="0.3">
      <c r="A1370" s="409">
        <v>43482</v>
      </c>
      <c r="B1370" s="410">
        <f t="shared" si="37"/>
        <v>2019</v>
      </c>
      <c r="C1370" s="411">
        <v>573688</v>
      </c>
      <c r="D1370" s="411">
        <v>17489796</v>
      </c>
      <c r="E1370" s="411">
        <v>17489796</v>
      </c>
      <c r="F1370" s="411">
        <v>670647</v>
      </c>
      <c r="G1370" s="412">
        <v>28439560</v>
      </c>
      <c r="H1370" s="412">
        <v>28439560</v>
      </c>
      <c r="I1370" s="412">
        <v>288991180</v>
      </c>
      <c r="J1370" s="413">
        <v>98.64</v>
      </c>
      <c r="K1370" s="414">
        <v>341.745</v>
      </c>
      <c r="L1370" s="414">
        <v>242.89599999999999</v>
      </c>
      <c r="M1370" s="415">
        <v>11457.01</v>
      </c>
      <c r="N1370" s="415">
        <v>6363.463999999999</v>
      </c>
      <c r="O1370" s="415">
        <v>11457.01</v>
      </c>
      <c r="P1370" s="415">
        <v>6363.463999999999</v>
      </c>
      <c r="Q1370" s="416">
        <v>573.68799999999999</v>
      </c>
      <c r="R1370" s="417">
        <f t="shared" si="36"/>
        <v>0.39502960754211935</v>
      </c>
      <c r="S1370" s="418">
        <v>98.817058823529422</v>
      </c>
      <c r="T1370" s="416">
        <v>87</v>
      </c>
      <c r="U1370" s="415">
        <v>2088000</v>
      </c>
      <c r="V1370" s="415">
        <v>35496000</v>
      </c>
      <c r="W1370" s="415">
        <v>1</v>
      </c>
      <c r="X1370" s="415">
        <v>35496000</v>
      </c>
      <c r="Y1370" s="419">
        <v>60</v>
      </c>
      <c r="Z1370" s="419">
        <v>31.05</v>
      </c>
      <c r="AA1370" s="420">
        <v>202462.34999999995</v>
      </c>
      <c r="AB1370" s="420">
        <v>105309.18799999999</v>
      </c>
      <c r="AC1370" s="420">
        <v>723631.13600000052</v>
      </c>
      <c r="AD1370" s="420">
        <v>375924.17699999997</v>
      </c>
      <c r="AE1370" s="415">
        <v>4850568</v>
      </c>
    </row>
    <row r="1371" spans="1:31" s="421" customFormat="1" ht="14.4" x14ac:dyDescent="0.3">
      <c r="A1371" s="409">
        <v>43483</v>
      </c>
      <c r="B1371" s="410">
        <f t="shared" si="37"/>
        <v>2019</v>
      </c>
      <c r="C1371" s="411">
        <v>1465313</v>
      </c>
      <c r="D1371" s="411">
        <v>18955110</v>
      </c>
      <c r="E1371" s="411">
        <v>18955110</v>
      </c>
      <c r="F1371" s="411">
        <v>1572349</v>
      </c>
      <c r="G1371" s="412">
        <v>28439560</v>
      </c>
      <c r="H1371" s="412">
        <v>28439560</v>
      </c>
      <c r="I1371" s="412">
        <v>288991180</v>
      </c>
      <c r="J1371" s="413">
        <v>98.54</v>
      </c>
      <c r="K1371" s="414">
        <v>945.90599999999995</v>
      </c>
      <c r="L1371" s="414">
        <v>535.02800000000002</v>
      </c>
      <c r="M1371" s="415">
        <v>12402.916000000001</v>
      </c>
      <c r="N1371" s="415">
        <v>6898.4919999999993</v>
      </c>
      <c r="O1371" s="415">
        <v>12402.916000000001</v>
      </c>
      <c r="P1371" s="415">
        <v>6898.4919999999993</v>
      </c>
      <c r="Q1371" s="416">
        <v>1465.3130000000001</v>
      </c>
      <c r="R1371" s="417">
        <f t="shared" si="36"/>
        <v>0.39439228402351345</v>
      </c>
      <c r="S1371" s="418">
        <v>98.801666666666677</v>
      </c>
      <c r="T1371" s="416">
        <v>87</v>
      </c>
      <c r="U1371" s="415">
        <v>2088000</v>
      </c>
      <c r="V1371" s="415">
        <v>37584000</v>
      </c>
      <c r="W1371" s="415">
        <v>1</v>
      </c>
      <c r="X1371" s="415">
        <v>37584000</v>
      </c>
      <c r="Y1371" s="419">
        <v>60</v>
      </c>
      <c r="Z1371" s="419">
        <v>31.05</v>
      </c>
      <c r="AA1371" s="420">
        <v>202349.49699999992</v>
      </c>
      <c r="AB1371" s="420">
        <v>105332.19600000001</v>
      </c>
      <c r="AC1371" s="420">
        <v>724577.04200000048</v>
      </c>
      <c r="AD1371" s="420">
        <v>376459.20499999996</v>
      </c>
      <c r="AE1371" s="415">
        <v>4852656</v>
      </c>
    </row>
    <row r="1372" spans="1:31" s="421" customFormat="1" ht="14.4" x14ac:dyDescent="0.3">
      <c r="A1372" s="409">
        <v>43484</v>
      </c>
      <c r="B1372" s="410">
        <f t="shared" si="37"/>
        <v>2019</v>
      </c>
      <c r="C1372" s="411">
        <v>798797</v>
      </c>
      <c r="D1372" s="411">
        <v>19753906</v>
      </c>
      <c r="E1372" s="411">
        <v>19753906</v>
      </c>
      <c r="F1372" s="411">
        <v>810500</v>
      </c>
      <c r="G1372" s="412">
        <v>28439560</v>
      </c>
      <c r="H1372" s="412">
        <v>28439560</v>
      </c>
      <c r="I1372" s="412">
        <v>288991180</v>
      </c>
      <c r="J1372" s="413">
        <v>99.05</v>
      </c>
      <c r="K1372" s="414">
        <v>533.62699999999995</v>
      </c>
      <c r="L1372" s="414">
        <v>274.72399999999999</v>
      </c>
      <c r="M1372" s="415">
        <v>12936.543000000001</v>
      </c>
      <c r="N1372" s="415">
        <v>7173.2159999999994</v>
      </c>
      <c r="O1372" s="415">
        <v>12936.543000000001</v>
      </c>
      <c r="P1372" s="415">
        <v>7173.2159999999994</v>
      </c>
      <c r="Q1372" s="416">
        <v>798.79700000000003</v>
      </c>
      <c r="R1372" s="417">
        <f t="shared" si="36"/>
        <v>0.39422628260641374</v>
      </c>
      <c r="S1372" s="418">
        <v>98.814736842105262</v>
      </c>
      <c r="T1372" s="416">
        <v>87</v>
      </c>
      <c r="U1372" s="415">
        <v>2088000</v>
      </c>
      <c r="V1372" s="415">
        <v>39672000</v>
      </c>
      <c r="W1372" s="415">
        <v>1</v>
      </c>
      <c r="X1372" s="415">
        <v>39672000</v>
      </c>
      <c r="Y1372" s="419">
        <v>60</v>
      </c>
      <c r="Z1372" s="419">
        <v>31.05</v>
      </c>
      <c r="AA1372" s="420">
        <v>201530.43999999992</v>
      </c>
      <c r="AB1372" s="420">
        <v>104979.95800000003</v>
      </c>
      <c r="AC1372" s="420">
        <v>725110.66900000046</v>
      </c>
      <c r="AD1372" s="420">
        <v>376733.92899999995</v>
      </c>
      <c r="AE1372" s="415">
        <v>4854744</v>
      </c>
    </row>
    <row r="1373" spans="1:31" s="421" customFormat="1" ht="14.4" x14ac:dyDescent="0.3">
      <c r="A1373" s="409">
        <v>43485</v>
      </c>
      <c r="B1373" s="410">
        <f t="shared" si="37"/>
        <v>2019</v>
      </c>
      <c r="C1373" s="411">
        <v>852797</v>
      </c>
      <c r="D1373" s="411">
        <v>20606704</v>
      </c>
      <c r="E1373" s="411">
        <v>20606704</v>
      </c>
      <c r="F1373" s="411">
        <v>880598</v>
      </c>
      <c r="G1373" s="412">
        <v>28439560</v>
      </c>
      <c r="H1373" s="412">
        <v>28439560</v>
      </c>
      <c r="I1373" s="412">
        <v>288991180</v>
      </c>
      <c r="J1373" s="413">
        <v>98.97</v>
      </c>
      <c r="K1373" s="414">
        <v>581.54499999999996</v>
      </c>
      <c r="L1373" s="414">
        <v>281.23599999999999</v>
      </c>
      <c r="M1373" s="415">
        <v>13518.088000000002</v>
      </c>
      <c r="N1373" s="415">
        <v>7454.4519999999993</v>
      </c>
      <c r="O1373" s="415">
        <v>13518.088000000002</v>
      </c>
      <c r="P1373" s="415">
        <v>7454.4519999999993</v>
      </c>
      <c r="Q1373" s="416">
        <v>852.79700000000003</v>
      </c>
      <c r="R1373" s="417">
        <f t="shared" si="36"/>
        <v>0.39296505996431014</v>
      </c>
      <c r="S1373" s="418">
        <v>98.822500000000005</v>
      </c>
      <c r="T1373" s="416">
        <v>87</v>
      </c>
      <c r="U1373" s="415">
        <v>2088000</v>
      </c>
      <c r="V1373" s="415">
        <v>41760000</v>
      </c>
      <c r="W1373" s="415">
        <v>1</v>
      </c>
      <c r="X1373" s="415">
        <v>41760000</v>
      </c>
      <c r="Y1373" s="419">
        <v>60</v>
      </c>
      <c r="Z1373" s="419">
        <v>31.05</v>
      </c>
      <c r="AA1373" s="420">
        <v>201494.27699999997</v>
      </c>
      <c r="AB1373" s="420">
        <v>104938.06200000003</v>
      </c>
      <c r="AC1373" s="420">
        <v>725692.2140000005</v>
      </c>
      <c r="AD1373" s="420">
        <v>377015.16499999992</v>
      </c>
      <c r="AE1373" s="415">
        <v>4856832</v>
      </c>
    </row>
    <row r="1374" spans="1:31" s="421" customFormat="1" ht="14.4" x14ac:dyDescent="0.3">
      <c r="A1374" s="409">
        <v>43486</v>
      </c>
      <c r="B1374" s="410">
        <f t="shared" si="37"/>
        <v>2019</v>
      </c>
      <c r="C1374" s="411">
        <v>603906</v>
      </c>
      <c r="D1374" s="411">
        <v>21210610</v>
      </c>
      <c r="E1374" s="411">
        <v>21210610</v>
      </c>
      <c r="F1374" s="411">
        <v>639235</v>
      </c>
      <c r="G1374" s="412">
        <v>28439560</v>
      </c>
      <c r="H1374" s="412">
        <v>28439560</v>
      </c>
      <c r="I1374" s="412">
        <v>288991180</v>
      </c>
      <c r="J1374" s="413">
        <v>97.02</v>
      </c>
      <c r="K1374" s="414">
        <v>396.81599999999997</v>
      </c>
      <c r="L1374" s="414">
        <v>215.98400000000001</v>
      </c>
      <c r="M1374" s="415">
        <v>13914.904000000002</v>
      </c>
      <c r="N1374" s="415">
        <v>7670.4359999999997</v>
      </c>
      <c r="O1374" s="415">
        <v>13914.904000000002</v>
      </c>
      <c r="P1374" s="415">
        <v>7670.4359999999997</v>
      </c>
      <c r="Q1374" s="416">
        <v>603.90599999999995</v>
      </c>
      <c r="R1374" s="417">
        <f t="shared" si="36"/>
        <v>0.39209742232194422</v>
      </c>
      <c r="S1374" s="418">
        <v>98.736666666666679</v>
      </c>
      <c r="T1374" s="416">
        <v>87</v>
      </c>
      <c r="U1374" s="415">
        <v>2088000</v>
      </c>
      <c r="V1374" s="415">
        <v>43848000</v>
      </c>
      <c r="W1374" s="415">
        <v>1</v>
      </c>
      <c r="X1374" s="415">
        <v>43848000</v>
      </c>
      <c r="Y1374" s="419">
        <v>60</v>
      </c>
      <c r="Z1374" s="419">
        <v>31.05</v>
      </c>
      <c r="AA1374" s="420">
        <v>200650.38299999994</v>
      </c>
      <c r="AB1374" s="420">
        <v>104556.46800000002</v>
      </c>
      <c r="AC1374" s="420">
        <v>726089.03000000049</v>
      </c>
      <c r="AD1374" s="420">
        <v>377231.14899999992</v>
      </c>
      <c r="AE1374" s="415">
        <v>4858920</v>
      </c>
    </row>
    <row r="1375" spans="1:31" s="421" customFormat="1" ht="14.4" x14ac:dyDescent="0.3">
      <c r="A1375" s="409">
        <v>43487</v>
      </c>
      <c r="B1375" s="410">
        <f t="shared" si="37"/>
        <v>2019</v>
      </c>
      <c r="C1375" s="411">
        <v>373797</v>
      </c>
      <c r="D1375" s="411">
        <v>21584406</v>
      </c>
      <c r="E1375" s="411">
        <v>21584406</v>
      </c>
      <c r="F1375" s="411">
        <v>487436</v>
      </c>
      <c r="G1375" s="412">
        <v>28439560</v>
      </c>
      <c r="H1375" s="412">
        <v>28439560</v>
      </c>
      <c r="I1375" s="412">
        <v>288991180</v>
      </c>
      <c r="J1375" s="413">
        <v>98.25</v>
      </c>
      <c r="K1375" s="414">
        <v>249.988</v>
      </c>
      <c r="L1375" s="414">
        <v>131.26</v>
      </c>
      <c r="M1375" s="415">
        <v>14164.892000000002</v>
      </c>
      <c r="N1375" s="415">
        <v>7801.6959999999999</v>
      </c>
      <c r="O1375" s="415">
        <v>14164.892000000002</v>
      </c>
      <c r="P1375" s="415">
        <v>7801.6959999999999</v>
      </c>
      <c r="Q1375" s="416">
        <v>373.79700000000003</v>
      </c>
      <c r="R1375" s="417">
        <f t="shared" si="36"/>
        <v>0.39125343056211631</v>
      </c>
      <c r="S1375" s="418">
        <v>98.714545454545473</v>
      </c>
      <c r="T1375" s="416">
        <v>87</v>
      </c>
      <c r="U1375" s="415">
        <v>2088000</v>
      </c>
      <c r="V1375" s="415">
        <v>45936000</v>
      </c>
      <c r="W1375" s="415">
        <v>1</v>
      </c>
      <c r="X1375" s="415">
        <v>45936000</v>
      </c>
      <c r="Y1375" s="419">
        <v>60</v>
      </c>
      <c r="Z1375" s="419">
        <v>31.05</v>
      </c>
      <c r="AA1375" s="420">
        <v>200006.13199999998</v>
      </c>
      <c r="AB1375" s="420">
        <v>104299.66200000003</v>
      </c>
      <c r="AC1375" s="420">
        <v>726339.01800000051</v>
      </c>
      <c r="AD1375" s="420">
        <v>377362.40899999993</v>
      </c>
      <c r="AE1375" s="415">
        <v>4861008</v>
      </c>
    </row>
    <row r="1376" spans="1:31" s="421" customFormat="1" ht="14.4" x14ac:dyDescent="0.3">
      <c r="A1376" s="409">
        <v>43488</v>
      </c>
      <c r="B1376" s="410">
        <f t="shared" si="37"/>
        <v>2019</v>
      </c>
      <c r="C1376" s="411">
        <v>1845703</v>
      </c>
      <c r="D1376" s="411">
        <v>23430110</v>
      </c>
      <c r="E1376" s="411">
        <v>23430110</v>
      </c>
      <c r="F1376" s="411">
        <v>1693319</v>
      </c>
      <c r="G1376" s="412">
        <v>28439560</v>
      </c>
      <c r="H1376" s="412">
        <v>28439560</v>
      </c>
      <c r="I1376" s="412">
        <v>288991180</v>
      </c>
      <c r="J1376" s="413">
        <v>99.24</v>
      </c>
      <c r="K1376" s="414">
        <v>1226.722</v>
      </c>
      <c r="L1376" s="414">
        <v>643.452</v>
      </c>
      <c r="M1376" s="415">
        <v>15391.614000000001</v>
      </c>
      <c r="N1376" s="415">
        <v>8445.1479999999992</v>
      </c>
      <c r="O1376" s="415">
        <v>15391.614000000001</v>
      </c>
      <c r="P1376" s="415">
        <v>8445.1479999999992</v>
      </c>
      <c r="Q1376" s="416">
        <v>1845.703</v>
      </c>
      <c r="R1376" s="417">
        <f t="shared" si="36"/>
        <v>0.39130784850154854</v>
      </c>
      <c r="S1376" s="418">
        <v>98.737391304347824</v>
      </c>
      <c r="T1376" s="416">
        <v>87</v>
      </c>
      <c r="U1376" s="415">
        <v>2088000</v>
      </c>
      <c r="V1376" s="415">
        <v>48024000</v>
      </c>
      <c r="W1376" s="415">
        <v>1</v>
      </c>
      <c r="X1376" s="415">
        <v>48024000</v>
      </c>
      <c r="Y1376" s="419">
        <v>60</v>
      </c>
      <c r="Z1376" s="419">
        <v>31.05</v>
      </c>
      <c r="AA1376" s="420">
        <v>200533.53699999998</v>
      </c>
      <c r="AB1376" s="420">
        <v>104607.84400000003</v>
      </c>
      <c r="AC1376" s="420">
        <v>727565.74000000046</v>
      </c>
      <c r="AD1376" s="420">
        <v>378005.86099999992</v>
      </c>
      <c r="AE1376" s="415">
        <v>4863096</v>
      </c>
    </row>
    <row r="1377" spans="1:31" s="421" customFormat="1" ht="14.4" x14ac:dyDescent="0.3">
      <c r="A1377" s="409">
        <v>43489</v>
      </c>
      <c r="B1377" s="410">
        <f t="shared" si="37"/>
        <v>2019</v>
      </c>
      <c r="C1377" s="411">
        <v>1086297</v>
      </c>
      <c r="D1377" s="411">
        <v>24516406</v>
      </c>
      <c r="E1377" s="411">
        <v>24516406</v>
      </c>
      <c r="F1377" s="411">
        <v>984466</v>
      </c>
      <c r="G1377" s="412">
        <v>28439560</v>
      </c>
      <c r="H1377" s="412">
        <v>28439560</v>
      </c>
      <c r="I1377" s="412">
        <v>288991180</v>
      </c>
      <c r="J1377" s="413">
        <v>97.24</v>
      </c>
      <c r="K1377" s="414">
        <v>728.54499999999996</v>
      </c>
      <c r="L1377" s="414">
        <v>369.38</v>
      </c>
      <c r="M1377" s="415">
        <v>16120.159000000001</v>
      </c>
      <c r="N1377" s="415">
        <v>8814.5279999999984</v>
      </c>
      <c r="O1377" s="415">
        <v>16120.159000000001</v>
      </c>
      <c r="P1377" s="415">
        <v>8814.5279999999984</v>
      </c>
      <c r="Q1377" s="416">
        <v>1086.297</v>
      </c>
      <c r="R1377" s="417">
        <f t="shared" si="36"/>
        <v>0.39025768186112436</v>
      </c>
      <c r="S1377" s="418">
        <v>98.674999999999997</v>
      </c>
      <c r="T1377" s="416">
        <v>87</v>
      </c>
      <c r="U1377" s="415">
        <v>2088000</v>
      </c>
      <c r="V1377" s="415">
        <v>50112000</v>
      </c>
      <c r="W1377" s="415">
        <v>1</v>
      </c>
      <c r="X1377" s="415">
        <v>50112000</v>
      </c>
      <c r="Y1377" s="419">
        <v>60</v>
      </c>
      <c r="Z1377" s="419">
        <v>31.05</v>
      </c>
      <c r="AA1377" s="420">
        <v>200028.83500000002</v>
      </c>
      <c r="AB1377" s="420">
        <v>104382.38600000001</v>
      </c>
      <c r="AC1377" s="420">
        <v>728294.2850000005</v>
      </c>
      <c r="AD1377" s="420">
        <v>378375.24099999992</v>
      </c>
      <c r="AE1377" s="415">
        <v>4865184</v>
      </c>
    </row>
    <row r="1378" spans="1:31" s="421" customFormat="1" ht="14.4" x14ac:dyDescent="0.3">
      <c r="A1378" s="409">
        <v>43490</v>
      </c>
      <c r="B1378" s="410">
        <f t="shared" si="37"/>
        <v>2019</v>
      </c>
      <c r="C1378" s="411">
        <v>1674594</v>
      </c>
      <c r="D1378" s="411">
        <v>26191000</v>
      </c>
      <c r="E1378" s="411">
        <v>26191000</v>
      </c>
      <c r="F1378" s="411">
        <v>1266720</v>
      </c>
      <c r="G1378" s="412">
        <v>28439560</v>
      </c>
      <c r="H1378" s="412">
        <v>28439560</v>
      </c>
      <c r="I1378" s="412">
        <v>288991180</v>
      </c>
      <c r="J1378" s="413">
        <v>99.26</v>
      </c>
      <c r="K1378" s="414">
        <v>1138.3630000000001</v>
      </c>
      <c r="L1378" s="414">
        <v>557.74400000000003</v>
      </c>
      <c r="M1378" s="415">
        <v>17258.522000000001</v>
      </c>
      <c r="N1378" s="415">
        <v>9372.271999999999</v>
      </c>
      <c r="O1378" s="415">
        <v>17258.522000000001</v>
      </c>
      <c r="P1378" s="415">
        <v>9372.271999999999</v>
      </c>
      <c r="Q1378" s="416">
        <v>1674.5940000000001</v>
      </c>
      <c r="R1378" s="417">
        <f t="shared" si="36"/>
        <v>0.38993489017477573</v>
      </c>
      <c r="S1378" s="418">
        <v>98.698400000000007</v>
      </c>
      <c r="T1378" s="416">
        <v>87</v>
      </c>
      <c r="U1378" s="415">
        <v>2088000</v>
      </c>
      <c r="V1378" s="415">
        <v>52200000</v>
      </c>
      <c r="W1378" s="415">
        <v>1</v>
      </c>
      <c r="X1378" s="415">
        <v>52200000</v>
      </c>
      <c r="Y1378" s="419">
        <v>60</v>
      </c>
      <c r="Z1378" s="419">
        <v>31.05</v>
      </c>
      <c r="AA1378" s="420">
        <v>199881.97900000005</v>
      </c>
      <c r="AB1378" s="420">
        <v>104312.41200000003</v>
      </c>
      <c r="AC1378" s="420">
        <v>729432.64800000051</v>
      </c>
      <c r="AD1378" s="420">
        <v>378932.98499999993</v>
      </c>
      <c r="AE1378" s="415">
        <v>4867272</v>
      </c>
    </row>
    <row r="1379" spans="1:31" s="421" customFormat="1" ht="14.4" x14ac:dyDescent="0.3">
      <c r="A1379" s="409">
        <v>43491</v>
      </c>
      <c r="B1379" s="410">
        <f t="shared" si="37"/>
        <v>2019</v>
      </c>
      <c r="C1379" s="411">
        <v>1001703</v>
      </c>
      <c r="D1379" s="411">
        <v>27192704</v>
      </c>
      <c r="E1379" s="411">
        <v>27192704</v>
      </c>
      <c r="F1379" s="411">
        <v>913523</v>
      </c>
      <c r="G1379" s="412">
        <v>28439560</v>
      </c>
      <c r="H1379" s="412">
        <v>28439560</v>
      </c>
      <c r="I1379" s="412">
        <v>288991180</v>
      </c>
      <c r="J1379" s="413">
        <v>98.39</v>
      </c>
      <c r="K1379" s="414">
        <v>695.88400000000001</v>
      </c>
      <c r="L1379" s="414">
        <v>319.25200000000001</v>
      </c>
      <c r="M1379" s="415">
        <v>17954.406000000003</v>
      </c>
      <c r="N1379" s="415">
        <v>9691.5239999999994</v>
      </c>
      <c r="O1379" s="415">
        <v>17954.406000000003</v>
      </c>
      <c r="P1379" s="415">
        <v>9691.5239999999994</v>
      </c>
      <c r="Q1379" s="416">
        <v>1001.703</v>
      </c>
      <c r="R1379" s="417">
        <f t="shared" si="36"/>
        <v>0.38909961882643168</v>
      </c>
      <c r="S1379" s="418">
        <v>98.686538461538461</v>
      </c>
      <c r="T1379" s="416">
        <v>87</v>
      </c>
      <c r="U1379" s="415">
        <v>2088000</v>
      </c>
      <c r="V1379" s="415">
        <v>54288000</v>
      </c>
      <c r="W1379" s="415">
        <v>1</v>
      </c>
      <c r="X1379" s="415">
        <v>54288000</v>
      </c>
      <c r="Y1379" s="419">
        <v>60</v>
      </c>
      <c r="Z1379" s="419">
        <v>31.05</v>
      </c>
      <c r="AA1379" s="420">
        <v>199217.40400000004</v>
      </c>
      <c r="AB1379" s="420">
        <v>103964.068</v>
      </c>
      <c r="AC1379" s="420">
        <v>730128.53200000047</v>
      </c>
      <c r="AD1379" s="420">
        <v>379252.23699999991</v>
      </c>
      <c r="AE1379" s="415">
        <v>4869360</v>
      </c>
    </row>
    <row r="1380" spans="1:31" s="421" customFormat="1" ht="14.4" x14ac:dyDescent="0.3">
      <c r="A1380" s="409">
        <v>43492</v>
      </c>
      <c r="B1380" s="410">
        <f t="shared" si="37"/>
        <v>2019</v>
      </c>
      <c r="C1380" s="411">
        <v>13703.125</v>
      </c>
      <c r="D1380" s="411">
        <v>27206406</v>
      </c>
      <c r="E1380" s="411">
        <v>27206406</v>
      </c>
      <c r="F1380" s="411">
        <v>90210</v>
      </c>
      <c r="G1380" s="412">
        <v>28439560</v>
      </c>
      <c r="H1380" s="412">
        <v>28439560</v>
      </c>
      <c r="I1380" s="412">
        <v>288991180</v>
      </c>
      <c r="J1380" s="413">
        <v>97.33</v>
      </c>
      <c r="K1380" s="414">
        <v>10.444000000000001</v>
      </c>
      <c r="L1380" s="414">
        <v>8.8520000000000003</v>
      </c>
      <c r="M1380" s="415">
        <v>17964.850000000002</v>
      </c>
      <c r="N1380" s="415">
        <v>9700.3760000000002</v>
      </c>
      <c r="O1380" s="415">
        <v>17964.850000000002</v>
      </c>
      <c r="P1380" s="415">
        <v>9700.3760000000002</v>
      </c>
      <c r="Q1380" s="416">
        <v>13.703125</v>
      </c>
      <c r="R1380" s="417">
        <f t="shared" si="36"/>
        <v>0.38810592114758841</v>
      </c>
      <c r="S1380" s="418">
        <v>98.636296296296294</v>
      </c>
      <c r="T1380" s="416">
        <v>87</v>
      </c>
      <c r="U1380" s="415">
        <v>2088000</v>
      </c>
      <c r="V1380" s="415">
        <v>56376000</v>
      </c>
      <c r="W1380" s="415">
        <v>1</v>
      </c>
      <c r="X1380" s="415">
        <v>56376000</v>
      </c>
      <c r="Y1380" s="419">
        <v>60</v>
      </c>
      <c r="Z1380" s="419">
        <v>31.05</v>
      </c>
      <c r="AA1380" s="420">
        <v>198114.94300000003</v>
      </c>
      <c r="AB1380" s="420">
        <v>103423.71399999999</v>
      </c>
      <c r="AC1380" s="420">
        <v>730138.97600000049</v>
      </c>
      <c r="AD1380" s="420">
        <v>379261.08899999992</v>
      </c>
      <c r="AE1380" s="415">
        <v>4871448</v>
      </c>
    </row>
    <row r="1381" spans="1:31" s="421" customFormat="1" ht="14.4" x14ac:dyDescent="0.3">
      <c r="A1381" s="409">
        <v>43493</v>
      </c>
      <c r="B1381" s="410">
        <f t="shared" si="37"/>
        <v>2019</v>
      </c>
      <c r="C1381" s="411">
        <v>1112890.625</v>
      </c>
      <c r="D1381" s="411">
        <v>28319296</v>
      </c>
      <c r="E1381" s="411">
        <v>28319296</v>
      </c>
      <c r="F1381" s="411">
        <v>917973</v>
      </c>
      <c r="G1381" s="412">
        <v>28439560</v>
      </c>
      <c r="H1381" s="412">
        <v>28439560</v>
      </c>
      <c r="I1381" s="412">
        <v>288991180</v>
      </c>
      <c r="J1381" s="413">
        <v>96.89</v>
      </c>
      <c r="K1381" s="414">
        <v>759.67</v>
      </c>
      <c r="L1381" s="414">
        <v>370.048</v>
      </c>
      <c r="M1381" s="415">
        <v>18724.52</v>
      </c>
      <c r="N1381" s="415">
        <v>10070.424000000001</v>
      </c>
      <c r="O1381" s="415">
        <v>18724.52</v>
      </c>
      <c r="P1381" s="415">
        <v>10070.424000000001</v>
      </c>
      <c r="Q1381" s="416">
        <v>1112.890625</v>
      </c>
      <c r="R1381" s="417">
        <f t="shared" si="36"/>
        <v>0.38906201812050611</v>
      </c>
      <c r="S1381" s="418">
        <v>98.573928571428567</v>
      </c>
      <c r="T1381" s="416">
        <v>87</v>
      </c>
      <c r="U1381" s="415">
        <v>2088000</v>
      </c>
      <c r="V1381" s="415">
        <v>58464000</v>
      </c>
      <c r="W1381" s="415">
        <v>1</v>
      </c>
      <c r="X1381" s="415">
        <v>58464000</v>
      </c>
      <c r="Y1381" s="419">
        <v>60</v>
      </c>
      <c r="Z1381" s="419">
        <v>31.05</v>
      </c>
      <c r="AA1381" s="420">
        <v>198351.45100000003</v>
      </c>
      <c r="AB1381" s="420">
        <v>103535.48799999998</v>
      </c>
      <c r="AC1381" s="420">
        <v>730898.64600000053</v>
      </c>
      <c r="AD1381" s="420">
        <v>379631.13699999993</v>
      </c>
      <c r="AE1381" s="415">
        <v>4873536</v>
      </c>
    </row>
    <row r="1382" spans="1:31" s="421" customFormat="1" ht="14.4" x14ac:dyDescent="0.3">
      <c r="A1382" s="409">
        <v>43494</v>
      </c>
      <c r="B1382" s="410">
        <f t="shared" si="37"/>
        <v>2019</v>
      </c>
      <c r="C1382" s="411">
        <v>1776312.5</v>
      </c>
      <c r="D1382" s="411">
        <v>30095610</v>
      </c>
      <c r="E1382" s="411">
        <v>30095610</v>
      </c>
      <c r="F1382" s="411">
        <v>1644120</v>
      </c>
      <c r="G1382" s="412">
        <v>28439560</v>
      </c>
      <c r="H1382" s="412">
        <v>28439560</v>
      </c>
      <c r="I1382" s="412">
        <v>288991180</v>
      </c>
      <c r="J1382" s="413">
        <v>99.38</v>
      </c>
      <c r="K1382" s="414">
        <v>1191.615</v>
      </c>
      <c r="L1382" s="414">
        <v>608.81200000000001</v>
      </c>
      <c r="M1382" s="415">
        <v>19916.135000000002</v>
      </c>
      <c r="N1382" s="415">
        <v>10679.236000000001</v>
      </c>
      <c r="O1382" s="415">
        <v>19916.135000000002</v>
      </c>
      <c r="P1382" s="415">
        <v>10679.236000000001</v>
      </c>
      <c r="Q1382" s="416">
        <v>1776.3125</v>
      </c>
      <c r="R1382" s="417">
        <f t="shared" si="36"/>
        <v>0.39137731295596506</v>
      </c>
      <c r="S1382" s="418">
        <v>98.601724137931029</v>
      </c>
      <c r="T1382" s="416">
        <v>87</v>
      </c>
      <c r="U1382" s="415">
        <v>2088000</v>
      </c>
      <c r="V1382" s="415">
        <v>60552000</v>
      </c>
      <c r="W1382" s="415">
        <v>1</v>
      </c>
      <c r="X1382" s="415">
        <v>60552000</v>
      </c>
      <c r="Y1382" s="419">
        <v>60</v>
      </c>
      <c r="Z1382" s="419">
        <v>31.05</v>
      </c>
      <c r="AA1382" s="420">
        <v>199275.82400000002</v>
      </c>
      <c r="AB1382" s="420">
        <v>104020.25799999999</v>
      </c>
      <c r="AC1382" s="420">
        <v>732090.26100000052</v>
      </c>
      <c r="AD1382" s="420">
        <v>380239.94899999991</v>
      </c>
      <c r="AE1382" s="415">
        <v>4875624</v>
      </c>
    </row>
    <row r="1383" spans="1:31" s="421" customFormat="1" ht="14.4" x14ac:dyDescent="0.3">
      <c r="A1383" s="409">
        <v>43495</v>
      </c>
      <c r="B1383" s="410">
        <f t="shared" si="37"/>
        <v>2019</v>
      </c>
      <c r="C1383" s="411">
        <v>1124500</v>
      </c>
      <c r="D1383" s="411">
        <v>31220110</v>
      </c>
      <c r="E1383" s="411">
        <v>31220110</v>
      </c>
      <c r="F1383" s="411">
        <v>1326918</v>
      </c>
      <c r="G1383" s="412">
        <v>28439560</v>
      </c>
      <c r="H1383" s="412">
        <v>28439560</v>
      </c>
      <c r="I1383" s="412">
        <v>288991180</v>
      </c>
      <c r="J1383" s="413">
        <v>98.06</v>
      </c>
      <c r="K1383" s="414">
        <v>760.20299999999997</v>
      </c>
      <c r="L1383" s="414">
        <v>379.58800000000002</v>
      </c>
      <c r="M1383" s="415">
        <v>20676.338000000003</v>
      </c>
      <c r="N1383" s="415">
        <v>11058.824000000001</v>
      </c>
      <c r="O1383" s="415">
        <v>20676.338000000003</v>
      </c>
      <c r="P1383" s="415">
        <v>11058.824000000001</v>
      </c>
      <c r="Q1383" s="416">
        <v>1124.5</v>
      </c>
      <c r="R1383" s="417">
        <f t="shared" si="36"/>
        <v>0.39267870906156521</v>
      </c>
      <c r="S1383" s="418">
        <v>98.583666666666659</v>
      </c>
      <c r="T1383" s="416">
        <v>87</v>
      </c>
      <c r="U1383" s="415">
        <v>2088000</v>
      </c>
      <c r="V1383" s="415">
        <v>62640000</v>
      </c>
      <c r="W1383" s="415">
        <v>1</v>
      </c>
      <c r="X1383" s="415">
        <v>62640000</v>
      </c>
      <c r="Y1383" s="419">
        <v>60</v>
      </c>
      <c r="Z1383" s="419">
        <v>31.05</v>
      </c>
      <c r="AA1383" s="420">
        <v>200026.77400000003</v>
      </c>
      <c r="AB1383" s="420">
        <v>104392.09399999998</v>
      </c>
      <c r="AC1383" s="420">
        <v>732850.4640000005</v>
      </c>
      <c r="AD1383" s="420">
        <v>380619.53699999989</v>
      </c>
      <c r="AE1383" s="415">
        <v>4877712</v>
      </c>
    </row>
    <row r="1384" spans="1:31" s="421" customFormat="1" ht="14.4" x14ac:dyDescent="0.3">
      <c r="A1384" s="409">
        <v>43496</v>
      </c>
      <c r="B1384" s="410">
        <f t="shared" si="37"/>
        <v>2019</v>
      </c>
      <c r="C1384" s="411">
        <v>2022094</v>
      </c>
      <c r="D1384" s="411">
        <v>33242204</v>
      </c>
      <c r="E1384" s="411">
        <v>33242204</v>
      </c>
      <c r="F1384" s="411">
        <v>1889315</v>
      </c>
      <c r="G1384" s="412">
        <v>28439560</v>
      </c>
      <c r="H1384" s="412">
        <v>28439560</v>
      </c>
      <c r="I1384" s="412">
        <v>288991180</v>
      </c>
      <c r="J1384" s="413">
        <v>100</v>
      </c>
      <c r="K1384" s="414">
        <v>1349.8130000000001</v>
      </c>
      <c r="L1384" s="414">
        <v>701.57600000000002</v>
      </c>
      <c r="M1384" s="415">
        <v>22026.151000000005</v>
      </c>
      <c r="N1384" s="415">
        <v>11760.400000000001</v>
      </c>
      <c r="O1384" s="415">
        <v>22026.151000000005</v>
      </c>
      <c r="P1384" s="415">
        <v>11760.400000000001</v>
      </c>
      <c r="Q1384" s="416">
        <v>2022.0940000000001</v>
      </c>
      <c r="R1384" s="417">
        <f t="shared" si="36"/>
        <v>0.39522252630819299</v>
      </c>
      <c r="S1384" s="418">
        <v>98.629354838709673</v>
      </c>
      <c r="T1384" s="416">
        <v>87</v>
      </c>
      <c r="U1384" s="415">
        <v>2088000</v>
      </c>
      <c r="V1384" s="415">
        <v>64728000</v>
      </c>
      <c r="W1384" s="415">
        <v>1</v>
      </c>
      <c r="X1384" s="415">
        <v>64728000</v>
      </c>
      <c r="Y1384" s="419">
        <v>60</v>
      </c>
      <c r="Z1384" s="419">
        <v>31.05</v>
      </c>
      <c r="AA1384" s="420">
        <v>201295.99200000003</v>
      </c>
      <c r="AB1384" s="420">
        <v>105033.78199999999</v>
      </c>
      <c r="AC1384" s="420">
        <v>734200.27700000047</v>
      </c>
      <c r="AD1384" s="420">
        <v>381321.1129999999</v>
      </c>
      <c r="AE1384" s="415">
        <v>4879800</v>
      </c>
    </row>
    <row r="1385" spans="1:31" s="356" customFormat="1" ht="14.4" x14ac:dyDescent="0.3">
      <c r="A1385" s="344">
        <v>43497</v>
      </c>
      <c r="B1385" s="345">
        <f t="shared" si="37"/>
        <v>2019</v>
      </c>
      <c r="C1385" s="346">
        <v>629797</v>
      </c>
      <c r="D1385" s="346">
        <v>629797</v>
      </c>
      <c r="E1385" s="346">
        <v>33872000</v>
      </c>
      <c r="F1385" s="346">
        <v>1021089</v>
      </c>
      <c r="G1385" s="347">
        <v>29706350</v>
      </c>
      <c r="H1385" s="347">
        <v>58145900</v>
      </c>
      <c r="I1385" s="347">
        <v>288991180</v>
      </c>
      <c r="J1385" s="348">
        <v>97.39</v>
      </c>
      <c r="K1385" s="349">
        <v>416.54599999999999</v>
      </c>
      <c r="L1385" s="349">
        <v>222.64400000000001</v>
      </c>
      <c r="M1385" s="350">
        <v>416.54599999999999</v>
      </c>
      <c r="N1385" s="350">
        <v>222.64400000000001</v>
      </c>
      <c r="O1385" s="350">
        <v>22442.697000000004</v>
      </c>
      <c r="P1385" s="350">
        <v>11983.044000000002</v>
      </c>
      <c r="Q1385" s="351">
        <v>629.79700000000003</v>
      </c>
      <c r="R1385" s="352">
        <f t="shared" si="36"/>
        <v>0.39403831253608357</v>
      </c>
      <c r="S1385" s="353">
        <v>98.590624999999989</v>
      </c>
      <c r="T1385" s="351">
        <v>87</v>
      </c>
      <c r="U1385" s="350">
        <v>2088000</v>
      </c>
      <c r="V1385" s="350">
        <v>2088000</v>
      </c>
      <c r="W1385" s="350">
        <v>2</v>
      </c>
      <c r="X1385" s="350">
        <v>66816000</v>
      </c>
      <c r="Y1385" s="354">
        <v>60</v>
      </c>
      <c r="Z1385" s="354">
        <v>31.05</v>
      </c>
      <c r="AA1385" s="355">
        <v>201653.53600000002</v>
      </c>
      <c r="AB1385" s="355">
        <v>105226.86199999999</v>
      </c>
      <c r="AC1385" s="355">
        <v>734616.82300000044</v>
      </c>
      <c r="AD1385" s="355">
        <v>381543.75699999987</v>
      </c>
      <c r="AE1385" s="350">
        <v>4881888</v>
      </c>
    </row>
    <row r="1386" spans="1:31" s="356" customFormat="1" ht="14.4" x14ac:dyDescent="0.3">
      <c r="A1386" s="344">
        <v>43498</v>
      </c>
      <c r="B1386" s="345">
        <f t="shared" si="37"/>
        <v>2019</v>
      </c>
      <c r="C1386" s="346">
        <v>1553500</v>
      </c>
      <c r="D1386" s="346">
        <v>2183297</v>
      </c>
      <c r="E1386" s="346">
        <v>35425500</v>
      </c>
      <c r="F1386" s="346">
        <v>1358210</v>
      </c>
      <c r="G1386" s="347">
        <v>29706350</v>
      </c>
      <c r="H1386" s="347">
        <v>58145900</v>
      </c>
      <c r="I1386" s="347">
        <v>288991180</v>
      </c>
      <c r="J1386" s="348">
        <v>99.42</v>
      </c>
      <c r="K1386" s="349">
        <v>1015.9</v>
      </c>
      <c r="L1386" s="349">
        <v>558.32399999999996</v>
      </c>
      <c r="M1386" s="350">
        <v>1432.4459999999999</v>
      </c>
      <c r="N1386" s="350">
        <v>780.96799999999996</v>
      </c>
      <c r="O1386" s="350">
        <v>23458.597000000005</v>
      </c>
      <c r="P1386" s="350">
        <v>12541.368000000002</v>
      </c>
      <c r="Q1386" s="351">
        <v>1553.5</v>
      </c>
      <c r="R1386" s="352">
        <f t="shared" si="36"/>
        <v>0.39354692010444559</v>
      </c>
      <c r="S1386" s="353">
        <v>98.61575757575757</v>
      </c>
      <c r="T1386" s="351">
        <v>87</v>
      </c>
      <c r="U1386" s="350">
        <v>2088000</v>
      </c>
      <c r="V1386" s="350">
        <v>4176000</v>
      </c>
      <c r="W1386" s="350">
        <v>2</v>
      </c>
      <c r="X1386" s="350">
        <v>68904000</v>
      </c>
      <c r="Y1386" s="354">
        <v>60</v>
      </c>
      <c r="Z1386" s="354">
        <v>31.05</v>
      </c>
      <c r="AA1386" s="355">
        <v>201647.59300000002</v>
      </c>
      <c r="AB1386" s="355">
        <v>105254.35399999998</v>
      </c>
      <c r="AC1386" s="355">
        <v>735632.72300000046</v>
      </c>
      <c r="AD1386" s="355">
        <v>382102.08099999989</v>
      </c>
      <c r="AE1386" s="350">
        <v>4883976</v>
      </c>
    </row>
    <row r="1387" spans="1:31" s="356" customFormat="1" ht="14.4" x14ac:dyDescent="0.3">
      <c r="A1387" s="344">
        <v>43499</v>
      </c>
      <c r="B1387" s="345">
        <f t="shared" si="37"/>
        <v>2019</v>
      </c>
      <c r="C1387" s="346">
        <v>1304797</v>
      </c>
      <c r="D1387" s="346">
        <v>3488094</v>
      </c>
      <c r="E1387" s="346">
        <v>36730296</v>
      </c>
      <c r="F1387" s="346">
        <v>1012306</v>
      </c>
      <c r="G1387" s="347">
        <v>29706350</v>
      </c>
      <c r="H1387" s="347">
        <v>58145900</v>
      </c>
      <c r="I1387" s="347">
        <v>288991180</v>
      </c>
      <c r="J1387" s="348">
        <v>99.61</v>
      </c>
      <c r="K1387" s="349">
        <v>834.48699999999997</v>
      </c>
      <c r="L1387" s="349">
        <v>485.17599999999999</v>
      </c>
      <c r="M1387" s="350">
        <v>2266.933</v>
      </c>
      <c r="N1387" s="350">
        <v>1266.144</v>
      </c>
      <c r="O1387" s="350">
        <v>24293.084000000006</v>
      </c>
      <c r="P1387" s="350">
        <v>13026.544000000002</v>
      </c>
      <c r="Q1387" s="351">
        <v>1304.797</v>
      </c>
      <c r="R1387" s="352">
        <f t="shared" si="36"/>
        <v>0.39274112442922382</v>
      </c>
      <c r="S1387" s="353">
        <v>98.644999999999996</v>
      </c>
      <c r="T1387" s="351">
        <v>87</v>
      </c>
      <c r="U1387" s="350">
        <v>2088000</v>
      </c>
      <c r="V1387" s="350">
        <v>6264000</v>
      </c>
      <c r="W1387" s="350">
        <v>2</v>
      </c>
      <c r="X1387" s="350">
        <v>70992000</v>
      </c>
      <c r="Y1387" s="354">
        <v>60</v>
      </c>
      <c r="Z1387" s="354">
        <v>31.05</v>
      </c>
      <c r="AA1387" s="355">
        <v>201187.20600000003</v>
      </c>
      <c r="AB1387" s="355">
        <v>105077.03600000001</v>
      </c>
      <c r="AC1387" s="355">
        <v>736467.21000000043</v>
      </c>
      <c r="AD1387" s="355">
        <v>382587.25699999987</v>
      </c>
      <c r="AE1387" s="350">
        <v>4886064</v>
      </c>
    </row>
    <row r="1388" spans="1:31" s="356" customFormat="1" ht="14.4" x14ac:dyDescent="0.3">
      <c r="A1388" s="344">
        <v>43500</v>
      </c>
      <c r="B1388" s="345">
        <f t="shared" si="37"/>
        <v>2019</v>
      </c>
      <c r="C1388" s="346">
        <v>205000</v>
      </c>
      <c r="D1388" s="346">
        <v>3693094</v>
      </c>
      <c r="E1388" s="346">
        <v>36935296</v>
      </c>
      <c r="F1388" s="346">
        <v>148652</v>
      </c>
      <c r="G1388" s="347">
        <v>29706350</v>
      </c>
      <c r="H1388" s="347">
        <v>58145900</v>
      </c>
      <c r="I1388" s="347">
        <v>288991180</v>
      </c>
      <c r="J1388" s="348">
        <v>97.45</v>
      </c>
      <c r="K1388" s="349">
        <v>132.798</v>
      </c>
      <c r="L1388" s="349">
        <v>70.287999999999997</v>
      </c>
      <c r="M1388" s="350">
        <v>2399.7309999999998</v>
      </c>
      <c r="N1388" s="350">
        <v>1336.432</v>
      </c>
      <c r="O1388" s="350">
        <v>24425.882000000005</v>
      </c>
      <c r="P1388" s="350">
        <v>13096.832000000002</v>
      </c>
      <c r="Q1388" s="351">
        <v>205</v>
      </c>
      <c r="R1388" s="352">
        <f t="shared" si="36"/>
        <v>0.39061088247257664</v>
      </c>
      <c r="S1388" s="353">
        <v>98.610857142857128</v>
      </c>
      <c r="T1388" s="351">
        <v>87</v>
      </c>
      <c r="U1388" s="350">
        <v>2088000</v>
      </c>
      <c r="V1388" s="350">
        <v>8352000</v>
      </c>
      <c r="W1388" s="350">
        <v>2</v>
      </c>
      <c r="X1388" s="350">
        <v>73080000</v>
      </c>
      <c r="Y1388" s="354">
        <v>60</v>
      </c>
      <c r="Z1388" s="354">
        <v>31.05</v>
      </c>
      <c r="AA1388" s="355">
        <v>200035.22600000002</v>
      </c>
      <c r="AB1388" s="355">
        <v>104484.95800000001</v>
      </c>
      <c r="AC1388" s="355">
        <v>736600.00800000038</v>
      </c>
      <c r="AD1388" s="355">
        <v>382657.54499999987</v>
      </c>
      <c r="AE1388" s="350">
        <v>4888152</v>
      </c>
    </row>
    <row r="1389" spans="1:31" s="356" customFormat="1" ht="14.4" x14ac:dyDescent="0.3">
      <c r="A1389" s="344">
        <v>43501</v>
      </c>
      <c r="B1389" s="345">
        <f t="shared" si="37"/>
        <v>2019</v>
      </c>
      <c r="C1389" s="346">
        <v>677203</v>
      </c>
      <c r="D1389" s="346">
        <v>4370297</v>
      </c>
      <c r="E1389" s="346">
        <v>37612500</v>
      </c>
      <c r="F1389" s="346">
        <v>477442</v>
      </c>
      <c r="G1389" s="347">
        <v>29706350</v>
      </c>
      <c r="H1389" s="347">
        <v>58145900</v>
      </c>
      <c r="I1389" s="347">
        <v>288991180</v>
      </c>
      <c r="J1389" s="348">
        <v>95.09</v>
      </c>
      <c r="K1389" s="349">
        <v>458.53399999999999</v>
      </c>
      <c r="L1389" s="349">
        <v>214.756</v>
      </c>
      <c r="M1389" s="350">
        <v>2858.2649999999999</v>
      </c>
      <c r="N1389" s="350">
        <v>1551.1880000000001</v>
      </c>
      <c r="O1389" s="350">
        <v>24884.416000000005</v>
      </c>
      <c r="P1389" s="350">
        <v>13311.588000000002</v>
      </c>
      <c r="Q1389" s="351">
        <v>677.20299999999997</v>
      </c>
      <c r="R1389" s="352">
        <f t="shared" si="36"/>
        <v>0.39030712847058224</v>
      </c>
      <c r="S1389" s="353">
        <v>98.513055555555553</v>
      </c>
      <c r="T1389" s="351">
        <v>87</v>
      </c>
      <c r="U1389" s="350">
        <v>2088000</v>
      </c>
      <c r="V1389" s="350">
        <v>10440000</v>
      </c>
      <c r="W1389" s="350">
        <v>2</v>
      </c>
      <c r="X1389" s="350">
        <v>75168000</v>
      </c>
      <c r="Y1389" s="354">
        <v>60</v>
      </c>
      <c r="Z1389" s="354">
        <v>31.05</v>
      </c>
      <c r="AA1389" s="355">
        <v>199269.24900000001</v>
      </c>
      <c r="AB1389" s="355">
        <v>104068.99</v>
      </c>
      <c r="AC1389" s="355">
        <v>737058.54200000037</v>
      </c>
      <c r="AD1389" s="355">
        <v>382872.30099999986</v>
      </c>
      <c r="AE1389" s="350">
        <v>4890240</v>
      </c>
    </row>
    <row r="1390" spans="1:31" s="356" customFormat="1" ht="14.4" x14ac:dyDescent="0.3">
      <c r="A1390" s="344">
        <v>43502</v>
      </c>
      <c r="B1390" s="345">
        <f t="shared" si="37"/>
        <v>2019</v>
      </c>
      <c r="C1390" s="346">
        <v>1288297</v>
      </c>
      <c r="D1390" s="346">
        <v>5658594</v>
      </c>
      <c r="E1390" s="346">
        <v>38900796</v>
      </c>
      <c r="F1390" s="346">
        <v>839216</v>
      </c>
      <c r="G1390" s="347">
        <v>29706350</v>
      </c>
      <c r="H1390" s="347">
        <v>58145900</v>
      </c>
      <c r="I1390" s="347">
        <v>288991180</v>
      </c>
      <c r="J1390" s="348">
        <v>98.93</v>
      </c>
      <c r="K1390" s="349">
        <v>858.32799999999997</v>
      </c>
      <c r="L1390" s="349">
        <v>448.25200000000001</v>
      </c>
      <c r="M1390" s="350">
        <v>3716.5929999999998</v>
      </c>
      <c r="N1390" s="350">
        <v>1999.44</v>
      </c>
      <c r="O1390" s="350">
        <v>25742.744000000006</v>
      </c>
      <c r="P1390" s="350">
        <v>13759.840000000002</v>
      </c>
      <c r="Q1390" s="351">
        <v>1288.297</v>
      </c>
      <c r="R1390" s="352">
        <f t="shared" ref="R1390:R1453" si="38">SUM(Q1026:Q1390)/(SUM(T1026:T1390)*24)</f>
        <v>0.39110985901170436</v>
      </c>
      <c r="S1390" s="353">
        <v>98.524324324324311</v>
      </c>
      <c r="T1390" s="351">
        <v>87</v>
      </c>
      <c r="U1390" s="350">
        <v>2088000</v>
      </c>
      <c r="V1390" s="350">
        <v>12528000</v>
      </c>
      <c r="W1390" s="350">
        <v>2</v>
      </c>
      <c r="X1390" s="350">
        <v>77256000</v>
      </c>
      <c r="Y1390" s="354">
        <v>60</v>
      </c>
      <c r="Z1390" s="354">
        <v>31.05</v>
      </c>
      <c r="AA1390" s="355">
        <v>199507.535</v>
      </c>
      <c r="AB1390" s="355">
        <v>104215.742</v>
      </c>
      <c r="AC1390" s="355">
        <v>737916.87000000034</v>
      </c>
      <c r="AD1390" s="355">
        <v>383320.55299999984</v>
      </c>
      <c r="AE1390" s="350">
        <v>4892328</v>
      </c>
    </row>
    <row r="1391" spans="1:31" s="356" customFormat="1" ht="14.4" x14ac:dyDescent="0.3">
      <c r="A1391" s="344">
        <v>43503</v>
      </c>
      <c r="B1391" s="345">
        <f t="shared" si="37"/>
        <v>2019</v>
      </c>
      <c r="C1391" s="346">
        <v>2081406</v>
      </c>
      <c r="D1391" s="346">
        <v>7740000</v>
      </c>
      <c r="E1391" s="346">
        <v>40982204</v>
      </c>
      <c r="F1391" s="346">
        <v>1823180</v>
      </c>
      <c r="G1391" s="347">
        <v>29706350</v>
      </c>
      <c r="H1391" s="347">
        <v>58145900</v>
      </c>
      <c r="I1391" s="347">
        <v>288991180</v>
      </c>
      <c r="J1391" s="348">
        <v>99.93</v>
      </c>
      <c r="K1391" s="349">
        <v>1394.585</v>
      </c>
      <c r="L1391" s="349">
        <v>716.48</v>
      </c>
      <c r="M1391" s="350">
        <v>5111.1779999999999</v>
      </c>
      <c r="N1391" s="350">
        <v>2715.92</v>
      </c>
      <c r="O1391" s="350">
        <v>27137.329000000005</v>
      </c>
      <c r="P1391" s="350">
        <v>14476.320000000002</v>
      </c>
      <c r="Q1391" s="351">
        <v>2081.4059999999999</v>
      </c>
      <c r="R1391" s="352">
        <f t="shared" si="38"/>
        <v>0.3935513721592403</v>
      </c>
      <c r="S1391" s="353">
        <v>98.561315789473667</v>
      </c>
      <c r="T1391" s="351">
        <v>87</v>
      </c>
      <c r="U1391" s="350">
        <v>2088000</v>
      </c>
      <c r="V1391" s="350">
        <v>14616000</v>
      </c>
      <c r="W1391" s="350">
        <v>2</v>
      </c>
      <c r="X1391" s="350">
        <v>79344000</v>
      </c>
      <c r="Y1391" s="354">
        <v>60</v>
      </c>
      <c r="Z1391" s="354">
        <v>31.05</v>
      </c>
      <c r="AA1391" s="355">
        <v>200437.68799999999</v>
      </c>
      <c r="AB1391" s="355">
        <v>104708.66</v>
      </c>
      <c r="AC1391" s="355">
        <v>739311.45500000031</v>
      </c>
      <c r="AD1391" s="355">
        <v>384037.03299999982</v>
      </c>
      <c r="AE1391" s="350">
        <v>4894416</v>
      </c>
    </row>
    <row r="1392" spans="1:31" s="356" customFormat="1" ht="14.4" x14ac:dyDescent="0.3">
      <c r="A1392" s="344">
        <v>43504</v>
      </c>
      <c r="B1392" s="345">
        <f t="shared" si="37"/>
        <v>2019</v>
      </c>
      <c r="C1392" s="346">
        <v>1824594</v>
      </c>
      <c r="D1392" s="346">
        <v>9564594</v>
      </c>
      <c r="E1392" s="346">
        <v>42806796</v>
      </c>
      <c r="F1392" s="346">
        <v>1420586</v>
      </c>
      <c r="G1392" s="347">
        <v>29706350</v>
      </c>
      <c r="H1392" s="347">
        <v>58145900</v>
      </c>
      <c r="I1392" s="347">
        <v>288991180</v>
      </c>
      <c r="J1392" s="348">
        <v>99.98</v>
      </c>
      <c r="K1392" s="349">
        <v>1215.7660000000001</v>
      </c>
      <c r="L1392" s="349">
        <v>633.04</v>
      </c>
      <c r="M1392" s="350">
        <v>6326.9439999999995</v>
      </c>
      <c r="N1392" s="350">
        <v>3348.96</v>
      </c>
      <c r="O1392" s="350">
        <v>28353.095000000005</v>
      </c>
      <c r="P1392" s="350">
        <v>15109.36</v>
      </c>
      <c r="Q1392" s="351">
        <v>1824.5940000000001</v>
      </c>
      <c r="R1392" s="352">
        <f t="shared" si="38"/>
        <v>0.3947867340445077</v>
      </c>
      <c r="S1392" s="353">
        <v>98.597692307692299</v>
      </c>
      <c r="T1392" s="351">
        <v>87</v>
      </c>
      <c r="U1392" s="350">
        <v>2088000</v>
      </c>
      <c r="V1392" s="350">
        <v>16704000</v>
      </c>
      <c r="W1392" s="350">
        <v>2</v>
      </c>
      <c r="X1392" s="350">
        <v>81432000</v>
      </c>
      <c r="Y1392" s="354">
        <v>60</v>
      </c>
      <c r="Z1392" s="354">
        <v>31.05</v>
      </c>
      <c r="AA1392" s="355">
        <v>201491.106</v>
      </c>
      <c r="AB1392" s="355">
        <v>105275.72399999999</v>
      </c>
      <c r="AC1392" s="355">
        <v>740527.22100000025</v>
      </c>
      <c r="AD1392" s="355">
        <v>384670.0729999998</v>
      </c>
      <c r="AE1392" s="350">
        <v>4896504</v>
      </c>
    </row>
    <row r="1393" spans="1:31" s="356" customFormat="1" ht="14.4" x14ac:dyDescent="0.3">
      <c r="A1393" s="344">
        <v>43505</v>
      </c>
      <c r="B1393" s="345">
        <f t="shared" si="37"/>
        <v>2019</v>
      </c>
      <c r="C1393" s="346">
        <v>1273406</v>
      </c>
      <c r="D1393" s="346">
        <v>10838000</v>
      </c>
      <c r="E1393" s="346">
        <v>44080204</v>
      </c>
      <c r="F1393" s="346">
        <v>901862</v>
      </c>
      <c r="G1393" s="347">
        <v>29706350</v>
      </c>
      <c r="H1393" s="347">
        <v>58145900</v>
      </c>
      <c r="I1393" s="347">
        <v>288991180</v>
      </c>
      <c r="J1393" s="348">
        <v>99.12</v>
      </c>
      <c r="K1393" s="349">
        <v>843.16200000000003</v>
      </c>
      <c r="L1393" s="349">
        <v>446.22</v>
      </c>
      <c r="M1393" s="350">
        <v>7170.1059999999998</v>
      </c>
      <c r="N1393" s="350">
        <v>3795.1800000000003</v>
      </c>
      <c r="O1393" s="350">
        <v>29196.257000000005</v>
      </c>
      <c r="P1393" s="350">
        <v>15555.58</v>
      </c>
      <c r="Q1393" s="351">
        <v>1273.4059999999999</v>
      </c>
      <c r="R1393" s="352">
        <f t="shared" si="38"/>
        <v>0.39632858572140894</v>
      </c>
      <c r="S1393" s="353">
        <v>98.610749999999982</v>
      </c>
      <c r="T1393" s="351">
        <v>87</v>
      </c>
      <c r="U1393" s="350">
        <v>2088000</v>
      </c>
      <c r="V1393" s="350">
        <v>18792000</v>
      </c>
      <c r="W1393" s="350">
        <v>2</v>
      </c>
      <c r="X1393" s="350">
        <v>83520000</v>
      </c>
      <c r="Y1393" s="354">
        <v>60</v>
      </c>
      <c r="Z1393" s="354">
        <v>31.05</v>
      </c>
      <c r="AA1393" s="355">
        <v>201710.75499999998</v>
      </c>
      <c r="AB1393" s="355">
        <v>105449.01599999999</v>
      </c>
      <c r="AC1393" s="355">
        <v>741370.38300000026</v>
      </c>
      <c r="AD1393" s="355">
        <v>385116.29299999977</v>
      </c>
      <c r="AE1393" s="350">
        <v>4898592</v>
      </c>
    </row>
    <row r="1394" spans="1:31" s="356" customFormat="1" ht="14.4" x14ac:dyDescent="0.3">
      <c r="A1394" s="344">
        <v>43506</v>
      </c>
      <c r="B1394" s="345">
        <f t="shared" si="37"/>
        <v>2019</v>
      </c>
      <c r="C1394" s="346">
        <v>26203</v>
      </c>
      <c r="D1394" s="346">
        <v>10864203</v>
      </c>
      <c r="E1394" s="346">
        <v>44106408</v>
      </c>
      <c r="F1394" s="346">
        <v>97147</v>
      </c>
      <c r="G1394" s="347">
        <v>29706350</v>
      </c>
      <c r="H1394" s="347">
        <v>58145900</v>
      </c>
      <c r="I1394" s="347">
        <v>288991180</v>
      </c>
      <c r="J1394" s="348">
        <v>97.1</v>
      </c>
      <c r="K1394" s="349">
        <v>19.443000000000001</v>
      </c>
      <c r="L1394" s="349">
        <v>11.132</v>
      </c>
      <c r="M1394" s="350">
        <v>7189.549</v>
      </c>
      <c r="N1394" s="350">
        <v>3806.3120000000004</v>
      </c>
      <c r="O1394" s="350">
        <v>29215.700000000004</v>
      </c>
      <c r="P1394" s="350">
        <v>15566.712</v>
      </c>
      <c r="Q1394" s="351">
        <v>26.202999999999999</v>
      </c>
      <c r="R1394" s="352">
        <f t="shared" si="38"/>
        <v>0.39599629290662913</v>
      </c>
      <c r="S1394" s="353">
        <v>98.57390243902438</v>
      </c>
      <c r="T1394" s="351">
        <v>87</v>
      </c>
      <c r="U1394" s="350">
        <v>2088000</v>
      </c>
      <c r="V1394" s="350">
        <v>20880000</v>
      </c>
      <c r="W1394" s="350">
        <v>2</v>
      </c>
      <c r="X1394" s="350">
        <v>85608000</v>
      </c>
      <c r="Y1394" s="354">
        <v>60</v>
      </c>
      <c r="Z1394" s="354">
        <v>31.05</v>
      </c>
      <c r="AA1394" s="355">
        <v>201666.18999999997</v>
      </c>
      <c r="AB1394" s="355">
        <v>105421.68599999999</v>
      </c>
      <c r="AC1394" s="355">
        <v>741389.82600000023</v>
      </c>
      <c r="AD1394" s="355">
        <v>385127.42499999976</v>
      </c>
      <c r="AE1394" s="350">
        <v>4900680</v>
      </c>
    </row>
    <row r="1395" spans="1:31" s="356" customFormat="1" ht="14.4" x14ac:dyDescent="0.3">
      <c r="A1395" s="344">
        <v>43507</v>
      </c>
      <c r="B1395" s="345">
        <f t="shared" si="37"/>
        <v>2019</v>
      </c>
      <c r="C1395" s="346">
        <v>1762203</v>
      </c>
      <c r="D1395" s="346">
        <v>12626406</v>
      </c>
      <c r="E1395" s="346">
        <v>45868608</v>
      </c>
      <c r="F1395" s="346">
        <v>1251630</v>
      </c>
      <c r="G1395" s="347">
        <v>29706350</v>
      </c>
      <c r="H1395" s="347">
        <v>58145900</v>
      </c>
      <c r="I1395" s="347">
        <v>288991180</v>
      </c>
      <c r="J1395" s="348">
        <v>99.13</v>
      </c>
      <c r="K1395" s="349">
        <v>1157.105</v>
      </c>
      <c r="L1395" s="349">
        <v>629.43200000000002</v>
      </c>
      <c r="M1395" s="350">
        <v>8346.6540000000005</v>
      </c>
      <c r="N1395" s="350">
        <v>4435.7440000000006</v>
      </c>
      <c r="O1395" s="350">
        <v>30372.805000000004</v>
      </c>
      <c r="P1395" s="350">
        <v>16196.144</v>
      </c>
      <c r="Q1395" s="351">
        <v>1762.203</v>
      </c>
      <c r="R1395" s="352">
        <f t="shared" si="38"/>
        <v>0.39726563762924488</v>
      </c>
      <c r="S1395" s="353">
        <v>98.587142857142837</v>
      </c>
      <c r="T1395" s="351">
        <v>87</v>
      </c>
      <c r="U1395" s="350">
        <v>2088000</v>
      </c>
      <c r="V1395" s="350">
        <v>22968000</v>
      </c>
      <c r="W1395" s="350">
        <v>2</v>
      </c>
      <c r="X1395" s="350">
        <v>87696000</v>
      </c>
      <c r="Y1395" s="354">
        <v>60</v>
      </c>
      <c r="Z1395" s="354">
        <v>31.05</v>
      </c>
      <c r="AA1395" s="355">
        <v>202627.30599999998</v>
      </c>
      <c r="AB1395" s="355">
        <v>105959.49399999999</v>
      </c>
      <c r="AC1395" s="355">
        <v>742546.93100000022</v>
      </c>
      <c r="AD1395" s="355">
        <v>385756.85699999973</v>
      </c>
      <c r="AE1395" s="350">
        <v>4902768</v>
      </c>
    </row>
    <row r="1396" spans="1:31" s="356" customFormat="1" ht="14.4" x14ac:dyDescent="0.3">
      <c r="A1396" s="344">
        <v>43508</v>
      </c>
      <c r="B1396" s="345">
        <f t="shared" si="37"/>
        <v>2019</v>
      </c>
      <c r="C1396" s="346">
        <v>1356500</v>
      </c>
      <c r="D1396" s="346">
        <v>13982906</v>
      </c>
      <c r="E1396" s="346">
        <v>47225108</v>
      </c>
      <c r="F1396" s="346">
        <v>1495537</v>
      </c>
      <c r="G1396" s="347">
        <v>29706350</v>
      </c>
      <c r="H1396" s="347">
        <v>58145900</v>
      </c>
      <c r="I1396" s="347">
        <v>288991180</v>
      </c>
      <c r="J1396" s="348">
        <v>99.8</v>
      </c>
      <c r="K1396" s="349">
        <v>920.51599999999996</v>
      </c>
      <c r="L1396" s="349">
        <v>475.596</v>
      </c>
      <c r="M1396" s="350">
        <v>9267.17</v>
      </c>
      <c r="N1396" s="350">
        <v>4911.34</v>
      </c>
      <c r="O1396" s="350">
        <v>31293.321000000004</v>
      </c>
      <c r="P1396" s="350">
        <v>16671.740000000002</v>
      </c>
      <c r="Q1396" s="351">
        <v>1356.5</v>
      </c>
      <c r="R1396" s="352">
        <f t="shared" si="38"/>
        <v>0.39901132072377077</v>
      </c>
      <c r="S1396" s="353">
        <v>98.615348837209282</v>
      </c>
      <c r="T1396" s="351">
        <v>87</v>
      </c>
      <c r="U1396" s="350">
        <v>2088000</v>
      </c>
      <c r="V1396" s="350">
        <v>25056000</v>
      </c>
      <c r="W1396" s="350">
        <v>2</v>
      </c>
      <c r="X1396" s="350">
        <v>89784000</v>
      </c>
      <c r="Y1396" s="354">
        <v>60</v>
      </c>
      <c r="Z1396" s="354">
        <v>31.05</v>
      </c>
      <c r="AA1396" s="355">
        <v>202997.21799999999</v>
      </c>
      <c r="AB1396" s="355">
        <v>106177.182</v>
      </c>
      <c r="AC1396" s="355">
        <v>743467.44700000016</v>
      </c>
      <c r="AD1396" s="355">
        <v>386232.45299999975</v>
      </c>
      <c r="AE1396" s="350">
        <v>4904856</v>
      </c>
    </row>
    <row r="1397" spans="1:31" s="356" customFormat="1" ht="14.4" x14ac:dyDescent="0.3">
      <c r="A1397" s="344">
        <v>43509</v>
      </c>
      <c r="B1397" s="345">
        <f t="shared" si="37"/>
        <v>2019</v>
      </c>
      <c r="C1397" s="346">
        <v>1876500</v>
      </c>
      <c r="D1397" s="346">
        <v>15859406</v>
      </c>
      <c r="E1397" s="346">
        <v>49101608</v>
      </c>
      <c r="F1397" s="346">
        <v>1783594</v>
      </c>
      <c r="G1397" s="347">
        <v>29706350</v>
      </c>
      <c r="H1397" s="347">
        <v>58145900</v>
      </c>
      <c r="I1397" s="347">
        <v>288991180</v>
      </c>
      <c r="J1397" s="348">
        <v>99.36</v>
      </c>
      <c r="K1397" s="349">
        <v>1248.8389999999999</v>
      </c>
      <c r="L1397" s="349">
        <v>637.452</v>
      </c>
      <c r="M1397" s="350">
        <v>10516.009</v>
      </c>
      <c r="N1397" s="350">
        <v>5548.7920000000004</v>
      </c>
      <c r="O1397" s="350">
        <v>32542.160000000003</v>
      </c>
      <c r="P1397" s="350">
        <v>17309.192000000003</v>
      </c>
      <c r="Q1397" s="351">
        <v>1876.5</v>
      </c>
      <c r="R1397" s="352">
        <f t="shared" si="38"/>
        <v>0.40114637819503507</v>
      </c>
      <c r="S1397" s="353">
        <v>98.632272727272706</v>
      </c>
      <c r="T1397" s="351">
        <v>87</v>
      </c>
      <c r="U1397" s="350">
        <v>2088000</v>
      </c>
      <c r="V1397" s="350">
        <v>27144000</v>
      </c>
      <c r="W1397" s="350">
        <v>2</v>
      </c>
      <c r="X1397" s="350">
        <v>91872000</v>
      </c>
      <c r="Y1397" s="354">
        <v>60</v>
      </c>
      <c r="Z1397" s="354">
        <v>31.05</v>
      </c>
      <c r="AA1397" s="355">
        <v>204226.12899999999</v>
      </c>
      <c r="AB1397" s="355">
        <v>106801.64200000001</v>
      </c>
      <c r="AC1397" s="355">
        <v>744716.2860000002</v>
      </c>
      <c r="AD1397" s="355">
        <v>386869.90499999974</v>
      </c>
      <c r="AE1397" s="350">
        <v>4906944</v>
      </c>
    </row>
    <row r="1398" spans="1:31" s="356" customFormat="1" ht="14.4" x14ac:dyDescent="0.3">
      <c r="A1398" s="344">
        <v>43510</v>
      </c>
      <c r="B1398" s="345">
        <f t="shared" si="37"/>
        <v>2019</v>
      </c>
      <c r="C1398" s="346">
        <v>2044688</v>
      </c>
      <c r="D1398" s="346">
        <v>17904094</v>
      </c>
      <c r="E1398" s="346">
        <v>51146296</v>
      </c>
      <c r="F1398" s="346">
        <v>2056783</v>
      </c>
      <c r="G1398" s="347">
        <v>29706350</v>
      </c>
      <c r="H1398" s="347">
        <v>58145900</v>
      </c>
      <c r="I1398" s="347">
        <v>288991180</v>
      </c>
      <c r="J1398" s="348">
        <v>98.76</v>
      </c>
      <c r="K1398" s="349">
        <v>1386.077</v>
      </c>
      <c r="L1398" s="349">
        <v>690.62</v>
      </c>
      <c r="M1398" s="350">
        <v>11902.085999999999</v>
      </c>
      <c r="N1398" s="350">
        <v>6239.4120000000003</v>
      </c>
      <c r="O1398" s="350">
        <v>33928.237000000001</v>
      </c>
      <c r="P1398" s="350">
        <v>17999.812000000002</v>
      </c>
      <c r="Q1398" s="351">
        <v>2044.6880000000001</v>
      </c>
      <c r="R1398" s="352">
        <f t="shared" si="38"/>
        <v>0.40147461784233474</v>
      </c>
      <c r="S1398" s="353">
        <v>98.635111111111087</v>
      </c>
      <c r="T1398" s="351">
        <v>87</v>
      </c>
      <c r="U1398" s="350">
        <v>2088000</v>
      </c>
      <c r="V1398" s="350">
        <v>29232000</v>
      </c>
      <c r="W1398" s="350">
        <v>2</v>
      </c>
      <c r="X1398" s="350">
        <v>93960000</v>
      </c>
      <c r="Y1398" s="354">
        <v>60</v>
      </c>
      <c r="Z1398" s="354">
        <v>31.05</v>
      </c>
      <c r="AA1398" s="355">
        <v>205447.75299999997</v>
      </c>
      <c r="AB1398" s="355">
        <v>107402.39200000001</v>
      </c>
      <c r="AC1398" s="355">
        <v>746102.36300000024</v>
      </c>
      <c r="AD1398" s="355">
        <v>387560.52499999973</v>
      </c>
      <c r="AE1398" s="350">
        <v>4909032</v>
      </c>
    </row>
    <row r="1399" spans="1:31" s="356" customFormat="1" ht="14.4" x14ac:dyDescent="0.3">
      <c r="A1399" s="344">
        <v>43511</v>
      </c>
      <c r="B1399" s="345">
        <f t="shared" si="37"/>
        <v>2019</v>
      </c>
      <c r="C1399" s="346">
        <v>1864313</v>
      </c>
      <c r="D1399" s="346">
        <v>19768406</v>
      </c>
      <c r="E1399" s="346">
        <v>53010608</v>
      </c>
      <c r="F1399" s="346">
        <v>1967331</v>
      </c>
      <c r="G1399" s="347">
        <v>29706350</v>
      </c>
      <c r="H1399" s="347">
        <v>58145900</v>
      </c>
      <c r="I1399" s="347">
        <v>288991180</v>
      </c>
      <c r="J1399" s="348">
        <v>99.85</v>
      </c>
      <c r="K1399" s="349">
        <v>1231.577</v>
      </c>
      <c r="L1399" s="349">
        <v>657.96400000000006</v>
      </c>
      <c r="M1399" s="350">
        <v>13133.662999999999</v>
      </c>
      <c r="N1399" s="350">
        <v>6897.3760000000002</v>
      </c>
      <c r="O1399" s="350">
        <v>35159.813999999998</v>
      </c>
      <c r="P1399" s="350">
        <v>18657.776000000002</v>
      </c>
      <c r="Q1399" s="351">
        <v>1864.3130000000001</v>
      </c>
      <c r="R1399" s="352">
        <f t="shared" si="38"/>
        <v>0.40295003247520106</v>
      </c>
      <c r="S1399" s="353">
        <v>98.661521739130421</v>
      </c>
      <c r="T1399" s="351">
        <v>87</v>
      </c>
      <c r="U1399" s="350">
        <v>2088000</v>
      </c>
      <c r="V1399" s="350">
        <v>31320000</v>
      </c>
      <c r="W1399" s="350">
        <v>2</v>
      </c>
      <c r="X1399" s="350">
        <v>96048000</v>
      </c>
      <c r="Y1399" s="354">
        <v>60</v>
      </c>
      <c r="Z1399" s="354">
        <v>31.05</v>
      </c>
      <c r="AA1399" s="355">
        <v>205495.12799999997</v>
      </c>
      <c r="AB1399" s="355">
        <v>107424.55799999999</v>
      </c>
      <c r="AC1399" s="355">
        <v>747333.94000000029</v>
      </c>
      <c r="AD1399" s="355">
        <v>388218.48899999971</v>
      </c>
      <c r="AE1399" s="350">
        <v>4911120</v>
      </c>
    </row>
    <row r="1400" spans="1:31" s="356" customFormat="1" ht="14.4" x14ac:dyDescent="0.3">
      <c r="A1400" s="344">
        <v>43512</v>
      </c>
      <c r="B1400" s="345">
        <f t="shared" si="37"/>
        <v>2019</v>
      </c>
      <c r="C1400" s="346">
        <v>1963391</v>
      </c>
      <c r="D1400" s="346">
        <v>21731796</v>
      </c>
      <c r="E1400" s="346">
        <v>54974000</v>
      </c>
      <c r="F1400" s="346">
        <v>1920456</v>
      </c>
      <c r="G1400" s="347">
        <v>29706350</v>
      </c>
      <c r="H1400" s="347">
        <v>58145900</v>
      </c>
      <c r="I1400" s="347">
        <v>288991180</v>
      </c>
      <c r="J1400" s="348">
        <v>99.91</v>
      </c>
      <c r="K1400" s="349">
        <v>1308.0450000000001</v>
      </c>
      <c r="L1400" s="349">
        <v>684.06399999999996</v>
      </c>
      <c r="M1400" s="350">
        <v>14441.707999999999</v>
      </c>
      <c r="N1400" s="350">
        <v>7581.4400000000005</v>
      </c>
      <c r="O1400" s="350">
        <v>36467.858999999997</v>
      </c>
      <c r="P1400" s="350">
        <v>19341.84</v>
      </c>
      <c r="Q1400" s="351">
        <v>1963.3910000000001</v>
      </c>
      <c r="R1400" s="352">
        <f t="shared" si="38"/>
        <v>0.40301895994069209</v>
      </c>
      <c r="S1400" s="353">
        <v>98.688085106382957</v>
      </c>
      <c r="T1400" s="351">
        <v>87</v>
      </c>
      <c r="U1400" s="350">
        <v>2088000</v>
      </c>
      <c r="V1400" s="350">
        <v>33408000</v>
      </c>
      <c r="W1400" s="350">
        <v>2</v>
      </c>
      <c r="X1400" s="350">
        <v>98136000</v>
      </c>
      <c r="Y1400" s="354">
        <v>60</v>
      </c>
      <c r="Z1400" s="354">
        <v>31.05</v>
      </c>
      <c r="AA1400" s="355">
        <v>206314.03</v>
      </c>
      <c r="AB1400" s="355">
        <v>107843.64</v>
      </c>
      <c r="AC1400" s="355">
        <v>748641.98500000034</v>
      </c>
      <c r="AD1400" s="355">
        <v>388902.55299999972</v>
      </c>
      <c r="AE1400" s="350">
        <v>4913208</v>
      </c>
    </row>
    <row r="1401" spans="1:31" s="356" customFormat="1" ht="14.4" x14ac:dyDescent="0.3">
      <c r="A1401" s="344">
        <v>43513</v>
      </c>
      <c r="B1401" s="345">
        <f t="shared" si="37"/>
        <v>2019</v>
      </c>
      <c r="C1401" s="346">
        <v>631109</v>
      </c>
      <c r="D1401" s="346">
        <v>22362906</v>
      </c>
      <c r="E1401" s="346">
        <v>55605108</v>
      </c>
      <c r="F1401" s="346">
        <v>817694</v>
      </c>
      <c r="G1401" s="347">
        <v>29706350</v>
      </c>
      <c r="H1401" s="347">
        <v>58145900</v>
      </c>
      <c r="I1401" s="347">
        <v>288991180</v>
      </c>
      <c r="J1401" s="348">
        <v>99.69</v>
      </c>
      <c r="K1401" s="349">
        <v>414.577</v>
      </c>
      <c r="L1401" s="349">
        <v>224.376</v>
      </c>
      <c r="M1401" s="350">
        <v>14856.284999999998</v>
      </c>
      <c r="N1401" s="350">
        <v>7805.8160000000007</v>
      </c>
      <c r="O1401" s="350">
        <v>36882.435999999994</v>
      </c>
      <c r="P1401" s="350">
        <v>19566.216</v>
      </c>
      <c r="Q1401" s="351">
        <v>631.10900000000004</v>
      </c>
      <c r="R1401" s="352">
        <f t="shared" si="38"/>
        <v>0.4018862761113739</v>
      </c>
      <c r="S1401" s="353">
        <v>98.708958333333314</v>
      </c>
      <c r="T1401" s="351">
        <v>87</v>
      </c>
      <c r="U1401" s="350">
        <v>2088000</v>
      </c>
      <c r="V1401" s="350">
        <v>35496000</v>
      </c>
      <c r="W1401" s="350">
        <v>2</v>
      </c>
      <c r="X1401" s="350">
        <v>100224000</v>
      </c>
      <c r="Y1401" s="354">
        <v>60</v>
      </c>
      <c r="Z1401" s="354">
        <v>31.05</v>
      </c>
      <c r="AA1401" s="355">
        <v>205466.133</v>
      </c>
      <c r="AB1401" s="355">
        <v>107393.72799999999</v>
      </c>
      <c r="AC1401" s="355">
        <v>749056.56200000038</v>
      </c>
      <c r="AD1401" s="355">
        <v>389126.92899999971</v>
      </c>
      <c r="AE1401" s="350">
        <v>4915296</v>
      </c>
    </row>
    <row r="1402" spans="1:31" s="356" customFormat="1" ht="14.4" x14ac:dyDescent="0.3">
      <c r="A1402" s="344">
        <v>43514</v>
      </c>
      <c r="B1402" s="345">
        <f t="shared" si="37"/>
        <v>2019</v>
      </c>
      <c r="C1402" s="346">
        <v>186594</v>
      </c>
      <c r="D1402" s="346">
        <v>22549500</v>
      </c>
      <c r="E1402" s="346">
        <v>55791704</v>
      </c>
      <c r="F1402" s="346">
        <v>166582</v>
      </c>
      <c r="G1402" s="347">
        <v>29706350</v>
      </c>
      <c r="H1402" s="347">
        <v>58145900</v>
      </c>
      <c r="I1402" s="347">
        <v>288991180</v>
      </c>
      <c r="J1402" s="348">
        <v>100</v>
      </c>
      <c r="K1402" s="349">
        <v>135.16800000000001</v>
      </c>
      <c r="L1402" s="349">
        <v>59.972000000000001</v>
      </c>
      <c r="M1402" s="350">
        <v>14991.452999999998</v>
      </c>
      <c r="N1402" s="350">
        <v>7865.7880000000005</v>
      </c>
      <c r="O1402" s="350">
        <v>37017.603999999992</v>
      </c>
      <c r="P1402" s="350">
        <v>19626.188000000002</v>
      </c>
      <c r="Q1402" s="351">
        <v>186.59399999999999</v>
      </c>
      <c r="R1402" s="352">
        <f t="shared" si="38"/>
        <v>0.40205003509945969</v>
      </c>
      <c r="S1402" s="353">
        <v>98.735306122448961</v>
      </c>
      <c r="T1402" s="351">
        <v>87</v>
      </c>
      <c r="U1402" s="350">
        <v>2088000</v>
      </c>
      <c r="V1402" s="350">
        <v>37584000</v>
      </c>
      <c r="W1402" s="350">
        <v>2</v>
      </c>
      <c r="X1402" s="350">
        <v>102312000</v>
      </c>
      <c r="Y1402" s="354">
        <v>60</v>
      </c>
      <c r="Z1402" s="354">
        <v>31.05</v>
      </c>
      <c r="AA1402" s="355">
        <v>204621.413</v>
      </c>
      <c r="AB1402" s="355">
        <v>106919.28799999999</v>
      </c>
      <c r="AC1402" s="355">
        <v>749191.73000000033</v>
      </c>
      <c r="AD1402" s="355">
        <v>389186.90099999972</v>
      </c>
      <c r="AE1402" s="350">
        <v>4917384</v>
      </c>
    </row>
    <row r="1403" spans="1:31" s="356" customFormat="1" ht="14.4" x14ac:dyDescent="0.3">
      <c r="A1403" s="344">
        <v>43515</v>
      </c>
      <c r="B1403" s="345">
        <f t="shared" si="37"/>
        <v>2019</v>
      </c>
      <c r="C1403" s="346">
        <v>160797</v>
      </c>
      <c r="D1403" s="346">
        <v>22710296</v>
      </c>
      <c r="E1403" s="346">
        <v>55952500</v>
      </c>
      <c r="F1403" s="346">
        <v>196293</v>
      </c>
      <c r="G1403" s="347">
        <v>29706350</v>
      </c>
      <c r="H1403" s="347">
        <v>58145900</v>
      </c>
      <c r="I1403" s="347">
        <v>288991180</v>
      </c>
      <c r="J1403" s="348">
        <v>98.71</v>
      </c>
      <c r="K1403" s="349">
        <v>113.25700000000001</v>
      </c>
      <c r="L1403" s="349">
        <v>55.56</v>
      </c>
      <c r="M1403" s="350">
        <v>15104.709999999997</v>
      </c>
      <c r="N1403" s="350">
        <v>7921.3480000000009</v>
      </c>
      <c r="O1403" s="350">
        <v>37130.86099999999</v>
      </c>
      <c r="P1403" s="350">
        <v>19681.748000000003</v>
      </c>
      <c r="Q1403" s="351">
        <v>160.797</v>
      </c>
      <c r="R1403" s="352">
        <f t="shared" si="38"/>
        <v>0.400197383286097</v>
      </c>
      <c r="S1403" s="353">
        <v>98.734799999999979</v>
      </c>
      <c r="T1403" s="351">
        <v>87</v>
      </c>
      <c r="U1403" s="350">
        <v>2088000</v>
      </c>
      <c r="V1403" s="350">
        <v>39672000</v>
      </c>
      <c r="W1403" s="350">
        <v>2</v>
      </c>
      <c r="X1403" s="350">
        <v>104400000</v>
      </c>
      <c r="Y1403" s="354">
        <v>60</v>
      </c>
      <c r="Z1403" s="354">
        <v>31.05</v>
      </c>
      <c r="AA1403" s="355">
        <v>204693.92500000002</v>
      </c>
      <c r="AB1403" s="355">
        <v>106948.25999999998</v>
      </c>
      <c r="AC1403" s="355">
        <v>749304.98700000031</v>
      </c>
      <c r="AD1403" s="355">
        <v>389242.46099999972</v>
      </c>
      <c r="AE1403" s="350">
        <v>4919472</v>
      </c>
    </row>
    <row r="1404" spans="1:31" s="356" customFormat="1" ht="14.4" x14ac:dyDescent="0.3">
      <c r="A1404" s="344">
        <v>43516</v>
      </c>
      <c r="B1404" s="345">
        <f t="shared" si="37"/>
        <v>2019</v>
      </c>
      <c r="C1404" s="346">
        <v>86406</v>
      </c>
      <c r="D1404" s="346">
        <v>22796704</v>
      </c>
      <c r="E1404" s="346">
        <v>56038908</v>
      </c>
      <c r="F1404" s="346">
        <v>53309</v>
      </c>
      <c r="G1404" s="347">
        <v>29706350</v>
      </c>
      <c r="H1404" s="347">
        <v>58145900</v>
      </c>
      <c r="I1404" s="347">
        <v>288991180</v>
      </c>
      <c r="J1404" s="348">
        <v>98.36</v>
      </c>
      <c r="K1404" s="349">
        <v>52.795999999999999</v>
      </c>
      <c r="L1404" s="349">
        <v>40.588000000000001</v>
      </c>
      <c r="M1404" s="350">
        <v>15157.505999999998</v>
      </c>
      <c r="N1404" s="350">
        <v>7961.9360000000006</v>
      </c>
      <c r="O1404" s="350">
        <v>37183.656999999992</v>
      </c>
      <c r="P1404" s="350">
        <v>19722.336000000003</v>
      </c>
      <c r="Q1404" s="351">
        <v>86.406000000000006</v>
      </c>
      <c r="R1404" s="352">
        <f t="shared" si="38"/>
        <v>0.39955919769852555</v>
      </c>
      <c r="S1404" s="353">
        <v>98.727450980392135</v>
      </c>
      <c r="T1404" s="351">
        <v>87</v>
      </c>
      <c r="U1404" s="350">
        <v>2088000</v>
      </c>
      <c r="V1404" s="350">
        <v>41760000</v>
      </c>
      <c r="W1404" s="350">
        <v>2</v>
      </c>
      <c r="X1404" s="350">
        <v>106488000</v>
      </c>
      <c r="Y1404" s="354">
        <v>60</v>
      </c>
      <c r="Z1404" s="354">
        <v>31.05</v>
      </c>
      <c r="AA1404" s="355">
        <v>203689.82800000004</v>
      </c>
      <c r="AB1404" s="355">
        <v>106453.53399999999</v>
      </c>
      <c r="AC1404" s="355">
        <v>749357.78300000029</v>
      </c>
      <c r="AD1404" s="355">
        <v>389283.04899999971</v>
      </c>
      <c r="AE1404" s="350">
        <v>4921560</v>
      </c>
    </row>
    <row r="1405" spans="1:31" s="356" customFormat="1" ht="14.4" x14ac:dyDescent="0.3">
      <c r="A1405" s="344">
        <v>43517</v>
      </c>
      <c r="B1405" s="345">
        <f t="shared" si="37"/>
        <v>2019</v>
      </c>
      <c r="C1405" s="346">
        <v>179703</v>
      </c>
      <c r="D1405" s="346">
        <v>22976406</v>
      </c>
      <c r="E1405" s="346">
        <v>56218608</v>
      </c>
      <c r="F1405" s="346">
        <v>229525</v>
      </c>
      <c r="G1405" s="347">
        <v>29706350</v>
      </c>
      <c r="H1405" s="347">
        <v>58145900</v>
      </c>
      <c r="I1405" s="347">
        <v>288991180</v>
      </c>
      <c r="J1405" s="348">
        <v>99.28</v>
      </c>
      <c r="K1405" s="349">
        <v>122.246</v>
      </c>
      <c r="L1405" s="349">
        <v>65.067999999999998</v>
      </c>
      <c r="M1405" s="350">
        <v>15279.751999999997</v>
      </c>
      <c r="N1405" s="350">
        <v>8027.0040000000008</v>
      </c>
      <c r="O1405" s="350">
        <v>37305.902999999991</v>
      </c>
      <c r="P1405" s="350">
        <v>19787.404000000002</v>
      </c>
      <c r="Q1405" s="351">
        <v>179.703</v>
      </c>
      <c r="R1405" s="352">
        <f t="shared" si="38"/>
        <v>0.39913294330289228</v>
      </c>
      <c r="S1405" s="353">
        <v>98.738076923076889</v>
      </c>
      <c r="T1405" s="351">
        <v>87</v>
      </c>
      <c r="U1405" s="350">
        <v>2088000</v>
      </c>
      <c r="V1405" s="350">
        <v>43848000</v>
      </c>
      <c r="W1405" s="350">
        <v>2</v>
      </c>
      <c r="X1405" s="350">
        <v>108576000</v>
      </c>
      <c r="Y1405" s="354">
        <v>60</v>
      </c>
      <c r="Z1405" s="354">
        <v>31.05</v>
      </c>
      <c r="AA1405" s="355">
        <v>203445.90900000004</v>
      </c>
      <c r="AB1405" s="355">
        <v>106301.12199999999</v>
      </c>
      <c r="AC1405" s="355">
        <v>749480.02900000033</v>
      </c>
      <c r="AD1405" s="355">
        <v>389348.11699999974</v>
      </c>
      <c r="AE1405" s="350">
        <v>4923648</v>
      </c>
    </row>
    <row r="1406" spans="1:31" s="356" customFormat="1" ht="14.4" x14ac:dyDescent="0.3">
      <c r="A1406" s="344">
        <v>43518</v>
      </c>
      <c r="B1406" s="345">
        <f t="shared" si="37"/>
        <v>2019</v>
      </c>
      <c r="C1406" s="346">
        <v>28891</v>
      </c>
      <c r="D1406" s="346">
        <v>23005296</v>
      </c>
      <c r="E1406" s="346">
        <v>56247500</v>
      </c>
      <c r="F1406" s="346">
        <v>102026</v>
      </c>
      <c r="G1406" s="347">
        <v>29706350</v>
      </c>
      <c r="H1406" s="347">
        <v>58145900</v>
      </c>
      <c r="I1406" s="347">
        <v>288991180</v>
      </c>
      <c r="J1406" s="348">
        <v>98.45</v>
      </c>
      <c r="K1406" s="349">
        <v>1192.768</v>
      </c>
      <c r="L1406" s="349">
        <v>593.35599999999999</v>
      </c>
      <c r="M1406" s="350">
        <v>16472.519999999997</v>
      </c>
      <c r="N1406" s="350">
        <v>8620.36</v>
      </c>
      <c r="O1406" s="350">
        <v>38498.670999999988</v>
      </c>
      <c r="P1406" s="350">
        <v>20380.760000000002</v>
      </c>
      <c r="Q1406" s="351">
        <v>28.890999999999998</v>
      </c>
      <c r="R1406" s="352">
        <f t="shared" si="38"/>
        <v>0.39892348941111672</v>
      </c>
      <c r="S1406" s="353">
        <v>98.732641509433932</v>
      </c>
      <c r="T1406" s="351">
        <v>87</v>
      </c>
      <c r="U1406" s="350">
        <v>2088000</v>
      </c>
      <c r="V1406" s="350">
        <v>45936000</v>
      </c>
      <c r="W1406" s="350">
        <v>2</v>
      </c>
      <c r="X1406" s="350">
        <v>110664000</v>
      </c>
      <c r="Y1406" s="354">
        <v>60</v>
      </c>
      <c r="Z1406" s="354">
        <v>31.05</v>
      </c>
      <c r="AA1406" s="355">
        <v>204318.74200000006</v>
      </c>
      <c r="AB1406" s="355">
        <v>106702.12</v>
      </c>
      <c r="AC1406" s="355">
        <v>750672.79700000037</v>
      </c>
      <c r="AD1406" s="355">
        <v>389941.47299999977</v>
      </c>
      <c r="AE1406" s="350">
        <v>4925736</v>
      </c>
    </row>
    <row r="1407" spans="1:31" s="356" customFormat="1" ht="14.4" x14ac:dyDescent="0.3">
      <c r="A1407" s="344">
        <v>43519</v>
      </c>
      <c r="B1407" s="345">
        <f t="shared" si="37"/>
        <v>2019</v>
      </c>
      <c r="C1407" s="346">
        <v>1760609.375</v>
      </c>
      <c r="D1407" s="346">
        <v>24765906</v>
      </c>
      <c r="E1407" s="346">
        <v>58008108</v>
      </c>
      <c r="F1407" s="346">
        <v>1646765</v>
      </c>
      <c r="G1407" s="347">
        <v>29706350</v>
      </c>
      <c r="H1407" s="347">
        <v>58145900</v>
      </c>
      <c r="I1407" s="347">
        <v>288991180</v>
      </c>
      <c r="J1407" s="348">
        <v>98.83</v>
      </c>
      <c r="K1407" s="349">
        <v>1354.9860000000001</v>
      </c>
      <c r="L1407" s="349">
        <v>732.80399999999997</v>
      </c>
      <c r="M1407" s="350">
        <v>17827.505999999998</v>
      </c>
      <c r="N1407" s="350">
        <v>9353.1640000000007</v>
      </c>
      <c r="O1407" s="350">
        <v>39853.656999999985</v>
      </c>
      <c r="P1407" s="350">
        <v>21113.564000000002</v>
      </c>
      <c r="Q1407" s="351">
        <v>1760.609375</v>
      </c>
      <c r="R1407" s="352">
        <f t="shared" si="38"/>
        <v>0.39947131570487626</v>
      </c>
      <c r="S1407" s="353">
        <v>98.734444444444406</v>
      </c>
      <c r="T1407" s="351">
        <v>87</v>
      </c>
      <c r="U1407" s="350">
        <v>2088000</v>
      </c>
      <c r="V1407" s="350">
        <v>48024000</v>
      </c>
      <c r="W1407" s="350">
        <v>2</v>
      </c>
      <c r="X1407" s="350">
        <v>112752000</v>
      </c>
      <c r="Y1407" s="354">
        <v>60</v>
      </c>
      <c r="Z1407" s="354">
        <v>31.05</v>
      </c>
      <c r="AA1407" s="355">
        <v>205543.85900000008</v>
      </c>
      <c r="AB1407" s="355">
        <v>107368.576</v>
      </c>
      <c r="AC1407" s="355">
        <v>752027.7830000004</v>
      </c>
      <c r="AD1407" s="355">
        <v>390674.27699999977</v>
      </c>
      <c r="AE1407" s="350">
        <v>4927824</v>
      </c>
    </row>
    <row r="1408" spans="1:31" s="356" customFormat="1" ht="14.4" x14ac:dyDescent="0.3">
      <c r="A1408" s="344">
        <v>43520</v>
      </c>
      <c r="B1408" s="345">
        <f t="shared" si="37"/>
        <v>2019</v>
      </c>
      <c r="C1408" s="346">
        <v>2058610</v>
      </c>
      <c r="D1408" s="346">
        <v>26808412</v>
      </c>
      <c r="E1408" s="346">
        <v>60057732</v>
      </c>
      <c r="F1408" s="346">
        <v>2014340</v>
      </c>
      <c r="G1408" s="347">
        <v>29706350</v>
      </c>
      <c r="H1408" s="347">
        <v>58145900</v>
      </c>
      <c r="I1408" s="347">
        <v>288991180</v>
      </c>
      <c r="J1408" s="348">
        <v>94.95</v>
      </c>
      <c r="K1408" s="349">
        <v>1335.5719999999999</v>
      </c>
      <c r="L1408" s="349">
        <v>678.73199999999997</v>
      </c>
      <c r="M1408" s="350">
        <v>19163.077999999998</v>
      </c>
      <c r="N1408" s="350">
        <v>10031.896000000001</v>
      </c>
      <c r="O1408" s="350">
        <v>41189.228999999985</v>
      </c>
      <c r="P1408" s="350">
        <v>21792.296000000002</v>
      </c>
      <c r="Q1408" s="351">
        <v>2058.61</v>
      </c>
      <c r="R1408" s="352">
        <f t="shared" si="38"/>
        <v>0.40115032950847679</v>
      </c>
      <c r="S1408" s="353">
        <v>98.665636363636324</v>
      </c>
      <c r="T1408" s="351">
        <v>87</v>
      </c>
      <c r="U1408" s="350">
        <v>2088000</v>
      </c>
      <c r="V1408" s="350">
        <v>50112000</v>
      </c>
      <c r="W1408" s="350">
        <v>2</v>
      </c>
      <c r="X1408" s="350">
        <v>114840000</v>
      </c>
      <c r="Y1408" s="354">
        <v>60</v>
      </c>
      <c r="Z1408" s="354">
        <v>31.05</v>
      </c>
      <c r="AA1408" s="355">
        <v>205983.17900000006</v>
      </c>
      <c r="AB1408" s="355">
        <v>107583.31199999999</v>
      </c>
      <c r="AC1408" s="355">
        <v>753363.35500000045</v>
      </c>
      <c r="AD1408" s="355">
        <v>391353.00899999979</v>
      </c>
      <c r="AE1408" s="350">
        <v>4929912</v>
      </c>
    </row>
    <row r="1409" spans="1:31" s="356" customFormat="1" ht="14.4" x14ac:dyDescent="0.3">
      <c r="A1409" s="344">
        <v>43521</v>
      </c>
      <c r="B1409" s="345">
        <f t="shared" si="37"/>
        <v>2019</v>
      </c>
      <c r="C1409" s="346">
        <v>1984956</v>
      </c>
      <c r="D1409" s="346">
        <v>28793368</v>
      </c>
      <c r="E1409" s="346">
        <v>62042688</v>
      </c>
      <c r="F1409" s="346">
        <v>2032586</v>
      </c>
      <c r="G1409" s="347">
        <v>29706350</v>
      </c>
      <c r="H1409" s="347">
        <v>58145900</v>
      </c>
      <c r="I1409" s="347">
        <v>288991180</v>
      </c>
      <c r="J1409" s="348">
        <v>94.95</v>
      </c>
      <c r="K1409" s="349">
        <v>1335.5719999999999</v>
      </c>
      <c r="L1409" s="349">
        <v>678.73199999999997</v>
      </c>
      <c r="M1409" s="350">
        <v>20498.649999999998</v>
      </c>
      <c r="N1409" s="350">
        <v>10710.628000000001</v>
      </c>
      <c r="O1409" s="350">
        <v>42524.800999999985</v>
      </c>
      <c r="P1409" s="350">
        <v>22471.028000000002</v>
      </c>
      <c r="Q1409" s="351">
        <v>1984.9559999999999</v>
      </c>
      <c r="R1409" s="352">
        <f t="shared" si="38"/>
        <v>0.40131035155224937</v>
      </c>
      <c r="S1409" s="353">
        <v>98.599285714285671</v>
      </c>
      <c r="T1409" s="351">
        <v>87</v>
      </c>
      <c r="U1409" s="350">
        <v>2088000</v>
      </c>
      <c r="V1409" s="350">
        <v>52200000</v>
      </c>
      <c r="W1409" s="350">
        <v>2</v>
      </c>
      <c r="X1409" s="350">
        <v>116928000</v>
      </c>
      <c r="Y1409" s="354">
        <v>60</v>
      </c>
      <c r="Z1409" s="354">
        <v>31.05</v>
      </c>
      <c r="AA1409" s="355">
        <v>206813.09000000005</v>
      </c>
      <c r="AB1409" s="355">
        <v>107978.836</v>
      </c>
      <c r="AC1409" s="355">
        <v>754698.92700000049</v>
      </c>
      <c r="AD1409" s="355">
        <v>392031.74099999981</v>
      </c>
      <c r="AE1409" s="350">
        <v>4932000</v>
      </c>
    </row>
    <row r="1410" spans="1:31" s="356" customFormat="1" ht="14.4" x14ac:dyDescent="0.3">
      <c r="A1410" s="344">
        <v>43522</v>
      </c>
      <c r="B1410" s="345">
        <f t="shared" si="37"/>
        <v>2019</v>
      </c>
      <c r="C1410" s="346">
        <v>1175609.375</v>
      </c>
      <c r="D1410" s="346">
        <v>29983906</v>
      </c>
      <c r="E1410" s="346">
        <v>63226108</v>
      </c>
      <c r="F1410" s="346">
        <v>1123028</v>
      </c>
      <c r="G1410" s="347">
        <v>29706350</v>
      </c>
      <c r="H1410" s="347">
        <v>58145900</v>
      </c>
      <c r="I1410" s="347">
        <v>288991180</v>
      </c>
      <c r="J1410" s="348">
        <v>98.55</v>
      </c>
      <c r="K1410" s="349">
        <v>780.46500000000003</v>
      </c>
      <c r="L1410" s="349">
        <v>413.19600000000003</v>
      </c>
      <c r="M1410" s="350">
        <v>21279.114999999998</v>
      </c>
      <c r="N1410" s="350">
        <v>11123.824000000001</v>
      </c>
      <c r="O1410" s="350">
        <v>43305.265999999981</v>
      </c>
      <c r="P1410" s="350">
        <v>22884.224000000002</v>
      </c>
      <c r="Q1410" s="351">
        <v>1175.609375</v>
      </c>
      <c r="R1410" s="352">
        <f t="shared" si="38"/>
        <v>0.40127703576864565</v>
      </c>
      <c r="S1410" s="353">
        <v>98.598421052631537</v>
      </c>
      <c r="T1410" s="351">
        <v>87</v>
      </c>
      <c r="U1410" s="350">
        <v>2088000</v>
      </c>
      <c r="V1410" s="350">
        <v>54288000</v>
      </c>
      <c r="W1410" s="350">
        <v>2</v>
      </c>
      <c r="X1410" s="350">
        <v>119016000</v>
      </c>
      <c r="Y1410" s="354">
        <v>60</v>
      </c>
      <c r="Z1410" s="354">
        <v>31.05</v>
      </c>
      <c r="AA1410" s="355">
        <v>206359.33000000007</v>
      </c>
      <c r="AB1410" s="355">
        <v>107736.25599999999</v>
      </c>
      <c r="AC1410" s="355">
        <v>755479.39200000046</v>
      </c>
      <c r="AD1410" s="355">
        <v>392444.9369999998</v>
      </c>
      <c r="AE1410" s="350">
        <v>4934088</v>
      </c>
    </row>
    <row r="1411" spans="1:31" s="356" customFormat="1" ht="14.4" x14ac:dyDescent="0.3">
      <c r="A1411" s="344">
        <v>43523</v>
      </c>
      <c r="B1411" s="345">
        <f t="shared" si="37"/>
        <v>2019</v>
      </c>
      <c r="C1411" s="346">
        <v>1522500</v>
      </c>
      <c r="D1411" s="346">
        <v>31506406</v>
      </c>
      <c r="E1411" s="346">
        <v>64748608</v>
      </c>
      <c r="F1411" s="346">
        <v>1502093</v>
      </c>
      <c r="G1411" s="347">
        <v>29706350</v>
      </c>
      <c r="H1411" s="347">
        <v>58145900</v>
      </c>
      <c r="I1411" s="347">
        <v>288991180</v>
      </c>
      <c r="J1411" s="348">
        <v>98.37</v>
      </c>
      <c r="K1411" s="349">
        <v>1031.3399999999999</v>
      </c>
      <c r="L1411" s="349">
        <v>510.43200000000002</v>
      </c>
      <c r="M1411" s="350">
        <v>22310.454999999998</v>
      </c>
      <c r="N1411" s="350">
        <v>11634.256000000001</v>
      </c>
      <c r="O1411" s="350">
        <v>44336.605999999978</v>
      </c>
      <c r="P1411" s="350">
        <v>23394.656000000003</v>
      </c>
      <c r="Q1411" s="351">
        <v>1522.5</v>
      </c>
      <c r="R1411" s="352">
        <f t="shared" si="38"/>
        <v>0.40303482981682703</v>
      </c>
      <c r="S1411" s="353">
        <v>98.594482758620657</v>
      </c>
      <c r="T1411" s="351">
        <v>87</v>
      </c>
      <c r="U1411" s="350">
        <v>2088000</v>
      </c>
      <c r="V1411" s="350">
        <v>56376000</v>
      </c>
      <c r="W1411" s="350">
        <v>2</v>
      </c>
      <c r="X1411" s="350">
        <v>121104000</v>
      </c>
      <c r="Y1411" s="354">
        <v>60</v>
      </c>
      <c r="Z1411" s="354">
        <v>31.05</v>
      </c>
      <c r="AA1411" s="355">
        <v>206606.26000000007</v>
      </c>
      <c r="AB1411" s="355">
        <v>107812.012</v>
      </c>
      <c r="AC1411" s="355">
        <v>756510.73200000043</v>
      </c>
      <c r="AD1411" s="355">
        <v>392955.36899999977</v>
      </c>
      <c r="AE1411" s="350">
        <v>4936176</v>
      </c>
    </row>
    <row r="1412" spans="1:31" s="356" customFormat="1" ht="14.4" x14ac:dyDescent="0.3">
      <c r="A1412" s="344">
        <v>43524</v>
      </c>
      <c r="B1412" s="345">
        <f t="shared" si="37"/>
        <v>2019</v>
      </c>
      <c r="C1412" s="346">
        <v>704796.875</v>
      </c>
      <c r="D1412" s="346">
        <v>32206720</v>
      </c>
      <c r="E1412" s="346">
        <v>65453408</v>
      </c>
      <c r="F1412" s="346">
        <v>837399</v>
      </c>
      <c r="G1412" s="347">
        <v>29706350</v>
      </c>
      <c r="H1412" s="347">
        <v>58145900</v>
      </c>
      <c r="I1412" s="347">
        <v>288991180</v>
      </c>
      <c r="J1412" s="348">
        <v>97.92</v>
      </c>
      <c r="K1412" s="349">
        <v>469.55399999999997</v>
      </c>
      <c r="L1412" s="349">
        <v>222.38399999999999</v>
      </c>
      <c r="M1412" s="350">
        <v>22780.008999999998</v>
      </c>
      <c r="N1412" s="350">
        <v>11856.640000000001</v>
      </c>
      <c r="O1412" s="350">
        <v>44806.159999999974</v>
      </c>
      <c r="P1412" s="350">
        <v>23617.040000000001</v>
      </c>
      <c r="Q1412" s="351">
        <v>704.796875</v>
      </c>
      <c r="R1412" s="352">
        <f t="shared" si="38"/>
        <v>0.40242152334934161</v>
      </c>
      <c r="S1412" s="353">
        <v>98.583050847457585</v>
      </c>
      <c r="T1412" s="351">
        <v>87</v>
      </c>
      <c r="U1412" s="350">
        <v>2088000</v>
      </c>
      <c r="V1412" s="350">
        <v>58464000</v>
      </c>
      <c r="W1412" s="350">
        <v>2</v>
      </c>
      <c r="X1412" s="350">
        <v>123192000</v>
      </c>
      <c r="Y1412" s="354">
        <v>60</v>
      </c>
      <c r="Z1412" s="354">
        <v>31.05</v>
      </c>
      <c r="AA1412" s="355">
        <v>206949.73200000008</v>
      </c>
      <c r="AB1412" s="355">
        <v>107970.05600000001</v>
      </c>
      <c r="AC1412" s="355">
        <v>756980.28600000043</v>
      </c>
      <c r="AD1412" s="355">
        <v>393177.75299999979</v>
      </c>
      <c r="AE1412" s="350">
        <v>4938264</v>
      </c>
    </row>
    <row r="1413" spans="1:31" s="369" customFormat="1" ht="14.4" x14ac:dyDescent="0.3">
      <c r="A1413" s="357">
        <v>43525</v>
      </c>
      <c r="B1413" s="358">
        <f t="shared" si="37"/>
        <v>2019</v>
      </c>
      <c r="C1413" s="359">
        <v>1255500</v>
      </c>
      <c r="D1413" s="359">
        <v>1255500</v>
      </c>
      <c r="E1413" s="359">
        <v>66708908</v>
      </c>
      <c r="F1413" s="359">
        <v>1124207</v>
      </c>
      <c r="G1413" s="360">
        <v>25607490</v>
      </c>
      <c r="H1413" s="360">
        <v>83753400</v>
      </c>
      <c r="I1413" s="360">
        <v>288991180</v>
      </c>
      <c r="J1413" s="361">
        <v>98.21</v>
      </c>
      <c r="K1413" s="362">
        <v>818.65800000000002</v>
      </c>
      <c r="L1413" s="362">
        <v>426.42399999999998</v>
      </c>
      <c r="M1413" s="363">
        <v>818.65800000000002</v>
      </c>
      <c r="N1413" s="363">
        <v>426.42399999999998</v>
      </c>
      <c r="O1413" s="363">
        <v>45624.817999999977</v>
      </c>
      <c r="P1413" s="363">
        <v>24043.464</v>
      </c>
      <c r="Q1413" s="364">
        <v>1255.5</v>
      </c>
      <c r="R1413" s="365">
        <f t="shared" si="38"/>
        <v>0.40364108326116649</v>
      </c>
      <c r="S1413" s="366">
        <v>98.576833333333298</v>
      </c>
      <c r="T1413" s="364">
        <v>87</v>
      </c>
      <c r="U1413" s="363">
        <v>2088000</v>
      </c>
      <c r="V1413" s="363">
        <v>2088000</v>
      </c>
      <c r="W1413" s="363">
        <v>3</v>
      </c>
      <c r="X1413" s="363">
        <v>125280000</v>
      </c>
      <c r="Y1413" s="367">
        <v>60</v>
      </c>
      <c r="Z1413" s="367">
        <v>31.05</v>
      </c>
      <c r="AA1413" s="368">
        <v>206974.12500000006</v>
      </c>
      <c r="AB1413" s="368">
        <v>108002.67000000001</v>
      </c>
      <c r="AC1413" s="368">
        <v>757798.94400000048</v>
      </c>
      <c r="AD1413" s="368">
        <v>393604.17699999979</v>
      </c>
      <c r="AE1413" s="363">
        <v>4940352</v>
      </c>
    </row>
    <row r="1414" spans="1:31" s="369" customFormat="1" ht="14.4" x14ac:dyDescent="0.3">
      <c r="A1414" s="357">
        <v>43526</v>
      </c>
      <c r="B1414" s="358">
        <f t="shared" si="37"/>
        <v>2019</v>
      </c>
      <c r="C1414" s="359">
        <v>626093.75</v>
      </c>
      <c r="D1414" s="359">
        <v>1881593.75</v>
      </c>
      <c r="E1414" s="359">
        <v>67335000</v>
      </c>
      <c r="F1414" s="359">
        <v>499293</v>
      </c>
      <c r="G1414" s="360">
        <v>25607490</v>
      </c>
      <c r="H1414" s="360">
        <v>83753400</v>
      </c>
      <c r="I1414" s="360">
        <v>288991180</v>
      </c>
      <c r="J1414" s="361">
        <v>100</v>
      </c>
      <c r="K1414" s="362">
        <v>398.79</v>
      </c>
      <c r="L1414" s="362">
        <v>237.51599999999999</v>
      </c>
      <c r="M1414" s="363">
        <v>1217.4480000000001</v>
      </c>
      <c r="N1414" s="363">
        <v>663.93999999999994</v>
      </c>
      <c r="O1414" s="363">
        <v>46023.607999999978</v>
      </c>
      <c r="P1414" s="363">
        <v>24280.98</v>
      </c>
      <c r="Q1414" s="364">
        <v>626.09375</v>
      </c>
      <c r="R1414" s="365">
        <f t="shared" si="38"/>
        <v>0.40205975322127774</v>
      </c>
      <c r="S1414" s="366">
        <v>98.600163934426192</v>
      </c>
      <c r="T1414" s="364">
        <v>87</v>
      </c>
      <c r="U1414" s="363">
        <v>2088000</v>
      </c>
      <c r="V1414" s="363">
        <v>4176000</v>
      </c>
      <c r="W1414" s="363">
        <v>3</v>
      </c>
      <c r="X1414" s="363">
        <v>127368000</v>
      </c>
      <c r="Y1414" s="367">
        <v>60</v>
      </c>
      <c r="Z1414" s="367">
        <v>31.05</v>
      </c>
      <c r="AA1414" s="368">
        <v>207167.74600000007</v>
      </c>
      <c r="AB1414" s="368">
        <v>108112.28400000001</v>
      </c>
      <c r="AC1414" s="368">
        <v>758197.73400000052</v>
      </c>
      <c r="AD1414" s="368">
        <v>393841.6929999998</v>
      </c>
      <c r="AE1414" s="363">
        <v>4942440</v>
      </c>
    </row>
    <row r="1415" spans="1:31" s="369" customFormat="1" ht="14.4" x14ac:dyDescent="0.3">
      <c r="A1415" s="357">
        <v>43527</v>
      </c>
      <c r="B1415" s="358">
        <f t="shared" si="37"/>
        <v>2019</v>
      </c>
      <c r="C1415" s="359">
        <v>1523609.375</v>
      </c>
      <c r="D1415" s="359">
        <v>3405203</v>
      </c>
      <c r="E1415" s="359">
        <v>68858608</v>
      </c>
      <c r="F1415" s="359">
        <v>1518459</v>
      </c>
      <c r="G1415" s="360">
        <v>25607490</v>
      </c>
      <c r="H1415" s="360">
        <v>83753400</v>
      </c>
      <c r="I1415" s="360">
        <v>288991180</v>
      </c>
      <c r="J1415" s="361">
        <v>100</v>
      </c>
      <c r="K1415" s="362">
        <v>1014.6130000000001</v>
      </c>
      <c r="L1415" s="362">
        <v>527.08799999999997</v>
      </c>
      <c r="M1415" s="363">
        <v>2232.0610000000001</v>
      </c>
      <c r="N1415" s="363">
        <v>1191.0279999999998</v>
      </c>
      <c r="O1415" s="363">
        <v>47038.220999999976</v>
      </c>
      <c r="P1415" s="363">
        <v>24808.067999999999</v>
      </c>
      <c r="Q1415" s="364">
        <v>1523.609375</v>
      </c>
      <c r="R1415" s="365">
        <f t="shared" si="38"/>
        <v>0.40162763672387575</v>
      </c>
      <c r="S1415" s="366">
        <v>98.62274193548383</v>
      </c>
      <c r="T1415" s="364">
        <v>87</v>
      </c>
      <c r="U1415" s="363">
        <v>2088000</v>
      </c>
      <c r="V1415" s="363">
        <v>6264000</v>
      </c>
      <c r="W1415" s="363">
        <v>3</v>
      </c>
      <c r="X1415" s="363">
        <v>129456000</v>
      </c>
      <c r="Y1415" s="367">
        <v>60</v>
      </c>
      <c r="Z1415" s="367">
        <v>31.05</v>
      </c>
      <c r="AA1415" s="368">
        <v>206966.75000000006</v>
      </c>
      <c r="AB1415" s="368">
        <v>107999.33800000002</v>
      </c>
      <c r="AC1415" s="368">
        <v>759212.34700000053</v>
      </c>
      <c r="AD1415" s="368">
        <v>394368.78099999978</v>
      </c>
      <c r="AE1415" s="363">
        <v>4944528</v>
      </c>
    </row>
    <row r="1416" spans="1:31" s="369" customFormat="1" ht="14.4" x14ac:dyDescent="0.3">
      <c r="A1416" s="357">
        <v>43528</v>
      </c>
      <c r="B1416" s="358">
        <f t="shared" si="37"/>
        <v>2019</v>
      </c>
      <c r="C1416" s="359">
        <v>86688</v>
      </c>
      <c r="D1416" s="359">
        <v>3491891</v>
      </c>
      <c r="E1416" s="359">
        <v>68945296</v>
      </c>
      <c r="F1416" s="359">
        <v>316693</v>
      </c>
      <c r="G1416" s="360">
        <v>25607490</v>
      </c>
      <c r="H1416" s="360">
        <v>83753400</v>
      </c>
      <c r="I1416" s="360">
        <v>288991180</v>
      </c>
      <c r="J1416" s="361">
        <v>98.26</v>
      </c>
      <c r="K1416" s="362">
        <v>61.874000000000002</v>
      </c>
      <c r="L1416" s="362">
        <v>30.34</v>
      </c>
      <c r="M1416" s="363">
        <v>2293.9349999999999</v>
      </c>
      <c r="N1416" s="363">
        <v>1221.3679999999997</v>
      </c>
      <c r="O1416" s="363">
        <v>47100.094999999979</v>
      </c>
      <c r="P1416" s="363">
        <v>24838.407999999999</v>
      </c>
      <c r="Q1416" s="364">
        <v>86.688000000000002</v>
      </c>
      <c r="R1416" s="365">
        <f t="shared" si="38"/>
        <v>0.39967097373117111</v>
      </c>
      <c r="S1416" s="366">
        <v>98.616984126984093</v>
      </c>
      <c r="T1416" s="364">
        <v>87</v>
      </c>
      <c r="U1416" s="363">
        <v>2088000</v>
      </c>
      <c r="V1416" s="363">
        <v>8352000</v>
      </c>
      <c r="W1416" s="363">
        <v>3</v>
      </c>
      <c r="X1416" s="363">
        <v>131544000</v>
      </c>
      <c r="Y1416" s="367">
        <v>60</v>
      </c>
      <c r="Z1416" s="367">
        <v>31.05</v>
      </c>
      <c r="AA1416" s="368">
        <v>205785.59300000005</v>
      </c>
      <c r="AB1416" s="368">
        <v>107392.48400000001</v>
      </c>
      <c r="AC1416" s="368">
        <v>759274.22100000049</v>
      </c>
      <c r="AD1416" s="368">
        <v>394399.12099999981</v>
      </c>
      <c r="AE1416" s="363">
        <v>4946616</v>
      </c>
    </row>
    <row r="1417" spans="1:31" s="369" customFormat="1" ht="14.4" x14ac:dyDescent="0.3">
      <c r="A1417" s="357">
        <v>43529</v>
      </c>
      <c r="B1417" s="358">
        <f t="shared" si="37"/>
        <v>2019</v>
      </c>
      <c r="C1417" s="359">
        <v>1264609</v>
      </c>
      <c r="D1417" s="359">
        <v>4747430</v>
      </c>
      <c r="E1417" s="359">
        <v>70203470</v>
      </c>
      <c r="F1417" s="359">
        <v>795313</v>
      </c>
      <c r="G1417" s="360">
        <v>25607490</v>
      </c>
      <c r="H1417" s="360">
        <v>83753400</v>
      </c>
      <c r="I1417" s="360">
        <v>288991180</v>
      </c>
      <c r="J1417" s="361">
        <v>100</v>
      </c>
      <c r="K1417" s="362">
        <v>831.61500000000001</v>
      </c>
      <c r="L1417" s="362">
        <v>449.81599999999997</v>
      </c>
      <c r="M1417" s="363">
        <v>3125.55</v>
      </c>
      <c r="N1417" s="363">
        <v>1671.1839999999997</v>
      </c>
      <c r="O1417" s="363">
        <v>47931.709999999977</v>
      </c>
      <c r="P1417" s="363">
        <v>25288.223999999998</v>
      </c>
      <c r="Q1417" s="364">
        <v>1264.6089999999999</v>
      </c>
      <c r="R1417" s="365">
        <f t="shared" si="38"/>
        <v>0.40111327809268893</v>
      </c>
      <c r="S1417" s="366">
        <v>98.63859374999997</v>
      </c>
      <c r="T1417" s="364">
        <v>87</v>
      </c>
      <c r="U1417" s="363">
        <v>2088000</v>
      </c>
      <c r="V1417" s="363">
        <v>10440000</v>
      </c>
      <c r="W1417" s="363">
        <v>3</v>
      </c>
      <c r="X1417" s="363">
        <v>133632000</v>
      </c>
      <c r="Y1417" s="367">
        <v>60</v>
      </c>
      <c r="Z1417" s="367">
        <v>31.05</v>
      </c>
      <c r="AA1417" s="368">
        <v>205553.60100000005</v>
      </c>
      <c r="AB1417" s="368">
        <v>107306.02</v>
      </c>
      <c r="AC1417" s="368">
        <v>760105.83600000048</v>
      </c>
      <c r="AD1417" s="368">
        <v>394848.9369999998</v>
      </c>
      <c r="AE1417" s="363">
        <v>4948704</v>
      </c>
    </row>
    <row r="1418" spans="1:31" s="369" customFormat="1" ht="14.4" x14ac:dyDescent="0.3">
      <c r="A1418" s="357">
        <v>43530</v>
      </c>
      <c r="B1418" s="358">
        <f t="shared" si="37"/>
        <v>2019</v>
      </c>
      <c r="C1418" s="359">
        <v>789296.875</v>
      </c>
      <c r="D1418" s="359">
        <v>5545797</v>
      </c>
      <c r="E1418" s="359">
        <v>70999200</v>
      </c>
      <c r="F1418" s="359">
        <v>808587</v>
      </c>
      <c r="G1418" s="360">
        <v>25607490</v>
      </c>
      <c r="H1418" s="360">
        <v>83753400</v>
      </c>
      <c r="I1418" s="360">
        <v>288991180</v>
      </c>
      <c r="J1418" s="361">
        <v>99.91</v>
      </c>
      <c r="K1418" s="362">
        <v>506.22800000000001</v>
      </c>
      <c r="L1418" s="362">
        <v>293.78399999999999</v>
      </c>
      <c r="M1418" s="363">
        <v>3631.7780000000002</v>
      </c>
      <c r="N1418" s="363">
        <v>1964.9679999999998</v>
      </c>
      <c r="O1418" s="363">
        <v>48437.93799999998</v>
      </c>
      <c r="P1418" s="363">
        <v>25582.007999999998</v>
      </c>
      <c r="Q1418" s="364">
        <v>789.296875</v>
      </c>
      <c r="R1418" s="365">
        <f t="shared" si="38"/>
        <v>0.40059130894741007</v>
      </c>
      <c r="S1418" s="366">
        <v>98.658153846153809</v>
      </c>
      <c r="T1418" s="364">
        <v>87</v>
      </c>
      <c r="U1418" s="363">
        <v>2088000</v>
      </c>
      <c r="V1418" s="363">
        <v>12528000</v>
      </c>
      <c r="W1418" s="363">
        <v>3</v>
      </c>
      <c r="X1418" s="363">
        <v>135720000</v>
      </c>
      <c r="Y1418" s="367">
        <v>60</v>
      </c>
      <c r="Z1418" s="367">
        <v>31.05</v>
      </c>
      <c r="AA1418" s="368">
        <v>205938.51300000006</v>
      </c>
      <c r="AB1418" s="368">
        <v>107546.8</v>
      </c>
      <c r="AC1418" s="368">
        <v>760612.06400000048</v>
      </c>
      <c r="AD1418" s="368">
        <v>395142.72099999979</v>
      </c>
      <c r="AE1418" s="363">
        <v>4950792</v>
      </c>
    </row>
    <row r="1419" spans="1:31" s="369" customFormat="1" ht="14.4" x14ac:dyDescent="0.3">
      <c r="A1419" s="357">
        <v>43531</v>
      </c>
      <c r="B1419" s="358">
        <f t="shared" si="37"/>
        <v>2019</v>
      </c>
      <c r="C1419" s="359">
        <v>105203</v>
      </c>
      <c r="D1419" s="359">
        <v>5651000</v>
      </c>
      <c r="E1419" s="359">
        <v>71104408</v>
      </c>
      <c r="F1419" s="359">
        <v>94757</v>
      </c>
      <c r="G1419" s="360">
        <v>25607490</v>
      </c>
      <c r="H1419" s="360">
        <v>83753400</v>
      </c>
      <c r="I1419" s="360">
        <v>288991180</v>
      </c>
      <c r="J1419" s="361">
        <v>99.11</v>
      </c>
      <c r="K1419" s="362">
        <v>71.837999999999994</v>
      </c>
      <c r="L1419" s="362">
        <v>39.72</v>
      </c>
      <c r="M1419" s="363">
        <v>3703.6160000000004</v>
      </c>
      <c r="N1419" s="363">
        <v>2004.6879999999999</v>
      </c>
      <c r="O1419" s="363">
        <v>48509.775999999983</v>
      </c>
      <c r="P1419" s="363">
        <v>25621.727999999999</v>
      </c>
      <c r="Q1419" s="364">
        <v>105.203</v>
      </c>
      <c r="R1419" s="365">
        <f t="shared" si="38"/>
        <v>0.39861554791240245</v>
      </c>
      <c r="S1419" s="366">
        <v>98.664999999999964</v>
      </c>
      <c r="T1419" s="364">
        <v>87</v>
      </c>
      <c r="U1419" s="363">
        <v>2088000</v>
      </c>
      <c r="V1419" s="363">
        <v>14616000</v>
      </c>
      <c r="W1419" s="363">
        <v>3</v>
      </c>
      <c r="X1419" s="363">
        <v>137808000</v>
      </c>
      <c r="Y1419" s="367">
        <v>60</v>
      </c>
      <c r="Z1419" s="367">
        <v>31.05</v>
      </c>
      <c r="AA1419" s="368">
        <v>205191.15100000004</v>
      </c>
      <c r="AB1419" s="368">
        <v>107202.83200000001</v>
      </c>
      <c r="AC1419" s="368">
        <v>760683.90200000047</v>
      </c>
      <c r="AD1419" s="368">
        <v>395182.44099999976</v>
      </c>
      <c r="AE1419" s="363">
        <v>4952880</v>
      </c>
    </row>
    <row r="1420" spans="1:31" s="369" customFormat="1" ht="14.4" x14ac:dyDescent="0.3">
      <c r="A1420" s="357">
        <v>43532</v>
      </c>
      <c r="B1420" s="358">
        <f t="shared" ref="B1420:B1483" si="39">YEAR(A1420)</f>
        <v>2019</v>
      </c>
      <c r="C1420" s="359">
        <v>481594</v>
      </c>
      <c r="D1420" s="359">
        <v>6132594</v>
      </c>
      <c r="E1420" s="359">
        <v>71586000</v>
      </c>
      <c r="F1420" s="359">
        <v>304642</v>
      </c>
      <c r="G1420" s="360">
        <v>25607490</v>
      </c>
      <c r="H1420" s="360">
        <v>83753400</v>
      </c>
      <c r="I1420" s="360">
        <v>288991180</v>
      </c>
      <c r="J1420" s="361">
        <v>98.38</v>
      </c>
      <c r="K1420" s="362">
        <v>310.27800000000002</v>
      </c>
      <c r="L1420" s="362">
        <v>179.13200000000001</v>
      </c>
      <c r="M1420" s="363">
        <v>4013.8940000000002</v>
      </c>
      <c r="N1420" s="363">
        <v>2183.8199999999997</v>
      </c>
      <c r="O1420" s="363">
        <v>48820.053999999982</v>
      </c>
      <c r="P1420" s="363">
        <v>25800.86</v>
      </c>
      <c r="Q1420" s="364">
        <v>481.59399999999999</v>
      </c>
      <c r="R1420" s="365">
        <f t="shared" si="38"/>
        <v>0.39872042378496847</v>
      </c>
      <c r="S1420" s="366">
        <v>98.660746268656681</v>
      </c>
      <c r="T1420" s="364">
        <v>87</v>
      </c>
      <c r="U1420" s="363">
        <v>2088000</v>
      </c>
      <c r="V1420" s="363">
        <v>16704000</v>
      </c>
      <c r="W1420" s="363">
        <v>3</v>
      </c>
      <c r="X1420" s="363">
        <v>139896000</v>
      </c>
      <c r="Y1420" s="367">
        <v>60</v>
      </c>
      <c r="Z1420" s="367">
        <v>31.05</v>
      </c>
      <c r="AA1420" s="368">
        <v>204417.88600000003</v>
      </c>
      <c r="AB1420" s="368">
        <v>106832.682</v>
      </c>
      <c r="AC1420" s="368">
        <v>760994.18000000052</v>
      </c>
      <c r="AD1420" s="368">
        <v>395361.57299999974</v>
      </c>
      <c r="AE1420" s="363">
        <v>4954968</v>
      </c>
    </row>
    <row r="1421" spans="1:31" s="369" customFormat="1" ht="14.4" x14ac:dyDescent="0.3">
      <c r="A1421" s="357">
        <v>43533</v>
      </c>
      <c r="B1421" s="358">
        <f t="shared" si="39"/>
        <v>2019</v>
      </c>
      <c r="C1421" s="359">
        <v>803109</v>
      </c>
      <c r="D1421" s="359">
        <v>6935703</v>
      </c>
      <c r="E1421" s="359">
        <v>72389112</v>
      </c>
      <c r="F1421" s="359">
        <v>825373</v>
      </c>
      <c r="G1421" s="360">
        <v>25607490</v>
      </c>
      <c r="H1421" s="360">
        <v>83753400</v>
      </c>
      <c r="I1421" s="360">
        <v>288991180</v>
      </c>
      <c r="J1421" s="361">
        <v>99.97</v>
      </c>
      <c r="K1421" s="362">
        <v>517.40700000000004</v>
      </c>
      <c r="L1421" s="362">
        <v>296.86399999999998</v>
      </c>
      <c r="M1421" s="363">
        <v>4531.3010000000004</v>
      </c>
      <c r="N1421" s="363">
        <v>2480.6839999999997</v>
      </c>
      <c r="O1421" s="363">
        <v>49337.460999999981</v>
      </c>
      <c r="P1421" s="363">
        <v>26097.724000000002</v>
      </c>
      <c r="Q1421" s="364">
        <v>803.10900000000004</v>
      </c>
      <c r="R1421" s="365">
        <f t="shared" si="38"/>
        <v>0.39956943050307059</v>
      </c>
      <c r="S1421" s="366">
        <v>98.679999999999964</v>
      </c>
      <c r="T1421" s="364">
        <v>87</v>
      </c>
      <c r="U1421" s="363">
        <v>2088000</v>
      </c>
      <c r="V1421" s="363">
        <v>18792000</v>
      </c>
      <c r="W1421" s="363">
        <v>3</v>
      </c>
      <c r="X1421" s="363">
        <v>141984000</v>
      </c>
      <c r="Y1421" s="367">
        <v>60</v>
      </c>
      <c r="Z1421" s="367">
        <v>31.05</v>
      </c>
      <c r="AA1421" s="368">
        <v>204662.03600000005</v>
      </c>
      <c r="AB1421" s="368">
        <v>106993.24</v>
      </c>
      <c r="AC1421" s="368">
        <v>761511.58700000052</v>
      </c>
      <c r="AD1421" s="368">
        <v>395658.43699999974</v>
      </c>
      <c r="AE1421" s="363">
        <v>4957056</v>
      </c>
    </row>
    <row r="1422" spans="1:31" s="369" customFormat="1" ht="14.4" x14ac:dyDescent="0.3">
      <c r="A1422" s="357">
        <v>43534</v>
      </c>
      <c r="B1422" s="358">
        <f t="shared" si="39"/>
        <v>2019</v>
      </c>
      <c r="C1422" s="359">
        <v>593391</v>
      </c>
      <c r="D1422" s="359">
        <v>7529094</v>
      </c>
      <c r="E1422" s="359">
        <v>72982496</v>
      </c>
      <c r="F1422" s="359">
        <v>514352</v>
      </c>
      <c r="G1422" s="360">
        <v>25607490</v>
      </c>
      <c r="H1422" s="360">
        <v>83753400</v>
      </c>
      <c r="I1422" s="360">
        <v>288991180</v>
      </c>
      <c r="J1422" s="361">
        <v>99.68</v>
      </c>
      <c r="K1422" s="362">
        <v>358.68900000000002</v>
      </c>
      <c r="L1422" s="362">
        <v>243.624</v>
      </c>
      <c r="M1422" s="363">
        <v>4889.9900000000007</v>
      </c>
      <c r="N1422" s="363">
        <v>2724.3079999999995</v>
      </c>
      <c r="O1422" s="363">
        <v>49696.14999999998</v>
      </c>
      <c r="P1422" s="363">
        <v>26341.348000000002</v>
      </c>
      <c r="Q1422" s="364">
        <v>593.39099999999996</v>
      </c>
      <c r="R1422" s="365">
        <f t="shared" si="38"/>
        <v>0.40033142467721639</v>
      </c>
      <c r="S1422" s="366">
        <v>98.694492753623166</v>
      </c>
      <c r="T1422" s="364">
        <v>87</v>
      </c>
      <c r="U1422" s="363">
        <v>2088000</v>
      </c>
      <c r="V1422" s="363">
        <v>20880000</v>
      </c>
      <c r="W1422" s="363">
        <v>3</v>
      </c>
      <c r="X1422" s="363">
        <v>144072000</v>
      </c>
      <c r="Y1422" s="367">
        <v>60</v>
      </c>
      <c r="Z1422" s="367">
        <v>31.05</v>
      </c>
      <c r="AA1422" s="368">
        <v>204910.94900000005</v>
      </c>
      <c r="AB1422" s="368">
        <v>107184.424</v>
      </c>
      <c r="AC1422" s="368">
        <v>761870.27600000054</v>
      </c>
      <c r="AD1422" s="368">
        <v>395902.06099999975</v>
      </c>
      <c r="AE1422" s="363">
        <v>4959144</v>
      </c>
    </row>
    <row r="1423" spans="1:31" s="369" customFormat="1" ht="14.4" x14ac:dyDescent="0.3">
      <c r="A1423" s="357">
        <v>43535</v>
      </c>
      <c r="B1423" s="358">
        <f t="shared" si="39"/>
        <v>2019</v>
      </c>
      <c r="C1423" s="359">
        <v>1474406</v>
      </c>
      <c r="D1423" s="359">
        <v>9003500</v>
      </c>
      <c r="E1423" s="359">
        <v>74456904</v>
      </c>
      <c r="F1423" s="359">
        <v>1355399</v>
      </c>
      <c r="G1423" s="360">
        <v>25607490</v>
      </c>
      <c r="H1423" s="360">
        <v>83753400</v>
      </c>
      <c r="I1423" s="360">
        <v>288991180</v>
      </c>
      <c r="J1423" s="361">
        <v>99.74</v>
      </c>
      <c r="K1423" s="362">
        <v>970.90899999999999</v>
      </c>
      <c r="L1423" s="362">
        <v>521.43600000000004</v>
      </c>
      <c r="M1423" s="363">
        <v>5860.8990000000003</v>
      </c>
      <c r="N1423" s="363">
        <v>3245.7439999999997</v>
      </c>
      <c r="O1423" s="363">
        <v>50667.058999999979</v>
      </c>
      <c r="P1423" s="363">
        <v>26862.784000000003</v>
      </c>
      <c r="Q1423" s="364">
        <v>1474.4059999999999</v>
      </c>
      <c r="R1423" s="365">
        <f t="shared" si="38"/>
        <v>0.40217917306329737</v>
      </c>
      <c r="S1423" s="366">
        <v>98.709428571428546</v>
      </c>
      <c r="T1423" s="364">
        <v>87</v>
      </c>
      <c r="U1423" s="363">
        <v>2088000</v>
      </c>
      <c r="V1423" s="363">
        <v>22968000</v>
      </c>
      <c r="W1423" s="363">
        <v>3</v>
      </c>
      <c r="X1423" s="363">
        <v>146160000</v>
      </c>
      <c r="Y1423" s="367">
        <v>60</v>
      </c>
      <c r="Z1423" s="367">
        <v>31.05</v>
      </c>
      <c r="AA1423" s="368">
        <v>205868.08800000008</v>
      </c>
      <c r="AB1423" s="368">
        <v>107701.678</v>
      </c>
      <c r="AC1423" s="368">
        <v>762841.18500000052</v>
      </c>
      <c r="AD1423" s="368">
        <v>396423.49699999974</v>
      </c>
      <c r="AE1423" s="363">
        <v>4961232</v>
      </c>
    </row>
    <row r="1424" spans="1:31" s="369" customFormat="1" ht="14.4" x14ac:dyDescent="0.3">
      <c r="A1424" s="357">
        <v>43536</v>
      </c>
      <c r="B1424" s="358">
        <f t="shared" si="39"/>
        <v>2019</v>
      </c>
      <c r="C1424" s="359">
        <v>1875391</v>
      </c>
      <c r="D1424" s="359">
        <v>10878891</v>
      </c>
      <c r="E1424" s="359">
        <v>76332296</v>
      </c>
      <c r="F1424" s="359">
        <v>1767186</v>
      </c>
      <c r="G1424" s="360">
        <v>25607490</v>
      </c>
      <c r="H1424" s="360">
        <v>83753400</v>
      </c>
      <c r="I1424" s="360">
        <v>288991180</v>
      </c>
      <c r="J1424" s="361">
        <v>99.96</v>
      </c>
      <c r="K1424" s="362">
        <v>1250.9690000000001</v>
      </c>
      <c r="L1424" s="362">
        <v>649.55600000000004</v>
      </c>
      <c r="M1424" s="363">
        <v>7111.8680000000004</v>
      </c>
      <c r="N1424" s="363">
        <v>3895.2999999999997</v>
      </c>
      <c r="O1424" s="363">
        <v>51918.027999999977</v>
      </c>
      <c r="P1424" s="363">
        <v>27512.340000000004</v>
      </c>
      <c r="Q1424" s="364">
        <v>1875.3910000000001</v>
      </c>
      <c r="R1424" s="365">
        <f t="shared" si="38"/>
        <v>0.40340066180522766</v>
      </c>
      <c r="S1424" s="366">
        <v>98.727042253521105</v>
      </c>
      <c r="T1424" s="364">
        <v>87</v>
      </c>
      <c r="U1424" s="363">
        <v>2088000</v>
      </c>
      <c r="V1424" s="363">
        <v>25056000</v>
      </c>
      <c r="W1424" s="363">
        <v>3</v>
      </c>
      <c r="X1424" s="363">
        <v>148248000</v>
      </c>
      <c r="Y1424" s="367">
        <v>60</v>
      </c>
      <c r="Z1424" s="367">
        <v>31.05</v>
      </c>
      <c r="AA1424" s="368">
        <v>207076.92600000009</v>
      </c>
      <c r="AB1424" s="368">
        <v>108321.522</v>
      </c>
      <c r="AC1424" s="368">
        <v>764092.15400000056</v>
      </c>
      <c r="AD1424" s="368">
        <v>397073.05299999972</v>
      </c>
      <c r="AE1424" s="363">
        <v>4963320</v>
      </c>
    </row>
    <row r="1425" spans="1:31" s="369" customFormat="1" ht="14.4" x14ac:dyDescent="0.3">
      <c r="A1425" s="357">
        <v>43537</v>
      </c>
      <c r="B1425" s="358">
        <f t="shared" si="39"/>
        <v>2019</v>
      </c>
      <c r="C1425" s="359">
        <v>2018906</v>
      </c>
      <c r="D1425" s="359">
        <v>12897797</v>
      </c>
      <c r="E1425" s="359">
        <v>78351200</v>
      </c>
      <c r="F1425" s="359">
        <v>1767185</v>
      </c>
      <c r="G1425" s="360">
        <v>25607490</v>
      </c>
      <c r="H1425" s="360">
        <v>83753400</v>
      </c>
      <c r="I1425" s="360">
        <v>288991180</v>
      </c>
      <c r="J1425" s="361">
        <v>99.78</v>
      </c>
      <c r="K1425" s="362">
        <v>1347.3489999999999</v>
      </c>
      <c r="L1425" s="362">
        <v>701.08799999999997</v>
      </c>
      <c r="M1425" s="363">
        <v>8459.2170000000006</v>
      </c>
      <c r="N1425" s="363">
        <v>4596.3879999999999</v>
      </c>
      <c r="O1425" s="363">
        <v>53265.376999999979</v>
      </c>
      <c r="P1425" s="363">
        <v>28213.428000000004</v>
      </c>
      <c r="Q1425" s="364">
        <v>2018.9059999999999</v>
      </c>
      <c r="R1425" s="365">
        <f t="shared" si="38"/>
        <v>0.40429310131606594</v>
      </c>
      <c r="S1425" s="366">
        <v>98.741666666666632</v>
      </c>
      <c r="T1425" s="364">
        <v>87</v>
      </c>
      <c r="U1425" s="363">
        <v>2088000</v>
      </c>
      <c r="V1425" s="363">
        <v>27144000</v>
      </c>
      <c r="W1425" s="363">
        <v>3</v>
      </c>
      <c r="X1425" s="363">
        <v>150336000</v>
      </c>
      <c r="Y1425" s="367">
        <v>60</v>
      </c>
      <c r="Z1425" s="367">
        <v>31.05</v>
      </c>
      <c r="AA1425" s="368">
        <v>207804.91200000007</v>
      </c>
      <c r="AB1425" s="368">
        <v>108684.62999999999</v>
      </c>
      <c r="AC1425" s="368">
        <v>765439.50300000061</v>
      </c>
      <c r="AD1425" s="368">
        <v>397774.14099999971</v>
      </c>
      <c r="AE1425" s="363">
        <v>4965408</v>
      </c>
    </row>
    <row r="1426" spans="1:31" s="369" customFormat="1" ht="14.4" x14ac:dyDescent="0.3">
      <c r="A1426" s="357">
        <v>43538</v>
      </c>
      <c r="B1426" s="358">
        <f t="shared" si="39"/>
        <v>2019</v>
      </c>
      <c r="C1426" s="359">
        <v>176500</v>
      </c>
      <c r="D1426" s="359">
        <v>13074297</v>
      </c>
      <c r="E1426" s="359">
        <v>78527704</v>
      </c>
      <c r="F1426" s="359">
        <v>564856</v>
      </c>
      <c r="G1426" s="360">
        <v>25607490</v>
      </c>
      <c r="H1426" s="360">
        <v>83753400</v>
      </c>
      <c r="I1426" s="360">
        <v>288991180</v>
      </c>
      <c r="J1426" s="361">
        <v>99.1</v>
      </c>
      <c r="K1426" s="362">
        <v>99.611999999999995</v>
      </c>
      <c r="L1426" s="362">
        <v>68.552000000000007</v>
      </c>
      <c r="M1426" s="363">
        <v>8558.8289999999997</v>
      </c>
      <c r="N1426" s="363">
        <v>4664.9399999999996</v>
      </c>
      <c r="O1426" s="363">
        <v>53364.98899999998</v>
      </c>
      <c r="P1426" s="363">
        <v>28281.980000000003</v>
      </c>
      <c r="Q1426" s="364">
        <v>176.5</v>
      </c>
      <c r="R1426" s="365">
        <f t="shared" si="38"/>
        <v>0.40374561535584974</v>
      </c>
      <c r="S1426" s="366">
        <v>98.746575342465732</v>
      </c>
      <c r="T1426" s="364">
        <v>87</v>
      </c>
      <c r="U1426" s="363">
        <v>2088000</v>
      </c>
      <c r="V1426" s="363">
        <v>29232000</v>
      </c>
      <c r="W1426" s="363">
        <v>3</v>
      </c>
      <c r="X1426" s="363">
        <v>152424000</v>
      </c>
      <c r="Y1426" s="367">
        <v>60</v>
      </c>
      <c r="Z1426" s="367">
        <v>31.05</v>
      </c>
      <c r="AA1426" s="368">
        <v>207003.68300000002</v>
      </c>
      <c r="AB1426" s="368">
        <v>108294.83999999998</v>
      </c>
      <c r="AC1426" s="368">
        <v>765539.11500000057</v>
      </c>
      <c r="AD1426" s="368">
        <v>397842.69299999974</v>
      </c>
      <c r="AE1426" s="363">
        <v>4967496</v>
      </c>
    </row>
    <row r="1427" spans="1:31" s="369" customFormat="1" ht="14.4" x14ac:dyDescent="0.3">
      <c r="A1427" s="357">
        <v>43539</v>
      </c>
      <c r="B1427" s="358">
        <f t="shared" si="39"/>
        <v>2019</v>
      </c>
      <c r="C1427" s="359">
        <v>262203</v>
      </c>
      <c r="D1427" s="359">
        <v>13336500</v>
      </c>
      <c r="E1427" s="359">
        <v>78789904</v>
      </c>
      <c r="F1427" s="359">
        <v>453738</v>
      </c>
      <c r="G1427" s="360">
        <v>25607490</v>
      </c>
      <c r="H1427" s="360">
        <v>83753400</v>
      </c>
      <c r="I1427" s="360">
        <v>288991180</v>
      </c>
      <c r="J1427" s="361">
        <v>98.26</v>
      </c>
      <c r="K1427" s="362">
        <v>180.18799999999999</v>
      </c>
      <c r="L1427" s="362">
        <v>88.18</v>
      </c>
      <c r="M1427" s="363">
        <v>8739.0169999999998</v>
      </c>
      <c r="N1427" s="363">
        <v>4753.12</v>
      </c>
      <c r="O1427" s="363">
        <v>53545.176999999981</v>
      </c>
      <c r="P1427" s="363">
        <v>28370.160000000003</v>
      </c>
      <c r="Q1427" s="364">
        <v>262.20299999999997</v>
      </c>
      <c r="R1427" s="365">
        <f t="shared" si="38"/>
        <v>0.40372293520049357</v>
      </c>
      <c r="S1427" s="366">
        <v>98.739999999999981</v>
      </c>
      <c r="T1427" s="364">
        <v>87</v>
      </c>
      <c r="U1427" s="363">
        <v>2088000</v>
      </c>
      <c r="V1427" s="363">
        <v>31320000</v>
      </c>
      <c r="W1427" s="363">
        <v>3</v>
      </c>
      <c r="X1427" s="363">
        <v>154512000</v>
      </c>
      <c r="Y1427" s="367">
        <v>60</v>
      </c>
      <c r="Z1427" s="367">
        <v>31.05</v>
      </c>
      <c r="AA1427" s="368">
        <v>206800.41000000003</v>
      </c>
      <c r="AB1427" s="368">
        <v>108164.46999999997</v>
      </c>
      <c r="AC1427" s="368">
        <v>765719.30300000054</v>
      </c>
      <c r="AD1427" s="368">
        <v>397930.87299999973</v>
      </c>
      <c r="AE1427" s="363">
        <v>4969584</v>
      </c>
    </row>
    <row r="1428" spans="1:31" s="369" customFormat="1" ht="14.4" x14ac:dyDescent="0.3">
      <c r="A1428" s="357">
        <v>43540</v>
      </c>
      <c r="B1428" s="358">
        <f t="shared" si="39"/>
        <v>2019</v>
      </c>
      <c r="C1428" s="359">
        <v>262391</v>
      </c>
      <c r="D1428" s="359">
        <v>13598891</v>
      </c>
      <c r="E1428" s="359">
        <v>79052296</v>
      </c>
      <c r="F1428" s="359">
        <v>290377</v>
      </c>
      <c r="G1428" s="360">
        <v>25607490</v>
      </c>
      <c r="H1428" s="360">
        <v>83753400</v>
      </c>
      <c r="I1428" s="360">
        <v>288991180</v>
      </c>
      <c r="J1428" s="361">
        <v>97.4</v>
      </c>
      <c r="K1428" s="362">
        <v>168.12700000000001</v>
      </c>
      <c r="L1428" s="362">
        <v>102.956</v>
      </c>
      <c r="M1428" s="363">
        <v>8907.1440000000002</v>
      </c>
      <c r="N1428" s="363">
        <v>4856.076</v>
      </c>
      <c r="O1428" s="363">
        <v>53713.303999999982</v>
      </c>
      <c r="P1428" s="363">
        <v>28473.116000000002</v>
      </c>
      <c r="Q1428" s="364">
        <v>262.39100000000002</v>
      </c>
      <c r="R1428" s="365">
        <f t="shared" si="38"/>
        <v>0.40274098616359638</v>
      </c>
      <c r="S1428" s="366">
        <v>98.722133333333304</v>
      </c>
      <c r="T1428" s="364">
        <v>87</v>
      </c>
      <c r="U1428" s="363">
        <v>2088000</v>
      </c>
      <c r="V1428" s="363">
        <v>33408000</v>
      </c>
      <c r="W1428" s="363">
        <v>3</v>
      </c>
      <c r="X1428" s="363">
        <v>156600000</v>
      </c>
      <c r="Y1428" s="367">
        <v>60</v>
      </c>
      <c r="Z1428" s="367">
        <v>31.05</v>
      </c>
      <c r="AA1428" s="368">
        <v>206797.60500000004</v>
      </c>
      <c r="AB1428" s="368">
        <v>108151.84999999998</v>
      </c>
      <c r="AC1428" s="368">
        <v>765887.43000000052</v>
      </c>
      <c r="AD1428" s="368">
        <v>398033.82899999974</v>
      </c>
      <c r="AE1428" s="363">
        <v>4971672</v>
      </c>
    </row>
    <row r="1429" spans="1:31" s="369" customFormat="1" ht="14.4" x14ac:dyDescent="0.3">
      <c r="A1429" s="357">
        <v>43541</v>
      </c>
      <c r="B1429" s="358">
        <f t="shared" si="39"/>
        <v>2019</v>
      </c>
      <c r="C1429" s="359">
        <v>162406</v>
      </c>
      <c r="D1429" s="359">
        <v>13761297</v>
      </c>
      <c r="E1429" s="359">
        <v>79214704</v>
      </c>
      <c r="F1429" s="359">
        <v>435226</v>
      </c>
      <c r="G1429" s="360">
        <v>25607490</v>
      </c>
      <c r="H1429" s="360">
        <v>83753400</v>
      </c>
      <c r="I1429" s="360">
        <v>288991180</v>
      </c>
      <c r="J1429" s="361">
        <v>97.62</v>
      </c>
      <c r="K1429" s="362">
        <v>90.944000000000003</v>
      </c>
      <c r="L1429" s="362">
        <v>70.92</v>
      </c>
      <c r="M1429" s="363">
        <v>8998.0879999999997</v>
      </c>
      <c r="N1429" s="363">
        <v>4926.9960000000001</v>
      </c>
      <c r="O1429" s="363">
        <v>53804.247999999985</v>
      </c>
      <c r="P1429" s="363">
        <v>28544.036</v>
      </c>
      <c r="Q1429" s="364">
        <v>162.40600000000001</v>
      </c>
      <c r="R1429" s="365">
        <f t="shared" si="38"/>
        <v>0.40035069329633149</v>
      </c>
      <c r="S1429" s="366">
        <v>98.707631578947343</v>
      </c>
      <c r="T1429" s="364">
        <v>87</v>
      </c>
      <c r="U1429" s="363">
        <v>2088000</v>
      </c>
      <c r="V1429" s="363">
        <v>35496000</v>
      </c>
      <c r="W1429" s="363">
        <v>3</v>
      </c>
      <c r="X1429" s="363">
        <v>158688000</v>
      </c>
      <c r="Y1429" s="367">
        <v>60</v>
      </c>
      <c r="Z1429" s="367">
        <v>31.05</v>
      </c>
      <c r="AA1429" s="368">
        <v>206252.90700000004</v>
      </c>
      <c r="AB1429" s="368">
        <v>107833.88399999998</v>
      </c>
      <c r="AC1429" s="368">
        <v>765978.37400000053</v>
      </c>
      <c r="AD1429" s="368">
        <v>398104.74899999972</v>
      </c>
      <c r="AE1429" s="363">
        <v>4973760</v>
      </c>
    </row>
    <row r="1430" spans="1:31" s="369" customFormat="1" ht="14.4" x14ac:dyDescent="0.3">
      <c r="A1430" s="357">
        <v>43542</v>
      </c>
      <c r="B1430" s="358">
        <f t="shared" si="39"/>
        <v>2019</v>
      </c>
      <c r="C1430" s="359">
        <v>497703</v>
      </c>
      <c r="D1430" s="359">
        <v>14259000</v>
      </c>
      <c r="E1430" s="359">
        <v>79712408</v>
      </c>
      <c r="F1430" s="359">
        <v>405728</v>
      </c>
      <c r="G1430" s="360">
        <v>25607490</v>
      </c>
      <c r="H1430" s="360">
        <v>83753400</v>
      </c>
      <c r="I1430" s="360">
        <v>288991180</v>
      </c>
      <c r="J1430" s="361">
        <v>95.02</v>
      </c>
      <c r="K1430" s="362">
        <v>308.66800000000001</v>
      </c>
      <c r="L1430" s="362">
        <v>197.01599999999999</v>
      </c>
      <c r="M1430" s="363">
        <v>9306.7559999999994</v>
      </c>
      <c r="N1430" s="363">
        <v>5124.0119999999997</v>
      </c>
      <c r="O1430" s="363">
        <v>54112.915999999983</v>
      </c>
      <c r="P1430" s="363">
        <v>28741.052</v>
      </c>
      <c r="Q1430" s="364">
        <v>497.70299999999997</v>
      </c>
      <c r="R1430" s="365">
        <f t="shared" si="38"/>
        <v>0.39827355583766355</v>
      </c>
      <c r="S1430" s="366">
        <v>98.659740259740232</v>
      </c>
      <c r="T1430" s="364">
        <v>87</v>
      </c>
      <c r="U1430" s="363">
        <v>2088000</v>
      </c>
      <c r="V1430" s="363">
        <v>37584000</v>
      </c>
      <c r="W1430" s="363">
        <v>3</v>
      </c>
      <c r="X1430" s="363">
        <v>160776000</v>
      </c>
      <c r="Y1430" s="367">
        <v>60</v>
      </c>
      <c r="Z1430" s="367">
        <v>31.05</v>
      </c>
      <c r="AA1430" s="368">
        <v>205244.34500000006</v>
      </c>
      <c r="AB1430" s="368">
        <v>107313.45399999998</v>
      </c>
      <c r="AC1430" s="368">
        <v>766287.04200000048</v>
      </c>
      <c r="AD1430" s="368">
        <v>398301.76499999972</v>
      </c>
      <c r="AE1430" s="363">
        <v>4975848</v>
      </c>
    </row>
    <row r="1431" spans="1:31" s="369" customFormat="1" ht="14.4" x14ac:dyDescent="0.3">
      <c r="A1431" s="357">
        <v>43543</v>
      </c>
      <c r="B1431" s="358">
        <f t="shared" si="39"/>
        <v>2019</v>
      </c>
      <c r="C1431" s="359">
        <v>290703</v>
      </c>
      <c r="D1431" s="359">
        <v>14549703</v>
      </c>
      <c r="E1431" s="359">
        <v>80003112</v>
      </c>
      <c r="F1431" s="359">
        <v>334460</v>
      </c>
      <c r="G1431" s="360">
        <v>25607490</v>
      </c>
      <c r="H1431" s="360">
        <v>83753400</v>
      </c>
      <c r="I1431" s="360">
        <v>288991180</v>
      </c>
      <c r="J1431" s="361">
        <v>94.39</v>
      </c>
      <c r="K1431" s="362">
        <v>191.65799999999999</v>
      </c>
      <c r="L1431" s="362">
        <v>106.096</v>
      </c>
      <c r="M1431" s="363">
        <v>9498.4139999999989</v>
      </c>
      <c r="N1431" s="363">
        <v>5230.1080000000002</v>
      </c>
      <c r="O1431" s="363">
        <v>54304.573999999986</v>
      </c>
      <c r="P1431" s="363">
        <v>28847.148000000001</v>
      </c>
      <c r="Q1431" s="364">
        <v>290.70299999999997</v>
      </c>
      <c r="R1431" s="365">
        <f t="shared" si="38"/>
        <v>0.3983008402548156</v>
      </c>
      <c r="S1431" s="366">
        <v>98.60499999999999</v>
      </c>
      <c r="T1431" s="364">
        <v>87</v>
      </c>
      <c r="U1431" s="363">
        <v>2088000</v>
      </c>
      <c r="V1431" s="363">
        <v>39672000</v>
      </c>
      <c r="W1431" s="363">
        <v>3</v>
      </c>
      <c r="X1431" s="363">
        <v>162864000</v>
      </c>
      <c r="Y1431" s="367">
        <v>60</v>
      </c>
      <c r="Z1431" s="367">
        <v>31.05</v>
      </c>
      <c r="AA1431" s="368">
        <v>204047.02500000005</v>
      </c>
      <c r="AB1431" s="368">
        <v>106697.35400000001</v>
      </c>
      <c r="AC1431" s="368">
        <v>766478.70000000054</v>
      </c>
      <c r="AD1431" s="368">
        <v>398407.86099999974</v>
      </c>
      <c r="AE1431" s="363">
        <v>4977936</v>
      </c>
    </row>
    <row r="1432" spans="1:31" s="369" customFormat="1" ht="14.4" x14ac:dyDescent="0.3">
      <c r="A1432" s="357">
        <v>43544</v>
      </c>
      <c r="B1432" s="358">
        <f t="shared" si="39"/>
        <v>2019</v>
      </c>
      <c r="C1432" s="359">
        <v>1326297</v>
      </c>
      <c r="D1432" s="359">
        <v>15876000</v>
      </c>
      <c r="E1432" s="359">
        <v>81329408</v>
      </c>
      <c r="F1432" s="359">
        <v>867008</v>
      </c>
      <c r="G1432" s="360">
        <v>25607490</v>
      </c>
      <c r="H1432" s="360">
        <v>83753400</v>
      </c>
      <c r="I1432" s="360">
        <v>288991180</v>
      </c>
      <c r="J1432" s="361">
        <v>96.55</v>
      </c>
      <c r="K1432" s="362">
        <v>876.86199999999997</v>
      </c>
      <c r="L1432" s="362">
        <v>467.72</v>
      </c>
      <c r="M1432" s="363">
        <v>10375.275999999998</v>
      </c>
      <c r="N1432" s="363">
        <v>5697.8280000000004</v>
      </c>
      <c r="O1432" s="363">
        <v>55181.435999999987</v>
      </c>
      <c r="P1432" s="363">
        <v>29314.868000000002</v>
      </c>
      <c r="Q1432" s="364">
        <v>1326.297</v>
      </c>
      <c r="R1432" s="365">
        <f t="shared" si="38"/>
        <v>0.39811924942922389</v>
      </c>
      <c r="S1432" s="366">
        <v>98.578987341772134</v>
      </c>
      <c r="T1432" s="364">
        <v>87</v>
      </c>
      <c r="U1432" s="363">
        <v>2088000</v>
      </c>
      <c r="V1432" s="363">
        <v>41760000</v>
      </c>
      <c r="W1432" s="363">
        <v>3</v>
      </c>
      <c r="X1432" s="363">
        <v>164952000</v>
      </c>
      <c r="Y1432" s="367">
        <v>60</v>
      </c>
      <c r="Z1432" s="367">
        <v>31.05</v>
      </c>
      <c r="AA1432" s="368">
        <v>204727.17300000004</v>
      </c>
      <c r="AB1432" s="368">
        <v>107082.518</v>
      </c>
      <c r="AC1432" s="368">
        <v>767355.5620000005</v>
      </c>
      <c r="AD1432" s="368">
        <v>398875.58099999971</v>
      </c>
      <c r="AE1432" s="363">
        <v>4980024</v>
      </c>
    </row>
    <row r="1433" spans="1:31" s="369" customFormat="1" ht="14.4" x14ac:dyDescent="0.3">
      <c r="A1433" s="357">
        <v>43545</v>
      </c>
      <c r="B1433" s="358">
        <f t="shared" si="39"/>
        <v>2019</v>
      </c>
      <c r="C1433" s="359">
        <v>2045268</v>
      </c>
      <c r="D1433" s="359">
        <v>17916676</v>
      </c>
      <c r="E1433" s="359">
        <v>83372716</v>
      </c>
      <c r="F1433" s="359">
        <v>1817320</v>
      </c>
      <c r="G1433" s="360">
        <v>25607490</v>
      </c>
      <c r="H1433" s="360">
        <v>83753400</v>
      </c>
      <c r="I1433" s="360">
        <v>288991180</v>
      </c>
      <c r="J1433" s="361">
        <v>96.52</v>
      </c>
      <c r="K1433" s="362">
        <v>1347.3040000000001</v>
      </c>
      <c r="L1433" s="362">
        <v>727.39200000000005</v>
      </c>
      <c r="M1433" s="363">
        <v>11722.579999999998</v>
      </c>
      <c r="N1433" s="363">
        <v>6425.22</v>
      </c>
      <c r="O1433" s="363">
        <v>56528.739999999991</v>
      </c>
      <c r="P1433" s="363">
        <v>30042.260000000002</v>
      </c>
      <c r="Q1433" s="364">
        <v>2045.268</v>
      </c>
      <c r="R1433" s="365">
        <f t="shared" si="38"/>
        <v>0.3990668023080356</v>
      </c>
      <c r="S1433" s="366">
        <v>98.553249999999991</v>
      </c>
      <c r="T1433" s="364">
        <v>87</v>
      </c>
      <c r="U1433" s="363">
        <v>2088000</v>
      </c>
      <c r="V1433" s="363">
        <v>43848000</v>
      </c>
      <c r="W1433" s="363">
        <v>3</v>
      </c>
      <c r="X1433" s="363">
        <v>167040000</v>
      </c>
      <c r="Y1433" s="367">
        <v>60</v>
      </c>
      <c r="Z1433" s="367">
        <v>31.05</v>
      </c>
      <c r="AA1433" s="368">
        <v>205052.50800000009</v>
      </c>
      <c r="AB1433" s="368">
        <v>107349.56600000001</v>
      </c>
      <c r="AC1433" s="368">
        <v>768702.8660000005</v>
      </c>
      <c r="AD1433" s="368">
        <v>399602.97299999971</v>
      </c>
      <c r="AE1433" s="363">
        <v>4982112</v>
      </c>
    </row>
    <row r="1434" spans="1:31" s="369" customFormat="1" ht="14.4" x14ac:dyDescent="0.3">
      <c r="A1434" s="357">
        <v>43546</v>
      </c>
      <c r="B1434" s="358">
        <f t="shared" si="39"/>
        <v>2019</v>
      </c>
      <c r="C1434" s="359">
        <v>1872092</v>
      </c>
      <c r="D1434" s="359">
        <v>19788768</v>
      </c>
      <c r="E1434" s="359">
        <v>85244808</v>
      </c>
      <c r="F1434" s="359">
        <v>1612678</v>
      </c>
      <c r="G1434" s="360">
        <v>25607490</v>
      </c>
      <c r="H1434" s="360">
        <v>83753400</v>
      </c>
      <c r="I1434" s="360">
        <v>288991180</v>
      </c>
      <c r="J1434" s="361">
        <v>96.49</v>
      </c>
      <c r="K1434" s="362">
        <v>1236.7080000000001</v>
      </c>
      <c r="L1434" s="362">
        <v>661.29600000000005</v>
      </c>
      <c r="M1434" s="363">
        <v>12959.287999999999</v>
      </c>
      <c r="N1434" s="363">
        <v>7086.5160000000005</v>
      </c>
      <c r="O1434" s="363">
        <v>57765.447999999989</v>
      </c>
      <c r="P1434" s="363">
        <v>30703.556</v>
      </c>
      <c r="Q1434" s="364">
        <v>1872.0920000000001</v>
      </c>
      <c r="R1434" s="365">
        <f t="shared" si="38"/>
        <v>0.39960066180522763</v>
      </c>
      <c r="S1434" s="366">
        <v>98.527777777777771</v>
      </c>
      <c r="T1434" s="364">
        <v>87</v>
      </c>
      <c r="U1434" s="363">
        <v>2088000</v>
      </c>
      <c r="V1434" s="363">
        <v>45936000</v>
      </c>
      <c r="W1434" s="363">
        <v>3</v>
      </c>
      <c r="X1434" s="363">
        <v>169128000</v>
      </c>
      <c r="Y1434" s="367">
        <v>60</v>
      </c>
      <c r="Z1434" s="367">
        <v>31.05</v>
      </c>
      <c r="AA1434" s="368">
        <v>205380.45700000011</v>
      </c>
      <c r="AB1434" s="368">
        <v>107577.94600000001</v>
      </c>
      <c r="AC1434" s="368">
        <v>769939.57400000049</v>
      </c>
      <c r="AD1434" s="368">
        <v>400264.26899999968</v>
      </c>
      <c r="AE1434" s="363">
        <v>4984200</v>
      </c>
    </row>
    <row r="1435" spans="1:31" s="369" customFormat="1" ht="14.4" x14ac:dyDescent="0.3">
      <c r="A1435" s="357">
        <v>43547</v>
      </c>
      <c r="B1435" s="358">
        <f t="shared" si="39"/>
        <v>2019</v>
      </c>
      <c r="C1435" s="359">
        <v>1173500</v>
      </c>
      <c r="D1435" s="359">
        <v>20969704</v>
      </c>
      <c r="E1435" s="359">
        <v>86423112</v>
      </c>
      <c r="F1435" s="359">
        <v>1103669</v>
      </c>
      <c r="G1435" s="360">
        <v>25607490</v>
      </c>
      <c r="H1435" s="360">
        <v>83753400</v>
      </c>
      <c r="I1435" s="360">
        <v>288991180</v>
      </c>
      <c r="J1435" s="361">
        <v>96.26</v>
      </c>
      <c r="K1435" s="362">
        <v>787.50400000000002</v>
      </c>
      <c r="L1435" s="362">
        <v>400.50400000000002</v>
      </c>
      <c r="M1435" s="363">
        <v>13746.791999999999</v>
      </c>
      <c r="N1435" s="363">
        <v>7487.02</v>
      </c>
      <c r="O1435" s="363">
        <v>58552.95199999999</v>
      </c>
      <c r="P1435" s="363">
        <v>31104.06</v>
      </c>
      <c r="Q1435" s="364">
        <v>1173.5</v>
      </c>
      <c r="R1435" s="365">
        <f t="shared" si="38"/>
        <v>0.40077640053403674</v>
      </c>
      <c r="S1435" s="366">
        <v>98.500121951219498</v>
      </c>
      <c r="T1435" s="364">
        <v>87</v>
      </c>
      <c r="U1435" s="363">
        <v>2088000</v>
      </c>
      <c r="V1435" s="363">
        <v>48024000</v>
      </c>
      <c r="W1435" s="363">
        <v>3</v>
      </c>
      <c r="X1435" s="363">
        <v>171216000</v>
      </c>
      <c r="Y1435" s="367">
        <v>60</v>
      </c>
      <c r="Z1435" s="367">
        <v>31.05</v>
      </c>
      <c r="AA1435" s="368">
        <v>205157.4800000001</v>
      </c>
      <c r="AB1435" s="368">
        <v>107502.13400000002</v>
      </c>
      <c r="AC1435" s="368">
        <v>770727.07800000045</v>
      </c>
      <c r="AD1435" s="368">
        <v>400664.7729999997</v>
      </c>
      <c r="AE1435" s="363">
        <v>4986288</v>
      </c>
    </row>
    <row r="1436" spans="1:31" s="369" customFormat="1" ht="14.4" x14ac:dyDescent="0.3">
      <c r="A1436" s="357">
        <v>43548</v>
      </c>
      <c r="B1436" s="358">
        <f t="shared" si="39"/>
        <v>2019</v>
      </c>
      <c r="C1436" s="359">
        <v>1406797</v>
      </c>
      <c r="D1436" s="359">
        <v>22376500</v>
      </c>
      <c r="E1436" s="359">
        <v>87829904</v>
      </c>
      <c r="F1436" s="359">
        <v>1176068</v>
      </c>
      <c r="G1436" s="360">
        <v>25607490</v>
      </c>
      <c r="H1436" s="360">
        <v>83753400</v>
      </c>
      <c r="I1436" s="360">
        <v>288991180</v>
      </c>
      <c r="J1436" s="361">
        <v>96.29</v>
      </c>
      <c r="K1436" s="362">
        <v>914.32899999999995</v>
      </c>
      <c r="L1436" s="362">
        <v>507.15600000000001</v>
      </c>
      <c r="M1436" s="363">
        <v>14661.120999999999</v>
      </c>
      <c r="N1436" s="363">
        <v>7994.1760000000004</v>
      </c>
      <c r="O1436" s="363">
        <v>59467.280999999988</v>
      </c>
      <c r="P1436" s="363">
        <v>31611.216</v>
      </c>
      <c r="Q1436" s="364">
        <v>1406.797</v>
      </c>
      <c r="R1436" s="365">
        <f t="shared" si="38"/>
        <v>0.40242508184406667</v>
      </c>
      <c r="S1436" s="366">
        <v>98.473493975903608</v>
      </c>
      <c r="T1436" s="364">
        <v>87</v>
      </c>
      <c r="U1436" s="363">
        <v>2088000</v>
      </c>
      <c r="V1436" s="363">
        <v>50112000</v>
      </c>
      <c r="W1436" s="363">
        <v>3</v>
      </c>
      <c r="X1436" s="363">
        <v>173304000</v>
      </c>
      <c r="Y1436" s="367">
        <v>60</v>
      </c>
      <c r="Z1436" s="367">
        <v>31.05</v>
      </c>
      <c r="AA1436" s="368">
        <v>205874.9610000001</v>
      </c>
      <c r="AB1436" s="368">
        <v>107919.38600000003</v>
      </c>
      <c r="AC1436" s="368">
        <v>771641.40700000047</v>
      </c>
      <c r="AD1436" s="368">
        <v>401171.92899999971</v>
      </c>
      <c r="AE1436" s="363">
        <v>4988376</v>
      </c>
    </row>
    <row r="1437" spans="1:31" s="369" customFormat="1" ht="14.4" x14ac:dyDescent="0.3">
      <c r="A1437" s="357">
        <v>43549</v>
      </c>
      <c r="B1437" s="358">
        <f t="shared" si="39"/>
        <v>2019</v>
      </c>
      <c r="C1437" s="359">
        <v>279000</v>
      </c>
      <c r="D1437" s="359">
        <v>22647527</v>
      </c>
      <c r="E1437" s="359">
        <v>88108904</v>
      </c>
      <c r="F1437" s="359">
        <v>323101</v>
      </c>
      <c r="G1437" s="360">
        <v>25607490</v>
      </c>
      <c r="H1437" s="360">
        <v>83753400</v>
      </c>
      <c r="I1437" s="360">
        <v>288991180</v>
      </c>
      <c r="J1437" s="361">
        <v>98.78</v>
      </c>
      <c r="K1437" s="362">
        <v>196.10599999999999</v>
      </c>
      <c r="L1437" s="362">
        <v>90.024000000000001</v>
      </c>
      <c r="M1437" s="363">
        <v>14857.226999999999</v>
      </c>
      <c r="N1437" s="363">
        <v>8084.2000000000007</v>
      </c>
      <c r="O1437" s="363">
        <v>59663.386999999988</v>
      </c>
      <c r="P1437" s="363">
        <v>31701.24</v>
      </c>
      <c r="Q1437" s="364">
        <v>279</v>
      </c>
      <c r="R1437" s="365">
        <f t="shared" si="38"/>
        <v>0.40262304935574461</v>
      </c>
      <c r="S1437" s="366">
        <v>98.477142857142852</v>
      </c>
      <c r="T1437" s="364">
        <v>87</v>
      </c>
      <c r="U1437" s="363">
        <v>2088000</v>
      </c>
      <c r="V1437" s="363">
        <v>52200000</v>
      </c>
      <c r="W1437" s="363">
        <v>3</v>
      </c>
      <c r="X1437" s="363">
        <v>175392000</v>
      </c>
      <c r="Y1437" s="367">
        <v>60</v>
      </c>
      <c r="Z1437" s="367">
        <v>31.05</v>
      </c>
      <c r="AA1437" s="368">
        <v>205973.5560000001</v>
      </c>
      <c r="AB1437" s="368">
        <v>107944.12600000003</v>
      </c>
      <c r="AC1437" s="368">
        <v>771837.5130000005</v>
      </c>
      <c r="AD1437" s="368">
        <v>401261.95299999969</v>
      </c>
      <c r="AE1437" s="363">
        <v>4990464</v>
      </c>
    </row>
    <row r="1438" spans="1:31" s="369" customFormat="1" ht="14.4" x14ac:dyDescent="0.3">
      <c r="A1438" s="357">
        <v>43550</v>
      </c>
      <c r="B1438" s="358">
        <f t="shared" si="39"/>
        <v>2019</v>
      </c>
      <c r="C1438" s="359">
        <v>581703</v>
      </c>
      <c r="D1438" s="359">
        <v>23237204</v>
      </c>
      <c r="E1438" s="359">
        <v>88690608</v>
      </c>
      <c r="F1438" s="359">
        <v>244935</v>
      </c>
      <c r="G1438" s="360">
        <v>25607490</v>
      </c>
      <c r="H1438" s="360">
        <v>83753400</v>
      </c>
      <c r="I1438" s="360">
        <v>288991180</v>
      </c>
      <c r="J1438" s="361">
        <v>92.08</v>
      </c>
      <c r="K1438" s="362">
        <v>380.834</v>
      </c>
      <c r="L1438" s="362">
        <v>212.45599999999999</v>
      </c>
      <c r="M1438" s="363">
        <v>15238.061</v>
      </c>
      <c r="N1438" s="363">
        <v>8296.6560000000009</v>
      </c>
      <c r="O1438" s="363">
        <v>60044.22099999999</v>
      </c>
      <c r="P1438" s="363">
        <v>31913.696</v>
      </c>
      <c r="Q1438" s="364">
        <v>581.70299999999997</v>
      </c>
      <c r="R1438" s="365">
        <f t="shared" si="38"/>
        <v>0.40073768222195993</v>
      </c>
      <c r="S1438" s="366">
        <v>98.401882352941172</v>
      </c>
      <c r="T1438" s="364">
        <v>87</v>
      </c>
      <c r="U1438" s="363">
        <v>2088000</v>
      </c>
      <c r="V1438" s="363">
        <v>54288000</v>
      </c>
      <c r="W1438" s="363">
        <v>3</v>
      </c>
      <c r="X1438" s="363">
        <v>177480000</v>
      </c>
      <c r="Y1438" s="367">
        <v>60</v>
      </c>
      <c r="Z1438" s="367">
        <v>31.05</v>
      </c>
      <c r="AA1438" s="368">
        <v>206259.6290000001</v>
      </c>
      <c r="AB1438" s="368">
        <v>108105.39400000003</v>
      </c>
      <c r="AC1438" s="368">
        <v>772218.34700000053</v>
      </c>
      <c r="AD1438" s="368">
        <v>401474.40899999969</v>
      </c>
      <c r="AE1438" s="363">
        <v>4992552</v>
      </c>
    </row>
    <row r="1439" spans="1:31" s="369" customFormat="1" ht="14.4" x14ac:dyDescent="0.3">
      <c r="A1439" s="357">
        <v>43551</v>
      </c>
      <c r="B1439" s="358">
        <f t="shared" si="39"/>
        <v>2019</v>
      </c>
      <c r="C1439" s="359">
        <v>1178000</v>
      </c>
      <c r="D1439" s="359">
        <v>24415204</v>
      </c>
      <c r="E1439" s="359">
        <v>89868608</v>
      </c>
      <c r="F1439" s="359">
        <v>823615</v>
      </c>
      <c r="G1439" s="360">
        <v>25607490</v>
      </c>
      <c r="H1439" s="360">
        <v>83753400</v>
      </c>
      <c r="I1439" s="360">
        <v>288991180</v>
      </c>
      <c r="J1439" s="361">
        <v>93.83</v>
      </c>
      <c r="K1439" s="362">
        <v>758.81299999999999</v>
      </c>
      <c r="L1439" s="362">
        <v>433.16800000000001</v>
      </c>
      <c r="M1439" s="363">
        <v>15996.874</v>
      </c>
      <c r="N1439" s="363">
        <v>8729.8240000000005</v>
      </c>
      <c r="O1439" s="363">
        <v>60803.033999999992</v>
      </c>
      <c r="P1439" s="363">
        <v>32346.864000000001</v>
      </c>
      <c r="Q1439" s="364">
        <v>1178</v>
      </c>
      <c r="R1439" s="365">
        <f t="shared" si="38"/>
        <v>0.40075778273106605</v>
      </c>
      <c r="S1439" s="366">
        <v>98.34872093023256</v>
      </c>
      <c r="T1439" s="364">
        <v>87</v>
      </c>
      <c r="U1439" s="363">
        <v>2088000</v>
      </c>
      <c r="V1439" s="363">
        <v>56376000</v>
      </c>
      <c r="W1439" s="363">
        <v>3</v>
      </c>
      <c r="X1439" s="363">
        <v>179568000</v>
      </c>
      <c r="Y1439" s="367">
        <v>60</v>
      </c>
      <c r="Z1439" s="367">
        <v>31.05</v>
      </c>
      <c r="AA1439" s="368">
        <v>205671.84300000008</v>
      </c>
      <c r="AB1439" s="368">
        <v>107849.91400000005</v>
      </c>
      <c r="AC1439" s="368">
        <v>772977.1600000005</v>
      </c>
      <c r="AD1439" s="368">
        <v>401907.5769999997</v>
      </c>
      <c r="AE1439" s="363">
        <v>4994640</v>
      </c>
    </row>
    <row r="1440" spans="1:31" s="369" customFormat="1" ht="14.4" x14ac:dyDescent="0.3">
      <c r="A1440" s="357">
        <v>43552</v>
      </c>
      <c r="B1440" s="358">
        <f t="shared" si="39"/>
        <v>2019</v>
      </c>
      <c r="C1440" s="359">
        <v>1906797</v>
      </c>
      <c r="D1440" s="359">
        <v>26322000</v>
      </c>
      <c r="E1440" s="359">
        <v>91775408</v>
      </c>
      <c r="F1440" s="359">
        <v>1915128</v>
      </c>
      <c r="G1440" s="360">
        <v>25607490</v>
      </c>
      <c r="H1440" s="360">
        <v>83753400</v>
      </c>
      <c r="I1440" s="360">
        <v>288991180</v>
      </c>
      <c r="J1440" s="361">
        <v>98.52</v>
      </c>
      <c r="K1440" s="362">
        <v>1255.2829999999999</v>
      </c>
      <c r="L1440" s="362">
        <v>677.93600000000004</v>
      </c>
      <c r="M1440" s="363">
        <v>17252.156999999999</v>
      </c>
      <c r="N1440" s="363">
        <v>9407.76</v>
      </c>
      <c r="O1440" s="363">
        <v>62058.316999999995</v>
      </c>
      <c r="P1440" s="363">
        <v>33024.800000000003</v>
      </c>
      <c r="Q1440" s="364">
        <v>1906.797</v>
      </c>
      <c r="R1440" s="365">
        <f t="shared" si="38"/>
        <v>0.40248036447672292</v>
      </c>
      <c r="S1440" s="366">
        <v>98.350689655172417</v>
      </c>
      <c r="T1440" s="364">
        <v>87</v>
      </c>
      <c r="U1440" s="363">
        <v>2088000</v>
      </c>
      <c r="V1440" s="363">
        <v>58464000</v>
      </c>
      <c r="W1440" s="363">
        <v>3</v>
      </c>
      <c r="X1440" s="363">
        <v>181656000</v>
      </c>
      <c r="Y1440" s="367">
        <v>60</v>
      </c>
      <c r="Z1440" s="367">
        <v>31.05</v>
      </c>
      <c r="AA1440" s="368">
        <v>206147.45200000008</v>
      </c>
      <c r="AB1440" s="368">
        <v>108127.87000000005</v>
      </c>
      <c r="AC1440" s="368">
        <v>774232.44300000055</v>
      </c>
      <c r="AD1440" s="368">
        <v>402585.51299999969</v>
      </c>
      <c r="AE1440" s="363">
        <v>4996728</v>
      </c>
    </row>
    <row r="1441" spans="1:31" s="369" customFormat="1" ht="14.4" x14ac:dyDescent="0.3">
      <c r="A1441" s="357">
        <v>43553</v>
      </c>
      <c r="B1441" s="358">
        <f t="shared" si="39"/>
        <v>2019</v>
      </c>
      <c r="C1441" s="359">
        <v>2012703</v>
      </c>
      <c r="D1441" s="359">
        <v>28334704</v>
      </c>
      <c r="E1441" s="359">
        <v>93788112</v>
      </c>
      <c r="F1441" s="359">
        <v>2101592</v>
      </c>
      <c r="G1441" s="360">
        <v>25607490</v>
      </c>
      <c r="H1441" s="360">
        <v>83753400</v>
      </c>
      <c r="I1441" s="360">
        <v>288991180</v>
      </c>
      <c r="J1441" s="361">
        <v>97.49</v>
      </c>
      <c r="K1441" s="362">
        <v>1344.579</v>
      </c>
      <c r="L1441" s="362">
        <v>699.44799999999998</v>
      </c>
      <c r="M1441" s="363">
        <v>18596.736000000001</v>
      </c>
      <c r="N1441" s="363">
        <v>10107.208000000001</v>
      </c>
      <c r="O1441" s="363">
        <v>63402.895999999993</v>
      </c>
      <c r="P1441" s="363">
        <v>33724.248</v>
      </c>
      <c r="Q1441" s="364">
        <v>2012.703</v>
      </c>
      <c r="R1441" s="365">
        <f t="shared" si="38"/>
        <v>0.40336904342492008</v>
      </c>
      <c r="S1441" s="366">
        <v>98.340909090909093</v>
      </c>
      <c r="T1441" s="364">
        <v>87</v>
      </c>
      <c r="U1441" s="363">
        <v>2088000</v>
      </c>
      <c r="V1441" s="363">
        <v>60552000</v>
      </c>
      <c r="W1441" s="363">
        <v>3</v>
      </c>
      <c r="X1441" s="363">
        <v>183744000</v>
      </c>
      <c r="Y1441" s="367">
        <v>60</v>
      </c>
      <c r="Z1441" s="367">
        <v>31.05</v>
      </c>
      <c r="AA1441" s="368">
        <v>207097.26800000007</v>
      </c>
      <c r="AB1441" s="368">
        <v>108614.19000000005</v>
      </c>
      <c r="AC1441" s="368">
        <v>775577.02200000058</v>
      </c>
      <c r="AD1441" s="368">
        <v>403284.96099999966</v>
      </c>
      <c r="AE1441" s="363">
        <v>4998816</v>
      </c>
    </row>
    <row r="1442" spans="1:31" s="369" customFormat="1" ht="14.4" x14ac:dyDescent="0.3">
      <c r="A1442" s="357">
        <v>43554</v>
      </c>
      <c r="B1442" s="358">
        <f t="shared" si="39"/>
        <v>2019</v>
      </c>
      <c r="C1442" s="359">
        <v>2032000</v>
      </c>
      <c r="D1442" s="359">
        <v>30366704</v>
      </c>
      <c r="E1442" s="359">
        <v>95820112</v>
      </c>
      <c r="F1442" s="359">
        <v>2115378</v>
      </c>
      <c r="G1442" s="360">
        <v>25607490</v>
      </c>
      <c r="H1442" s="360">
        <v>83753400</v>
      </c>
      <c r="I1442" s="360">
        <v>288991180</v>
      </c>
      <c r="J1442" s="361">
        <v>97.83</v>
      </c>
      <c r="K1442" s="362">
        <v>1359.8889999999999</v>
      </c>
      <c r="L1442" s="362">
        <v>701.46</v>
      </c>
      <c r="M1442" s="363">
        <v>19956.625</v>
      </c>
      <c r="N1442" s="363">
        <v>10808.668000000001</v>
      </c>
      <c r="O1442" s="363">
        <v>64762.784999999996</v>
      </c>
      <c r="P1442" s="363">
        <v>34425.707999999999</v>
      </c>
      <c r="Q1442" s="364">
        <v>2032</v>
      </c>
      <c r="R1442" s="365">
        <f t="shared" si="38"/>
        <v>0.40596749248805969</v>
      </c>
      <c r="S1442" s="366">
        <v>98.335168539325835</v>
      </c>
      <c r="T1442" s="364">
        <v>87</v>
      </c>
      <c r="U1442" s="363">
        <v>2088000</v>
      </c>
      <c r="V1442" s="363">
        <v>62640000</v>
      </c>
      <c r="W1442" s="363">
        <v>3</v>
      </c>
      <c r="X1442" s="363">
        <v>185832000</v>
      </c>
      <c r="Y1442" s="367">
        <v>60</v>
      </c>
      <c r="Z1442" s="367">
        <v>31.05</v>
      </c>
      <c r="AA1442" s="368">
        <v>207571.95500000007</v>
      </c>
      <c r="AB1442" s="368">
        <v>108845.30200000005</v>
      </c>
      <c r="AC1442" s="368">
        <v>776936.91100000055</v>
      </c>
      <c r="AD1442" s="368">
        <v>403986.42099999968</v>
      </c>
      <c r="AE1442" s="363">
        <v>5000904</v>
      </c>
    </row>
    <row r="1443" spans="1:31" s="369" customFormat="1" ht="14.4" x14ac:dyDescent="0.3">
      <c r="A1443" s="357">
        <v>43555</v>
      </c>
      <c r="B1443" s="358">
        <f t="shared" si="39"/>
        <v>2019</v>
      </c>
      <c r="C1443" s="359">
        <v>1996797</v>
      </c>
      <c r="D1443" s="359">
        <v>32363500</v>
      </c>
      <c r="E1443" s="359">
        <v>97816904</v>
      </c>
      <c r="F1443" s="359">
        <v>2016295</v>
      </c>
      <c r="G1443" s="360">
        <v>25607490</v>
      </c>
      <c r="H1443" s="360">
        <v>83753400</v>
      </c>
      <c r="I1443" s="360">
        <v>288991180</v>
      </c>
      <c r="J1443" s="361">
        <v>97.24</v>
      </c>
      <c r="K1443" s="362">
        <v>1306.914</v>
      </c>
      <c r="L1443" s="362">
        <v>719.77200000000005</v>
      </c>
      <c r="M1443" s="363">
        <v>21263.539000000001</v>
      </c>
      <c r="N1443" s="363">
        <v>11528.440000000002</v>
      </c>
      <c r="O1443" s="363">
        <v>66069.698999999993</v>
      </c>
      <c r="P1443" s="363">
        <v>35145.479999999996</v>
      </c>
      <c r="Q1443" s="364">
        <v>1996.797</v>
      </c>
      <c r="R1443" s="365">
        <f t="shared" si="38"/>
        <v>0.40711474488925642</v>
      </c>
      <c r="S1443" s="366">
        <v>98.322999999999993</v>
      </c>
      <c r="T1443" s="364">
        <v>87</v>
      </c>
      <c r="U1443" s="363">
        <v>2088000</v>
      </c>
      <c r="V1443" s="363">
        <v>64728000</v>
      </c>
      <c r="W1443" s="363">
        <v>3</v>
      </c>
      <c r="X1443" s="363">
        <v>187920000</v>
      </c>
      <c r="Y1443" s="367">
        <v>60</v>
      </c>
      <c r="Z1443" s="367">
        <v>31.05</v>
      </c>
      <c r="AA1443" s="368">
        <v>208845.19200000007</v>
      </c>
      <c r="AB1443" s="368">
        <v>109535.49800000005</v>
      </c>
      <c r="AC1443" s="368">
        <v>778243.82500000054</v>
      </c>
      <c r="AD1443" s="368">
        <v>404706.19299999968</v>
      </c>
      <c r="AE1443" s="363">
        <v>5002992</v>
      </c>
    </row>
    <row r="1444" spans="1:31" s="382" customFormat="1" ht="14.4" x14ac:dyDescent="0.3">
      <c r="A1444" s="370">
        <v>43556</v>
      </c>
      <c r="B1444" s="371">
        <f t="shared" si="39"/>
        <v>2019</v>
      </c>
      <c r="C1444" s="372">
        <v>884297</v>
      </c>
      <c r="D1444" s="372">
        <v>884297</v>
      </c>
      <c r="E1444" s="372">
        <v>98708230</v>
      </c>
      <c r="F1444" s="372">
        <v>1131662</v>
      </c>
      <c r="G1444" s="373">
        <v>15971010</v>
      </c>
      <c r="H1444" s="373">
        <v>99724410</v>
      </c>
      <c r="I1444" s="373">
        <v>288991180</v>
      </c>
      <c r="J1444" s="374">
        <v>95.09</v>
      </c>
      <c r="K1444" s="375">
        <v>586.55100000000004</v>
      </c>
      <c r="L1444" s="375">
        <v>306.62</v>
      </c>
      <c r="M1444" s="376">
        <v>586.55100000000004</v>
      </c>
      <c r="N1444" s="376">
        <v>306.62</v>
      </c>
      <c r="O1444" s="376">
        <v>66656.25</v>
      </c>
      <c r="P1444" s="376">
        <v>35452.1</v>
      </c>
      <c r="Q1444" s="377">
        <v>884.29700000000003</v>
      </c>
      <c r="R1444" s="378">
        <f t="shared" si="38"/>
        <v>0.40571839654516373</v>
      </c>
      <c r="S1444" s="379">
        <v>98.287472527472531</v>
      </c>
      <c r="T1444" s="377">
        <v>87</v>
      </c>
      <c r="U1444" s="376">
        <v>2088000</v>
      </c>
      <c r="V1444" s="376">
        <v>2088000</v>
      </c>
      <c r="W1444" s="376">
        <v>4</v>
      </c>
      <c r="X1444" s="376">
        <v>190008000</v>
      </c>
      <c r="Y1444" s="380">
        <v>60</v>
      </c>
      <c r="Z1444" s="380">
        <v>31.05</v>
      </c>
      <c r="AA1444" s="381">
        <v>208724.63400000008</v>
      </c>
      <c r="AB1444" s="381">
        <v>109418.28600000004</v>
      </c>
      <c r="AC1444" s="381">
        <v>778830.37600000051</v>
      </c>
      <c r="AD1444" s="381">
        <v>405012.81299999967</v>
      </c>
      <c r="AE1444" s="376">
        <v>5005080</v>
      </c>
    </row>
    <row r="1445" spans="1:31" s="382" customFormat="1" ht="14.4" x14ac:dyDescent="0.3">
      <c r="A1445" s="370">
        <v>43557</v>
      </c>
      <c r="B1445" s="371">
        <f t="shared" si="39"/>
        <v>2019</v>
      </c>
      <c r="C1445" s="372">
        <v>1375094</v>
      </c>
      <c r="D1445" s="372">
        <v>2259391</v>
      </c>
      <c r="E1445" s="372">
        <v>100076296</v>
      </c>
      <c r="F1445" s="372">
        <v>1260813</v>
      </c>
      <c r="G1445" s="373">
        <v>15971010</v>
      </c>
      <c r="H1445" s="373">
        <v>99724410</v>
      </c>
      <c r="I1445" s="373">
        <v>288991180</v>
      </c>
      <c r="J1445" s="374">
        <v>99.12</v>
      </c>
      <c r="K1445" s="375">
        <v>927.67</v>
      </c>
      <c r="L1445" s="375">
        <v>464.74799999999999</v>
      </c>
      <c r="M1445" s="376">
        <v>1514.221</v>
      </c>
      <c r="N1445" s="376">
        <v>771.36799999999994</v>
      </c>
      <c r="O1445" s="376">
        <v>67583.92</v>
      </c>
      <c r="P1445" s="376">
        <v>35916.847999999998</v>
      </c>
      <c r="Q1445" s="377">
        <v>1375.0940000000001</v>
      </c>
      <c r="R1445" s="378">
        <f t="shared" si="38"/>
        <v>0.40738464989109341</v>
      </c>
      <c r="S1445" s="379">
        <v>98.296521739130441</v>
      </c>
      <c r="T1445" s="377">
        <v>87</v>
      </c>
      <c r="U1445" s="376">
        <v>2088000</v>
      </c>
      <c r="V1445" s="376">
        <v>4176000</v>
      </c>
      <c r="W1445" s="376">
        <v>4</v>
      </c>
      <c r="X1445" s="376">
        <v>192096000</v>
      </c>
      <c r="Y1445" s="380">
        <v>60</v>
      </c>
      <c r="Z1445" s="380">
        <v>31.05</v>
      </c>
      <c r="AA1445" s="381">
        <v>208366.45200000011</v>
      </c>
      <c r="AB1445" s="381">
        <v>109191.17000000006</v>
      </c>
      <c r="AC1445" s="381">
        <v>779758.04600000056</v>
      </c>
      <c r="AD1445" s="381">
        <v>405477.5609999997</v>
      </c>
      <c r="AE1445" s="376">
        <v>5007168</v>
      </c>
    </row>
    <row r="1446" spans="1:31" s="382" customFormat="1" ht="14.4" x14ac:dyDescent="0.3">
      <c r="A1446" s="370">
        <v>43558</v>
      </c>
      <c r="B1446" s="371">
        <f t="shared" si="39"/>
        <v>2019</v>
      </c>
      <c r="C1446" s="372">
        <v>1335813</v>
      </c>
      <c r="D1446" s="372">
        <v>3595203</v>
      </c>
      <c r="E1446" s="372">
        <v>101412112</v>
      </c>
      <c r="F1446" s="372">
        <v>1400156</v>
      </c>
      <c r="G1446" s="373">
        <v>15971010</v>
      </c>
      <c r="H1446" s="373">
        <v>99724410</v>
      </c>
      <c r="I1446" s="373">
        <v>288991180</v>
      </c>
      <c r="J1446" s="374">
        <v>99.85</v>
      </c>
      <c r="K1446" s="375">
        <v>885.07</v>
      </c>
      <c r="L1446" s="375">
        <v>464.20800000000003</v>
      </c>
      <c r="M1446" s="376">
        <v>2399.2910000000002</v>
      </c>
      <c r="N1446" s="376">
        <v>1235.576</v>
      </c>
      <c r="O1446" s="376">
        <v>68468.990000000005</v>
      </c>
      <c r="P1446" s="376">
        <v>36381.055999999997</v>
      </c>
      <c r="Q1446" s="377">
        <v>1335.8130000000001</v>
      </c>
      <c r="R1446" s="378">
        <f t="shared" si="38"/>
        <v>0.40900923657035654</v>
      </c>
      <c r="S1446" s="379">
        <v>98.313225806451626</v>
      </c>
      <c r="T1446" s="377">
        <v>87</v>
      </c>
      <c r="U1446" s="376">
        <v>2088000</v>
      </c>
      <c r="V1446" s="376">
        <v>6264000</v>
      </c>
      <c r="W1446" s="376">
        <v>4</v>
      </c>
      <c r="X1446" s="376">
        <v>194184000</v>
      </c>
      <c r="Y1446" s="380">
        <v>60</v>
      </c>
      <c r="Z1446" s="380">
        <v>31.05</v>
      </c>
      <c r="AA1446" s="381">
        <v>209179.20400000011</v>
      </c>
      <c r="AB1446" s="381">
        <v>109614.27000000005</v>
      </c>
      <c r="AC1446" s="381">
        <v>780643.1160000005</v>
      </c>
      <c r="AD1446" s="381">
        <v>405941.76899999968</v>
      </c>
      <c r="AE1446" s="376">
        <v>5009256</v>
      </c>
    </row>
    <row r="1447" spans="1:31" s="382" customFormat="1" ht="14.4" x14ac:dyDescent="0.3">
      <c r="A1447" s="370">
        <v>43559</v>
      </c>
      <c r="B1447" s="371">
        <f t="shared" si="39"/>
        <v>2019</v>
      </c>
      <c r="C1447" s="372">
        <v>250188</v>
      </c>
      <c r="D1447" s="372">
        <v>3845391</v>
      </c>
      <c r="E1447" s="372">
        <v>101662296</v>
      </c>
      <c r="F1447" s="372">
        <v>647273</v>
      </c>
      <c r="G1447" s="373">
        <v>15971010</v>
      </c>
      <c r="H1447" s="373">
        <v>99724410</v>
      </c>
      <c r="I1447" s="373">
        <v>288991180</v>
      </c>
      <c r="J1447" s="374">
        <v>96.6</v>
      </c>
      <c r="K1447" s="375">
        <v>158.93100000000001</v>
      </c>
      <c r="L1447" s="375">
        <v>98.144000000000005</v>
      </c>
      <c r="M1447" s="376">
        <v>2558.2220000000002</v>
      </c>
      <c r="N1447" s="376">
        <v>1333.72</v>
      </c>
      <c r="O1447" s="376">
        <v>68627.921000000002</v>
      </c>
      <c r="P1447" s="376">
        <v>36479.199999999997</v>
      </c>
      <c r="Q1447" s="377">
        <v>250.18799999999999</v>
      </c>
      <c r="R1447" s="378">
        <f t="shared" si="38"/>
        <v>0.40933751558153592</v>
      </c>
      <c r="S1447" s="379">
        <v>98.295000000000016</v>
      </c>
      <c r="T1447" s="377">
        <v>87</v>
      </c>
      <c r="U1447" s="376">
        <v>2088000</v>
      </c>
      <c r="V1447" s="376">
        <v>8352000</v>
      </c>
      <c r="W1447" s="376">
        <v>4</v>
      </c>
      <c r="X1447" s="376">
        <v>196272000</v>
      </c>
      <c r="Y1447" s="380">
        <v>60</v>
      </c>
      <c r="Z1447" s="380">
        <v>31.05</v>
      </c>
      <c r="AA1447" s="381">
        <v>209267.93700000012</v>
      </c>
      <c r="AB1447" s="381">
        <v>109676.71400000005</v>
      </c>
      <c r="AC1447" s="381">
        <v>780802.04700000049</v>
      </c>
      <c r="AD1447" s="381">
        <v>406039.91299999965</v>
      </c>
      <c r="AE1447" s="376">
        <v>5011344</v>
      </c>
    </row>
    <row r="1448" spans="1:31" s="382" customFormat="1" ht="14.4" x14ac:dyDescent="0.3">
      <c r="A1448" s="370">
        <v>43560</v>
      </c>
      <c r="B1448" s="371">
        <f t="shared" si="39"/>
        <v>2019</v>
      </c>
      <c r="C1448" s="372">
        <v>16500</v>
      </c>
      <c r="D1448" s="372">
        <v>3861891</v>
      </c>
      <c r="E1448" s="372">
        <v>101678800</v>
      </c>
      <c r="F1448" s="372">
        <v>130025</v>
      </c>
      <c r="G1448" s="373">
        <v>15971010</v>
      </c>
      <c r="H1448" s="373">
        <v>99724410</v>
      </c>
      <c r="I1448" s="373">
        <v>288991180</v>
      </c>
      <c r="J1448" s="374">
        <v>95.81</v>
      </c>
      <c r="K1448" s="375">
        <v>11.842000000000001</v>
      </c>
      <c r="L1448" s="375">
        <v>9.2200000000000006</v>
      </c>
      <c r="M1448" s="376">
        <v>2570.0640000000003</v>
      </c>
      <c r="N1448" s="376">
        <v>1342.94</v>
      </c>
      <c r="O1448" s="376">
        <v>68639.763000000006</v>
      </c>
      <c r="P1448" s="376">
        <v>36488.42</v>
      </c>
      <c r="Q1448" s="377">
        <v>16.5</v>
      </c>
      <c r="R1448" s="378">
        <f t="shared" si="38"/>
        <v>0.40935844666850391</v>
      </c>
      <c r="S1448" s="379">
        <v>98.268842105263161</v>
      </c>
      <c r="T1448" s="377">
        <v>87</v>
      </c>
      <c r="U1448" s="376">
        <v>2088000</v>
      </c>
      <c r="V1448" s="376">
        <v>10440000</v>
      </c>
      <c r="W1448" s="376">
        <v>4</v>
      </c>
      <c r="X1448" s="376">
        <v>198360000</v>
      </c>
      <c r="Y1448" s="380">
        <v>60</v>
      </c>
      <c r="Z1448" s="380">
        <v>31.05</v>
      </c>
      <c r="AA1448" s="381">
        <v>209279.77200000011</v>
      </c>
      <c r="AB1448" s="381">
        <v>109685.91600000006</v>
      </c>
      <c r="AC1448" s="381">
        <v>780813.88900000043</v>
      </c>
      <c r="AD1448" s="381">
        <v>406049.13299999962</v>
      </c>
      <c r="AE1448" s="376">
        <v>5013432</v>
      </c>
    </row>
    <row r="1449" spans="1:31" s="382" customFormat="1" ht="14.4" x14ac:dyDescent="0.3">
      <c r="A1449" s="370">
        <v>43561</v>
      </c>
      <c r="B1449" s="371">
        <f t="shared" si="39"/>
        <v>2019</v>
      </c>
      <c r="C1449" s="372">
        <v>58406</v>
      </c>
      <c r="D1449" s="372">
        <v>3920297</v>
      </c>
      <c r="E1449" s="372">
        <v>101737200</v>
      </c>
      <c r="F1449" s="372">
        <v>168503</v>
      </c>
      <c r="G1449" s="373">
        <v>15971010</v>
      </c>
      <c r="H1449" s="373">
        <v>99724410</v>
      </c>
      <c r="I1449" s="373">
        <v>288991180</v>
      </c>
      <c r="J1449" s="374">
        <v>94.6</v>
      </c>
      <c r="K1449" s="375">
        <v>43.222999999999999</v>
      </c>
      <c r="L1449" s="375">
        <v>24.527999999999999</v>
      </c>
      <c r="M1449" s="376">
        <v>2613.2870000000003</v>
      </c>
      <c r="N1449" s="376">
        <v>1367.4680000000001</v>
      </c>
      <c r="O1449" s="376">
        <v>68682.986000000004</v>
      </c>
      <c r="P1449" s="376">
        <v>36512.947999999997</v>
      </c>
      <c r="Q1449" s="377">
        <v>58.405999999999999</v>
      </c>
      <c r="R1449" s="378">
        <f t="shared" si="38"/>
        <v>0.40896131891959298</v>
      </c>
      <c r="S1449" s="379">
        <v>98.230625000000018</v>
      </c>
      <c r="T1449" s="377">
        <v>87</v>
      </c>
      <c r="U1449" s="376">
        <v>2088000</v>
      </c>
      <c r="V1449" s="376">
        <v>12528000</v>
      </c>
      <c r="W1449" s="376">
        <v>4</v>
      </c>
      <c r="X1449" s="376">
        <v>200448000</v>
      </c>
      <c r="Y1449" s="380">
        <v>60</v>
      </c>
      <c r="Z1449" s="380">
        <v>31.05</v>
      </c>
      <c r="AA1449" s="381">
        <v>209322.08300000013</v>
      </c>
      <c r="AB1449" s="381">
        <v>109708.81200000006</v>
      </c>
      <c r="AC1449" s="381">
        <v>780857.11200000043</v>
      </c>
      <c r="AD1449" s="381">
        <v>406073.66099999961</v>
      </c>
      <c r="AE1449" s="376">
        <v>5015520</v>
      </c>
    </row>
    <row r="1450" spans="1:31" s="382" customFormat="1" ht="14.4" x14ac:dyDescent="0.3">
      <c r="A1450" s="370">
        <v>43562</v>
      </c>
      <c r="B1450" s="371">
        <f t="shared" si="39"/>
        <v>2019</v>
      </c>
      <c r="C1450" s="372">
        <v>112797</v>
      </c>
      <c r="D1450" s="372">
        <v>4033094</v>
      </c>
      <c r="E1450" s="372">
        <v>101850000</v>
      </c>
      <c r="F1450" s="372">
        <v>142876</v>
      </c>
      <c r="G1450" s="373">
        <v>15971010</v>
      </c>
      <c r="H1450" s="373">
        <v>99724410</v>
      </c>
      <c r="I1450" s="373">
        <v>288991180</v>
      </c>
      <c r="J1450" s="374">
        <v>99.99</v>
      </c>
      <c r="K1450" s="375">
        <v>86.736999999999995</v>
      </c>
      <c r="L1450" s="375">
        <v>33.591999999999999</v>
      </c>
      <c r="M1450" s="376">
        <v>2700.0240000000003</v>
      </c>
      <c r="N1450" s="376">
        <v>1401.0600000000002</v>
      </c>
      <c r="O1450" s="376">
        <v>68769.722999999998</v>
      </c>
      <c r="P1450" s="376">
        <v>36546.539999999994</v>
      </c>
      <c r="Q1450" s="377">
        <v>112.797</v>
      </c>
      <c r="R1450" s="378">
        <f t="shared" si="38"/>
        <v>0.407453202087598</v>
      </c>
      <c r="S1450" s="379">
        <v>98.248762886597945</v>
      </c>
      <c r="T1450" s="377">
        <v>87</v>
      </c>
      <c r="U1450" s="376">
        <v>2088000</v>
      </c>
      <c r="V1450" s="376">
        <v>14616000</v>
      </c>
      <c r="W1450" s="376">
        <v>4</v>
      </c>
      <c r="X1450" s="376">
        <v>202536000</v>
      </c>
      <c r="Y1450" s="380">
        <v>60</v>
      </c>
      <c r="Z1450" s="380">
        <v>31.05</v>
      </c>
      <c r="AA1450" s="381">
        <v>209156.07800000013</v>
      </c>
      <c r="AB1450" s="381">
        <v>109627.05200000007</v>
      </c>
      <c r="AC1450" s="381">
        <v>780943.84900000039</v>
      </c>
      <c r="AD1450" s="381">
        <v>406107.25299999962</v>
      </c>
      <c r="AE1450" s="376">
        <v>5017608</v>
      </c>
    </row>
    <row r="1451" spans="1:31" s="382" customFormat="1" ht="14.4" x14ac:dyDescent="0.3">
      <c r="A1451" s="370">
        <v>43563</v>
      </c>
      <c r="B1451" s="371">
        <f t="shared" si="39"/>
        <v>2019</v>
      </c>
      <c r="C1451" s="372">
        <v>402906</v>
      </c>
      <c r="D1451" s="372">
        <v>4436000</v>
      </c>
      <c r="E1451" s="372">
        <v>102252904</v>
      </c>
      <c r="F1451" s="372">
        <v>219158</v>
      </c>
      <c r="G1451" s="373">
        <v>15971010</v>
      </c>
      <c r="H1451" s="373">
        <v>99724410</v>
      </c>
      <c r="I1451" s="373">
        <v>288991180</v>
      </c>
      <c r="J1451" s="374">
        <v>95.1</v>
      </c>
      <c r="K1451" s="375">
        <v>265.28300000000002</v>
      </c>
      <c r="L1451" s="375">
        <v>145.84399999999999</v>
      </c>
      <c r="M1451" s="376">
        <v>2965.3070000000002</v>
      </c>
      <c r="N1451" s="376">
        <v>1546.9040000000002</v>
      </c>
      <c r="O1451" s="376">
        <v>69035.005999999994</v>
      </c>
      <c r="P1451" s="376">
        <v>36692.383999999991</v>
      </c>
      <c r="Q1451" s="377">
        <v>402.90600000000001</v>
      </c>
      <c r="R1451" s="378">
        <f t="shared" si="38"/>
        <v>0.40612645564346844</v>
      </c>
      <c r="S1451" s="379">
        <v>98.216632653061239</v>
      </c>
      <c r="T1451" s="377">
        <v>87</v>
      </c>
      <c r="U1451" s="376">
        <v>2088000</v>
      </c>
      <c r="V1451" s="376">
        <v>16704000</v>
      </c>
      <c r="W1451" s="376">
        <v>4</v>
      </c>
      <c r="X1451" s="376">
        <v>204624000</v>
      </c>
      <c r="Y1451" s="380">
        <v>60</v>
      </c>
      <c r="Z1451" s="380">
        <v>31.05</v>
      </c>
      <c r="AA1451" s="381">
        <v>208578.32300000009</v>
      </c>
      <c r="AB1451" s="381">
        <v>109338.94800000006</v>
      </c>
      <c r="AC1451" s="381">
        <v>781209.13200000045</v>
      </c>
      <c r="AD1451" s="381">
        <v>406253.0969999996</v>
      </c>
      <c r="AE1451" s="376">
        <v>5019696</v>
      </c>
    </row>
    <row r="1452" spans="1:31" s="382" customFormat="1" ht="14.4" x14ac:dyDescent="0.3">
      <c r="A1452" s="370">
        <v>43564</v>
      </c>
      <c r="B1452" s="371">
        <f t="shared" si="39"/>
        <v>2019</v>
      </c>
      <c r="C1452" s="372">
        <v>1427594</v>
      </c>
      <c r="D1452" s="372">
        <v>5863594</v>
      </c>
      <c r="E1452" s="372">
        <v>103680496</v>
      </c>
      <c r="F1452" s="372">
        <v>1110975</v>
      </c>
      <c r="G1452" s="373">
        <v>15971010</v>
      </c>
      <c r="H1452" s="373">
        <v>99724410</v>
      </c>
      <c r="I1452" s="373">
        <v>288991180</v>
      </c>
      <c r="J1452" s="374">
        <v>99.61</v>
      </c>
      <c r="K1452" s="375">
        <v>946.41600000000005</v>
      </c>
      <c r="L1452" s="375">
        <v>498.96</v>
      </c>
      <c r="M1452" s="376">
        <v>3911.7230000000004</v>
      </c>
      <c r="N1452" s="376">
        <v>2045.8640000000003</v>
      </c>
      <c r="O1452" s="376">
        <v>69981.421999999991</v>
      </c>
      <c r="P1452" s="376">
        <v>37191.34399999999</v>
      </c>
      <c r="Q1452" s="377">
        <v>1427.5940000000001</v>
      </c>
      <c r="R1452" s="378">
        <f t="shared" si="38"/>
        <v>0.40769867917782004</v>
      </c>
      <c r="S1452" s="379">
        <v>98.230707070707084</v>
      </c>
      <c r="T1452" s="377">
        <v>87</v>
      </c>
      <c r="U1452" s="376">
        <v>2088000</v>
      </c>
      <c r="V1452" s="376">
        <v>18792000</v>
      </c>
      <c r="W1452" s="376">
        <v>4</v>
      </c>
      <c r="X1452" s="376">
        <v>206712000</v>
      </c>
      <c r="Y1452" s="380">
        <v>60</v>
      </c>
      <c r="Z1452" s="380">
        <v>31.05</v>
      </c>
      <c r="AA1452" s="381">
        <v>208563.61400000012</v>
      </c>
      <c r="AB1452" s="381">
        <v>109356.04400000007</v>
      </c>
      <c r="AC1452" s="381">
        <v>782155.54800000042</v>
      </c>
      <c r="AD1452" s="381">
        <v>406752.05699999962</v>
      </c>
      <c r="AE1452" s="376">
        <v>5021784</v>
      </c>
    </row>
    <row r="1453" spans="1:31" s="382" customFormat="1" ht="14.4" x14ac:dyDescent="0.3">
      <c r="A1453" s="370">
        <v>43565</v>
      </c>
      <c r="B1453" s="371">
        <f t="shared" si="39"/>
        <v>2019</v>
      </c>
      <c r="C1453" s="372">
        <v>981000</v>
      </c>
      <c r="D1453" s="372">
        <v>6844594</v>
      </c>
      <c r="E1453" s="372">
        <v>104661504</v>
      </c>
      <c r="F1453" s="372">
        <v>851520</v>
      </c>
      <c r="G1453" s="373">
        <v>15971010</v>
      </c>
      <c r="H1453" s="373">
        <v>99724410</v>
      </c>
      <c r="I1453" s="373">
        <v>288991180</v>
      </c>
      <c r="J1453" s="374">
        <v>97.07</v>
      </c>
      <c r="K1453" s="375">
        <v>646.12400000000002</v>
      </c>
      <c r="L1453" s="375">
        <v>348.50799999999998</v>
      </c>
      <c r="M1453" s="376">
        <v>4557.8470000000007</v>
      </c>
      <c r="N1453" s="376">
        <v>2394.3720000000003</v>
      </c>
      <c r="O1453" s="376">
        <v>70627.545999999988</v>
      </c>
      <c r="P1453" s="376">
        <v>37539.851999999992</v>
      </c>
      <c r="Q1453" s="377">
        <v>981</v>
      </c>
      <c r="R1453" s="378">
        <f t="shared" si="38"/>
        <v>0.40896511359759646</v>
      </c>
      <c r="S1453" s="379">
        <v>98.219100000000012</v>
      </c>
      <c r="T1453" s="377">
        <v>87</v>
      </c>
      <c r="U1453" s="376">
        <v>2088000</v>
      </c>
      <c r="V1453" s="376">
        <v>20880000</v>
      </c>
      <c r="W1453" s="376">
        <v>4</v>
      </c>
      <c r="X1453" s="376">
        <v>208800000</v>
      </c>
      <c r="Y1453" s="380">
        <v>60</v>
      </c>
      <c r="Z1453" s="380">
        <v>31.05</v>
      </c>
      <c r="AA1453" s="381">
        <v>209052.76900000015</v>
      </c>
      <c r="AB1453" s="381">
        <v>109624.68400000007</v>
      </c>
      <c r="AC1453" s="381">
        <v>782801.67200000037</v>
      </c>
      <c r="AD1453" s="381">
        <v>407100.56499999959</v>
      </c>
      <c r="AE1453" s="376">
        <v>5023872</v>
      </c>
    </row>
    <row r="1454" spans="1:31" s="382" customFormat="1" ht="14.4" x14ac:dyDescent="0.3">
      <c r="A1454" s="370">
        <v>43566</v>
      </c>
      <c r="B1454" s="371">
        <f t="shared" si="39"/>
        <v>2019</v>
      </c>
      <c r="C1454" s="372">
        <v>832609</v>
      </c>
      <c r="D1454" s="372">
        <v>7677203</v>
      </c>
      <c r="E1454" s="372">
        <v>105494112</v>
      </c>
      <c r="F1454" s="372">
        <v>1013031</v>
      </c>
      <c r="G1454" s="373">
        <v>15971010</v>
      </c>
      <c r="H1454" s="373">
        <v>99724410</v>
      </c>
      <c r="I1454" s="373">
        <v>288991180</v>
      </c>
      <c r="J1454" s="374">
        <v>97.46</v>
      </c>
      <c r="K1454" s="375">
        <v>546.80600000000004</v>
      </c>
      <c r="L1454" s="375">
        <v>296.27600000000001</v>
      </c>
      <c r="M1454" s="376">
        <v>5104.6530000000002</v>
      </c>
      <c r="N1454" s="376">
        <v>2690.6480000000001</v>
      </c>
      <c r="O1454" s="376">
        <v>71174.351999999984</v>
      </c>
      <c r="P1454" s="376">
        <v>37836.12799999999</v>
      </c>
      <c r="Q1454" s="377">
        <v>832.60900000000004</v>
      </c>
      <c r="R1454" s="378">
        <f t="shared" ref="R1454:R1517" si="40">SUM(Q1090:Q1454)/(SUM(T1090:T1454)*24)</f>
        <v>0.41005324801212434</v>
      </c>
      <c r="S1454" s="379">
        <v>98.211584158415846</v>
      </c>
      <c r="T1454" s="377">
        <v>87</v>
      </c>
      <c r="U1454" s="376">
        <v>2088000</v>
      </c>
      <c r="V1454" s="376">
        <v>22968000</v>
      </c>
      <c r="W1454" s="376">
        <v>4</v>
      </c>
      <c r="X1454" s="376">
        <v>210888000</v>
      </c>
      <c r="Y1454" s="380">
        <v>60</v>
      </c>
      <c r="Z1454" s="380">
        <v>31.05</v>
      </c>
      <c r="AA1454" s="381">
        <v>209588.19000000015</v>
      </c>
      <c r="AB1454" s="381">
        <v>109912.34800000006</v>
      </c>
      <c r="AC1454" s="381">
        <v>783348.47800000035</v>
      </c>
      <c r="AD1454" s="381">
        <v>407396.84099999961</v>
      </c>
      <c r="AE1454" s="376">
        <v>5025960</v>
      </c>
    </row>
    <row r="1455" spans="1:31" s="382" customFormat="1" ht="14.4" x14ac:dyDescent="0.3">
      <c r="A1455" s="370">
        <v>43567</v>
      </c>
      <c r="B1455" s="371">
        <f t="shared" si="39"/>
        <v>2019</v>
      </c>
      <c r="C1455" s="372">
        <v>1145500</v>
      </c>
      <c r="D1455" s="372">
        <v>8822700</v>
      </c>
      <c r="E1455" s="372">
        <v>106352800</v>
      </c>
      <c r="F1455" s="372">
        <v>1483961</v>
      </c>
      <c r="G1455" s="373">
        <v>15971010</v>
      </c>
      <c r="H1455" s="373">
        <v>99724410</v>
      </c>
      <c r="I1455" s="373">
        <v>288991180</v>
      </c>
      <c r="J1455" s="374">
        <v>98.91</v>
      </c>
      <c r="K1455" s="375">
        <v>759.60400000000004</v>
      </c>
      <c r="L1455" s="375">
        <v>428.09199999999998</v>
      </c>
      <c r="M1455" s="376">
        <v>5864.2570000000005</v>
      </c>
      <c r="N1455" s="376">
        <v>3118.7400000000002</v>
      </c>
      <c r="O1455" s="376">
        <v>71933.955999999991</v>
      </c>
      <c r="P1455" s="376">
        <v>38264.219999999987</v>
      </c>
      <c r="Q1455" s="377">
        <v>1145.5</v>
      </c>
      <c r="R1455" s="378">
        <f t="shared" si="40"/>
        <v>0.41150837318926176</v>
      </c>
      <c r="S1455" s="379">
        <v>98.21843137254902</v>
      </c>
      <c r="T1455" s="377">
        <v>87</v>
      </c>
      <c r="U1455" s="376">
        <v>2088000</v>
      </c>
      <c r="V1455" s="376">
        <v>25056000</v>
      </c>
      <c r="W1455" s="376">
        <v>4</v>
      </c>
      <c r="X1455" s="376">
        <v>212976000</v>
      </c>
      <c r="Y1455" s="380">
        <v>60</v>
      </c>
      <c r="Z1455" s="380">
        <v>31.05</v>
      </c>
      <c r="AA1455" s="381">
        <v>210345.14200000014</v>
      </c>
      <c r="AB1455" s="381">
        <v>110336.90800000007</v>
      </c>
      <c r="AC1455" s="381">
        <v>784108.0820000004</v>
      </c>
      <c r="AD1455" s="381">
        <v>407824.93299999961</v>
      </c>
      <c r="AE1455" s="376">
        <v>5028048</v>
      </c>
    </row>
    <row r="1456" spans="1:31" s="382" customFormat="1" ht="14.4" x14ac:dyDescent="0.3">
      <c r="A1456" s="370">
        <v>43568</v>
      </c>
      <c r="B1456" s="371">
        <f t="shared" si="39"/>
        <v>2019</v>
      </c>
      <c r="C1456" s="372">
        <v>319900</v>
      </c>
      <c r="D1456" s="372">
        <v>9070500</v>
      </c>
      <c r="E1456" s="372">
        <v>106894430</v>
      </c>
      <c r="F1456" s="372">
        <v>348225</v>
      </c>
      <c r="G1456" s="373">
        <v>15971010</v>
      </c>
      <c r="H1456" s="373">
        <v>99724410</v>
      </c>
      <c r="I1456" s="373">
        <v>288991180</v>
      </c>
      <c r="J1456" s="374">
        <v>95.37</v>
      </c>
      <c r="K1456" s="375">
        <v>210.59100000000001</v>
      </c>
      <c r="L1456" s="375">
        <v>117.136</v>
      </c>
      <c r="M1456" s="376">
        <v>6074.8480000000009</v>
      </c>
      <c r="N1456" s="376">
        <v>3235.8760000000002</v>
      </c>
      <c r="O1456" s="376">
        <v>72144.546999999991</v>
      </c>
      <c r="P1456" s="376">
        <v>38381.355999999985</v>
      </c>
      <c r="Q1456" s="377">
        <v>319.89999999999998</v>
      </c>
      <c r="R1456" s="378">
        <f t="shared" si="40"/>
        <v>0.41186505061538897</v>
      </c>
      <c r="S1456" s="379">
        <v>98.190776699029144</v>
      </c>
      <c r="T1456" s="377">
        <v>87</v>
      </c>
      <c r="U1456" s="376">
        <v>2088000</v>
      </c>
      <c r="V1456" s="376">
        <v>27144000</v>
      </c>
      <c r="W1456" s="376">
        <v>4</v>
      </c>
      <c r="X1456" s="376">
        <v>215064000</v>
      </c>
      <c r="Y1456" s="380">
        <v>60</v>
      </c>
      <c r="Z1456" s="380">
        <v>31.05</v>
      </c>
      <c r="AA1456" s="381">
        <v>210530.42500000013</v>
      </c>
      <c r="AB1456" s="381">
        <v>110438.96000000006</v>
      </c>
      <c r="AC1456" s="381">
        <v>784318.67300000042</v>
      </c>
      <c r="AD1456" s="381">
        <v>407942.06899999961</v>
      </c>
      <c r="AE1456" s="376">
        <v>5030136</v>
      </c>
    </row>
    <row r="1457" spans="1:31" s="382" customFormat="1" ht="14.4" x14ac:dyDescent="0.3">
      <c r="A1457" s="370">
        <v>43569</v>
      </c>
      <c r="B1457" s="371">
        <f t="shared" si="39"/>
        <v>2019</v>
      </c>
      <c r="C1457" s="372">
        <v>112100</v>
      </c>
      <c r="D1457" s="372">
        <v>9182600</v>
      </c>
      <c r="E1457" s="372">
        <v>107006530</v>
      </c>
      <c r="F1457" s="372">
        <v>231562</v>
      </c>
      <c r="G1457" s="373">
        <v>15971010</v>
      </c>
      <c r="H1457" s="373">
        <v>99724410</v>
      </c>
      <c r="I1457" s="373">
        <v>288991180</v>
      </c>
      <c r="J1457" s="374">
        <v>95.86</v>
      </c>
      <c r="K1457" s="375">
        <v>42.884</v>
      </c>
      <c r="L1457" s="375">
        <v>76.022000000000006</v>
      </c>
      <c r="M1457" s="376">
        <v>6117.7320000000009</v>
      </c>
      <c r="N1457" s="376">
        <v>3311.8980000000001</v>
      </c>
      <c r="O1457" s="376">
        <v>72187.430999999997</v>
      </c>
      <c r="P1457" s="376">
        <v>38457.377999999982</v>
      </c>
      <c r="Q1457" s="377">
        <v>112.1</v>
      </c>
      <c r="R1457" s="378">
        <f t="shared" si="40"/>
        <v>0.4116753311486383</v>
      </c>
      <c r="S1457" s="379">
        <v>98.168365384615399</v>
      </c>
      <c r="T1457" s="377">
        <v>87</v>
      </c>
      <c r="U1457" s="376">
        <v>2088000</v>
      </c>
      <c r="V1457" s="376">
        <v>29232000</v>
      </c>
      <c r="W1457" s="376">
        <v>4</v>
      </c>
      <c r="X1457" s="376">
        <v>217152000</v>
      </c>
      <c r="Y1457" s="380">
        <v>60</v>
      </c>
      <c r="Z1457" s="380">
        <v>31.05</v>
      </c>
      <c r="AA1457" s="381">
        <v>210541.90000000011</v>
      </c>
      <c r="AB1457" s="381">
        <v>110494.72600000007</v>
      </c>
      <c r="AC1457" s="381">
        <v>784361.55700000038</v>
      </c>
      <c r="AD1457" s="381">
        <v>408018.09099999961</v>
      </c>
      <c r="AE1457" s="376">
        <v>5032224</v>
      </c>
    </row>
    <row r="1458" spans="1:31" s="382" customFormat="1" ht="14.4" x14ac:dyDescent="0.3">
      <c r="A1458" s="370">
        <v>43570</v>
      </c>
      <c r="B1458" s="371">
        <f t="shared" si="39"/>
        <v>2019</v>
      </c>
      <c r="C1458" s="372">
        <v>789010</v>
      </c>
      <c r="D1458" s="372">
        <v>10142800</v>
      </c>
      <c r="E1458" s="372">
        <v>107795540</v>
      </c>
      <c r="F1458" s="372">
        <v>931482</v>
      </c>
      <c r="G1458" s="373">
        <v>15971010</v>
      </c>
      <c r="H1458" s="373">
        <v>99724410</v>
      </c>
      <c r="I1458" s="373">
        <v>288991180</v>
      </c>
      <c r="J1458" s="374">
        <v>99.75</v>
      </c>
      <c r="K1458" s="375">
        <v>508.947</v>
      </c>
      <c r="L1458" s="375">
        <v>289.60000000000002</v>
      </c>
      <c r="M1458" s="376">
        <v>6626.679000000001</v>
      </c>
      <c r="N1458" s="376">
        <v>3601.498</v>
      </c>
      <c r="O1458" s="376">
        <v>72696.377999999997</v>
      </c>
      <c r="P1458" s="376">
        <v>38746.977999999981</v>
      </c>
      <c r="Q1458" s="377">
        <v>789.01</v>
      </c>
      <c r="R1458" s="378">
        <f t="shared" si="40"/>
        <v>0.41150791656825719</v>
      </c>
      <c r="S1458" s="379">
        <v>98.183428571428593</v>
      </c>
      <c r="T1458" s="377">
        <v>87</v>
      </c>
      <c r="U1458" s="376">
        <v>2088000</v>
      </c>
      <c r="V1458" s="376">
        <v>31320000</v>
      </c>
      <c r="W1458" s="376">
        <v>4</v>
      </c>
      <c r="X1458" s="376">
        <v>219240000</v>
      </c>
      <c r="Y1458" s="380">
        <v>60</v>
      </c>
      <c r="Z1458" s="380">
        <v>31.05</v>
      </c>
      <c r="AA1458" s="381">
        <v>210870.09000000014</v>
      </c>
      <c r="AB1458" s="381">
        <v>110706.11000000007</v>
      </c>
      <c r="AC1458" s="381">
        <v>784870.50400000042</v>
      </c>
      <c r="AD1458" s="381">
        <v>408307.69099999958</v>
      </c>
      <c r="AE1458" s="376">
        <v>5034312</v>
      </c>
    </row>
    <row r="1459" spans="1:31" s="382" customFormat="1" ht="14.4" x14ac:dyDescent="0.3">
      <c r="A1459" s="370">
        <v>43571</v>
      </c>
      <c r="B1459" s="371">
        <f t="shared" si="39"/>
        <v>2019</v>
      </c>
      <c r="C1459" s="372">
        <v>1012890.0000000001</v>
      </c>
      <c r="D1459" s="372">
        <v>11156189.999999974</v>
      </c>
      <c r="E1459" s="372">
        <v>108980119.99999997</v>
      </c>
      <c r="F1459" s="372">
        <v>1218458</v>
      </c>
      <c r="G1459" s="373">
        <v>15971010</v>
      </c>
      <c r="H1459" s="373">
        <v>99724410</v>
      </c>
      <c r="I1459" s="373">
        <v>288991180</v>
      </c>
      <c r="J1459" s="374">
        <v>99.05</v>
      </c>
      <c r="K1459" s="375">
        <v>659.51</v>
      </c>
      <c r="L1459" s="375">
        <v>367.07600000000002</v>
      </c>
      <c r="M1459" s="376">
        <v>7286.1890000000012</v>
      </c>
      <c r="N1459" s="376">
        <v>3968.5740000000001</v>
      </c>
      <c r="O1459" s="376">
        <v>73355.887999999992</v>
      </c>
      <c r="P1459" s="376">
        <v>39114.053999999982</v>
      </c>
      <c r="Q1459" s="377">
        <v>1012.8900000000001</v>
      </c>
      <c r="R1459" s="378">
        <f t="shared" si="40"/>
        <v>0.41270511648428099</v>
      </c>
      <c r="S1459" s="379">
        <v>98.191603773584916</v>
      </c>
      <c r="T1459" s="377">
        <v>87</v>
      </c>
      <c r="U1459" s="376">
        <v>2088000</v>
      </c>
      <c r="V1459" s="376">
        <v>33408000</v>
      </c>
      <c r="W1459" s="376">
        <v>4</v>
      </c>
      <c r="X1459" s="376">
        <v>221328000</v>
      </c>
      <c r="Y1459" s="380">
        <v>60</v>
      </c>
      <c r="Z1459" s="380">
        <v>31.05</v>
      </c>
      <c r="AA1459" s="381">
        <v>210910.88600000014</v>
      </c>
      <c r="AB1459" s="381">
        <v>110760.99400000006</v>
      </c>
      <c r="AC1459" s="381">
        <v>785530.01400000043</v>
      </c>
      <c r="AD1459" s="381">
        <v>408674.76699999959</v>
      </c>
      <c r="AE1459" s="376">
        <v>5036400</v>
      </c>
    </row>
    <row r="1460" spans="1:31" s="382" customFormat="1" ht="14.4" x14ac:dyDescent="0.3">
      <c r="A1460" s="370">
        <v>43572</v>
      </c>
      <c r="B1460" s="371">
        <f t="shared" si="39"/>
        <v>2019</v>
      </c>
      <c r="C1460" s="372">
        <v>115235.00000002328</v>
      </c>
      <c r="D1460" s="372">
        <v>11271425.000000017</v>
      </c>
      <c r="E1460" s="372">
        <v>109095355.00000001</v>
      </c>
      <c r="F1460" s="372">
        <v>161319</v>
      </c>
      <c r="G1460" s="373">
        <v>15971010</v>
      </c>
      <c r="H1460" s="373">
        <v>99724410</v>
      </c>
      <c r="I1460" s="373">
        <v>288991180</v>
      </c>
      <c r="J1460" s="374">
        <v>97.3</v>
      </c>
      <c r="K1460" s="375">
        <v>81.667000000000002</v>
      </c>
      <c r="L1460" s="375">
        <v>39.384</v>
      </c>
      <c r="M1460" s="376">
        <v>7367.8560000000016</v>
      </c>
      <c r="N1460" s="376">
        <v>4007.9580000000001</v>
      </c>
      <c r="O1460" s="376">
        <v>73437.554999999993</v>
      </c>
      <c r="P1460" s="376">
        <v>39153.43799999998</v>
      </c>
      <c r="Q1460" s="377">
        <v>115.23500000002328</v>
      </c>
      <c r="R1460" s="378">
        <f t="shared" si="40"/>
        <v>0.41280157767149567</v>
      </c>
      <c r="S1460" s="379">
        <v>98.183271028037382</v>
      </c>
      <c r="T1460" s="377">
        <v>87</v>
      </c>
      <c r="U1460" s="376">
        <v>2088000</v>
      </c>
      <c r="V1460" s="376">
        <v>35496000</v>
      </c>
      <c r="W1460" s="376">
        <v>4</v>
      </c>
      <c r="X1460" s="376">
        <v>223416000</v>
      </c>
      <c r="Y1460" s="380">
        <v>60</v>
      </c>
      <c r="Z1460" s="380">
        <v>31.05</v>
      </c>
      <c r="AA1460" s="381">
        <v>210914.27600000013</v>
      </c>
      <c r="AB1460" s="381">
        <v>110769.21000000006</v>
      </c>
      <c r="AC1460" s="381">
        <v>785611.68100000045</v>
      </c>
      <c r="AD1460" s="381">
        <v>408714.15099999961</v>
      </c>
      <c r="AE1460" s="376">
        <v>5038488</v>
      </c>
    </row>
    <row r="1461" spans="1:31" s="382" customFormat="1" ht="14.4" x14ac:dyDescent="0.3">
      <c r="A1461" s="370">
        <v>43573</v>
      </c>
      <c r="B1461" s="371">
        <f t="shared" si="39"/>
        <v>2019</v>
      </c>
      <c r="C1461" s="372">
        <v>989008.99999999988</v>
      </c>
      <c r="D1461" s="372">
        <v>12260434.000000007</v>
      </c>
      <c r="E1461" s="372">
        <v>110084364</v>
      </c>
      <c r="F1461" s="372">
        <v>1023351</v>
      </c>
      <c r="G1461" s="373">
        <v>15971010</v>
      </c>
      <c r="H1461" s="373">
        <v>99724410</v>
      </c>
      <c r="I1461" s="373">
        <v>288991180</v>
      </c>
      <c r="J1461" s="374">
        <v>99.69</v>
      </c>
      <c r="K1461" s="375">
        <v>649.56600000000003</v>
      </c>
      <c r="L1461" s="375">
        <v>349.72800000000001</v>
      </c>
      <c r="M1461" s="376">
        <v>8017.4220000000014</v>
      </c>
      <c r="N1461" s="376">
        <v>4357.6859999999997</v>
      </c>
      <c r="O1461" s="376">
        <v>74087.120999999999</v>
      </c>
      <c r="P1461" s="376">
        <v>39503.165999999983</v>
      </c>
      <c r="Q1461" s="377">
        <v>989.0089999999999</v>
      </c>
      <c r="R1461" s="378">
        <f t="shared" si="40"/>
        <v>0.41308199151708425</v>
      </c>
      <c r="S1461" s="379">
        <v>98.197222222222237</v>
      </c>
      <c r="T1461" s="377">
        <v>87</v>
      </c>
      <c r="U1461" s="376">
        <v>2088000</v>
      </c>
      <c r="V1461" s="376">
        <v>37584000</v>
      </c>
      <c r="W1461" s="376">
        <v>4</v>
      </c>
      <c r="X1461" s="376">
        <v>225504000</v>
      </c>
      <c r="Y1461" s="380">
        <v>60</v>
      </c>
      <c r="Z1461" s="380">
        <v>31.05</v>
      </c>
      <c r="AA1461" s="381">
        <v>211533.94100000011</v>
      </c>
      <c r="AB1461" s="381">
        <v>111101.40200000007</v>
      </c>
      <c r="AC1461" s="381">
        <v>786261.24700000044</v>
      </c>
      <c r="AD1461" s="381">
        <v>409063.87899999961</v>
      </c>
      <c r="AE1461" s="376">
        <v>5040576</v>
      </c>
    </row>
    <row r="1462" spans="1:31" s="382" customFormat="1" ht="14.4" x14ac:dyDescent="0.3">
      <c r="A1462" s="370">
        <v>43574</v>
      </c>
      <c r="B1462" s="371">
        <f t="shared" si="39"/>
        <v>2019</v>
      </c>
      <c r="C1462" s="372">
        <v>1126348.0000000002</v>
      </c>
      <c r="D1462" s="372">
        <v>13386782.000000007</v>
      </c>
      <c r="E1462" s="372">
        <v>111210712</v>
      </c>
      <c r="F1462" s="372">
        <v>1052450</v>
      </c>
      <c r="G1462" s="373">
        <v>15971010</v>
      </c>
      <c r="H1462" s="373">
        <v>99724410</v>
      </c>
      <c r="I1462" s="373">
        <v>288991180</v>
      </c>
      <c r="J1462" s="374">
        <v>98.51</v>
      </c>
      <c r="K1462" s="375">
        <v>765.89400000000001</v>
      </c>
      <c r="L1462" s="375">
        <v>391.452</v>
      </c>
      <c r="M1462" s="376">
        <v>8783.3160000000007</v>
      </c>
      <c r="N1462" s="376">
        <v>4749.1379999999999</v>
      </c>
      <c r="O1462" s="376">
        <v>74853.014999999999</v>
      </c>
      <c r="P1462" s="376">
        <v>39894.61799999998</v>
      </c>
      <c r="Q1462" s="377">
        <v>1126.3480000000002</v>
      </c>
      <c r="R1462" s="378">
        <f t="shared" si="40"/>
        <v>0.41269182723849301</v>
      </c>
      <c r="S1462" s="379">
        <v>98.200091743119273</v>
      </c>
      <c r="T1462" s="377">
        <v>87</v>
      </c>
      <c r="U1462" s="376">
        <v>2088000</v>
      </c>
      <c r="V1462" s="376">
        <v>39672000</v>
      </c>
      <c r="W1462" s="376">
        <v>4</v>
      </c>
      <c r="X1462" s="376">
        <v>227592000</v>
      </c>
      <c r="Y1462" s="380">
        <v>60</v>
      </c>
      <c r="Z1462" s="380">
        <v>31.05</v>
      </c>
      <c r="AA1462" s="381">
        <v>211775.36400000012</v>
      </c>
      <c r="AB1462" s="381">
        <v>111231.19000000008</v>
      </c>
      <c r="AC1462" s="381">
        <v>787027.14100000041</v>
      </c>
      <c r="AD1462" s="381">
        <v>409455.3309999996</v>
      </c>
      <c r="AE1462" s="376">
        <v>5042664</v>
      </c>
    </row>
    <row r="1463" spans="1:31" s="382" customFormat="1" ht="14.4" x14ac:dyDescent="0.3">
      <c r="A1463" s="370">
        <v>43575</v>
      </c>
      <c r="B1463" s="371">
        <f t="shared" si="39"/>
        <v>2019</v>
      </c>
      <c r="C1463" s="372">
        <v>1146481.0000000163</v>
      </c>
      <c r="D1463" s="372">
        <v>14549263.000000006</v>
      </c>
      <c r="E1463" s="372">
        <v>112373193</v>
      </c>
      <c r="F1463" s="372">
        <v>1214952</v>
      </c>
      <c r="G1463" s="373">
        <v>15971010</v>
      </c>
      <c r="H1463" s="373">
        <v>99724410</v>
      </c>
      <c r="I1463" s="373">
        <v>288991180</v>
      </c>
      <c r="J1463" s="374">
        <v>99.09</v>
      </c>
      <c r="K1463" s="375">
        <v>766.75300000000004</v>
      </c>
      <c r="L1463" s="375">
        <v>392.048</v>
      </c>
      <c r="M1463" s="376">
        <v>9550.0690000000013</v>
      </c>
      <c r="N1463" s="376">
        <v>5141.1859999999997</v>
      </c>
      <c r="O1463" s="376">
        <v>75619.767999999996</v>
      </c>
      <c r="P1463" s="376">
        <v>40286.665999999983</v>
      </c>
      <c r="Q1463" s="377">
        <v>1146.4810000000164</v>
      </c>
      <c r="R1463" s="378">
        <f t="shared" si="40"/>
        <v>0.41259942840366387</v>
      </c>
      <c r="S1463" s="379">
        <v>98.208181818181828</v>
      </c>
      <c r="T1463" s="377">
        <v>87</v>
      </c>
      <c r="U1463" s="376">
        <v>2088000</v>
      </c>
      <c r="V1463" s="376">
        <v>41760000</v>
      </c>
      <c r="W1463" s="376">
        <v>4</v>
      </c>
      <c r="X1463" s="376">
        <v>229680000</v>
      </c>
      <c r="Y1463" s="380">
        <v>60</v>
      </c>
      <c r="Z1463" s="380">
        <v>31.05</v>
      </c>
      <c r="AA1463" s="381">
        <v>211558.16400000016</v>
      </c>
      <c r="AB1463" s="381">
        <v>111162.98200000008</v>
      </c>
      <c r="AC1463" s="381">
        <v>787793.89400000044</v>
      </c>
      <c r="AD1463" s="381">
        <v>409847.37899999961</v>
      </c>
      <c r="AE1463" s="376">
        <v>5044752</v>
      </c>
    </row>
    <row r="1464" spans="1:31" s="382" customFormat="1" ht="14.4" x14ac:dyDescent="0.3">
      <c r="A1464" s="370">
        <v>43576</v>
      </c>
      <c r="B1464" s="371">
        <f t="shared" si="39"/>
        <v>2019</v>
      </c>
      <c r="C1464" s="372">
        <v>339046</v>
      </c>
      <c r="D1464" s="372">
        <v>14888309</v>
      </c>
      <c r="E1464" s="372">
        <v>112712239</v>
      </c>
      <c r="F1464" s="372">
        <v>587230</v>
      </c>
      <c r="G1464" s="373">
        <v>15971010</v>
      </c>
      <c r="H1464" s="373">
        <v>99724410</v>
      </c>
      <c r="I1464" s="373">
        <v>288991180</v>
      </c>
      <c r="J1464" s="374">
        <v>98.69</v>
      </c>
      <c r="K1464" s="375">
        <v>238.34</v>
      </c>
      <c r="L1464" s="375">
        <v>108.26</v>
      </c>
      <c r="M1464" s="376">
        <v>9788.4090000000015</v>
      </c>
      <c r="N1464" s="376">
        <v>5249.4459999999999</v>
      </c>
      <c r="O1464" s="376">
        <v>75858.107999999993</v>
      </c>
      <c r="P1464" s="376">
        <v>40394.925999999985</v>
      </c>
      <c r="Q1464" s="377">
        <v>339.04599999999999</v>
      </c>
      <c r="R1464" s="378">
        <f t="shared" si="40"/>
        <v>0.41209536867553687</v>
      </c>
      <c r="S1464" s="379">
        <v>98.212522522522534</v>
      </c>
      <c r="T1464" s="377">
        <v>87</v>
      </c>
      <c r="U1464" s="376">
        <v>2088000</v>
      </c>
      <c r="V1464" s="376">
        <v>43848000</v>
      </c>
      <c r="W1464" s="376">
        <v>4</v>
      </c>
      <c r="X1464" s="376">
        <v>231768000</v>
      </c>
      <c r="Y1464" s="380">
        <v>60</v>
      </c>
      <c r="Z1464" s="380">
        <v>31.05</v>
      </c>
      <c r="AA1464" s="381">
        <v>210974.24200000017</v>
      </c>
      <c r="AB1464" s="381">
        <v>110862.08200000008</v>
      </c>
      <c r="AC1464" s="381">
        <v>788032.2340000004</v>
      </c>
      <c r="AD1464" s="381">
        <v>409955.63899999962</v>
      </c>
      <c r="AE1464" s="376">
        <v>5046840</v>
      </c>
    </row>
    <row r="1465" spans="1:31" s="382" customFormat="1" ht="14.4" x14ac:dyDescent="0.3">
      <c r="A1465" s="370">
        <v>43577</v>
      </c>
      <c r="B1465" s="371">
        <f t="shared" si="39"/>
        <v>2019</v>
      </c>
      <c r="C1465" s="372">
        <v>328949</v>
      </c>
      <c r="D1465" s="372">
        <v>15217258</v>
      </c>
      <c r="E1465" s="372">
        <v>113041188</v>
      </c>
      <c r="F1465" s="372">
        <v>190327</v>
      </c>
      <c r="G1465" s="373">
        <v>15971010</v>
      </c>
      <c r="H1465" s="373">
        <v>99724410</v>
      </c>
      <c r="I1465" s="373">
        <v>288991180</v>
      </c>
      <c r="J1465" s="374">
        <v>96.64</v>
      </c>
      <c r="K1465" s="375">
        <v>209.589</v>
      </c>
      <c r="L1465" s="375">
        <v>125.34</v>
      </c>
      <c r="M1465" s="376">
        <v>9997.9980000000014</v>
      </c>
      <c r="N1465" s="376">
        <v>5374.7860000000001</v>
      </c>
      <c r="O1465" s="376">
        <v>76067.697</v>
      </c>
      <c r="P1465" s="376">
        <v>40520.265999999981</v>
      </c>
      <c r="Q1465" s="377">
        <v>328.94900000000001</v>
      </c>
      <c r="R1465" s="378">
        <f t="shared" si="40"/>
        <v>0.41249638032724534</v>
      </c>
      <c r="S1465" s="379">
        <v>98.198482142857159</v>
      </c>
      <c r="T1465" s="377">
        <v>87</v>
      </c>
      <c r="U1465" s="376">
        <v>2088000</v>
      </c>
      <c r="V1465" s="376">
        <v>45936000</v>
      </c>
      <c r="W1465" s="376">
        <v>4</v>
      </c>
      <c r="X1465" s="376">
        <v>233856000</v>
      </c>
      <c r="Y1465" s="380">
        <v>60</v>
      </c>
      <c r="Z1465" s="380">
        <v>31.05</v>
      </c>
      <c r="AA1465" s="381">
        <v>210683.70400000017</v>
      </c>
      <c r="AB1465" s="381">
        <v>110750.53400000007</v>
      </c>
      <c r="AC1465" s="381">
        <v>788241.82300000044</v>
      </c>
      <c r="AD1465" s="381">
        <v>410080.97899999964</v>
      </c>
      <c r="AE1465" s="376">
        <v>5048928</v>
      </c>
    </row>
    <row r="1466" spans="1:31" s="382" customFormat="1" ht="14.4" x14ac:dyDescent="0.3">
      <c r="A1466" s="370">
        <v>43578</v>
      </c>
      <c r="B1466" s="371">
        <f t="shared" si="39"/>
        <v>2019</v>
      </c>
      <c r="C1466" s="372">
        <v>29660</v>
      </c>
      <c r="D1466" s="372">
        <v>15246909</v>
      </c>
      <c r="E1466" s="372">
        <v>113070839</v>
      </c>
      <c r="F1466" s="372">
        <v>142078</v>
      </c>
      <c r="G1466" s="373">
        <v>15971010</v>
      </c>
      <c r="H1466" s="373">
        <v>99724410</v>
      </c>
      <c r="I1466" s="373">
        <v>288991180</v>
      </c>
      <c r="J1466" s="374">
        <v>99.82</v>
      </c>
      <c r="K1466" s="375">
        <v>23.983000000000001</v>
      </c>
      <c r="L1466" s="375">
        <v>11.644</v>
      </c>
      <c r="M1466" s="376">
        <v>10021.981000000002</v>
      </c>
      <c r="N1466" s="376">
        <v>5386.43</v>
      </c>
      <c r="O1466" s="376">
        <v>76091.679999999993</v>
      </c>
      <c r="P1466" s="376">
        <v>40531.909999999982</v>
      </c>
      <c r="Q1466" s="377">
        <v>29.66</v>
      </c>
      <c r="R1466" s="378">
        <f t="shared" si="40"/>
        <v>0.41246654250642967</v>
      </c>
      <c r="S1466" s="379">
        <v>98.212831858407085</v>
      </c>
      <c r="T1466" s="377">
        <v>87</v>
      </c>
      <c r="U1466" s="376">
        <v>2088000</v>
      </c>
      <c r="V1466" s="376">
        <v>48024000</v>
      </c>
      <c r="W1466" s="376">
        <v>4</v>
      </c>
      <c r="X1466" s="376">
        <v>235944000</v>
      </c>
      <c r="Y1466" s="380">
        <v>60</v>
      </c>
      <c r="Z1466" s="380">
        <v>31.05</v>
      </c>
      <c r="AA1466" s="381">
        <v>210689.90900000019</v>
      </c>
      <c r="AB1466" s="381">
        <v>110752.02600000007</v>
      </c>
      <c r="AC1466" s="381">
        <v>788265.80600000045</v>
      </c>
      <c r="AD1466" s="381">
        <v>410092.62299999961</v>
      </c>
      <c r="AE1466" s="376">
        <v>5051016</v>
      </c>
    </row>
    <row r="1467" spans="1:31" s="382" customFormat="1" ht="14.4" x14ac:dyDescent="0.3">
      <c r="A1467" s="370">
        <v>43579</v>
      </c>
      <c r="B1467" s="371">
        <f t="shared" si="39"/>
        <v>2019</v>
      </c>
      <c r="C1467" s="372">
        <v>94801</v>
      </c>
      <c r="D1467" s="372">
        <v>15341710</v>
      </c>
      <c r="E1467" s="372">
        <v>113165640</v>
      </c>
      <c r="F1467" s="372">
        <v>126807</v>
      </c>
      <c r="G1467" s="373">
        <v>15971010</v>
      </c>
      <c r="H1467" s="373">
        <v>99724410</v>
      </c>
      <c r="I1467" s="373">
        <v>288991180</v>
      </c>
      <c r="J1467" s="374">
        <v>94.95</v>
      </c>
      <c r="K1467" s="375">
        <v>56.503</v>
      </c>
      <c r="L1467" s="375">
        <v>38.704000000000001</v>
      </c>
      <c r="M1467" s="376">
        <v>10078.484000000002</v>
      </c>
      <c r="N1467" s="376">
        <v>5425.134</v>
      </c>
      <c r="O1467" s="376">
        <v>76148.18299999999</v>
      </c>
      <c r="P1467" s="376">
        <v>40570.61399999998</v>
      </c>
      <c r="Q1467" s="377">
        <v>94.801000000000002</v>
      </c>
      <c r="R1467" s="378">
        <f t="shared" si="40"/>
        <v>0.41254865687162151</v>
      </c>
      <c r="S1467" s="379">
        <v>98.184210526315809</v>
      </c>
      <c r="T1467" s="377">
        <v>87</v>
      </c>
      <c r="U1467" s="376">
        <v>2088000</v>
      </c>
      <c r="V1467" s="376">
        <v>50112000</v>
      </c>
      <c r="W1467" s="376">
        <v>4</v>
      </c>
      <c r="X1467" s="376">
        <v>238032000</v>
      </c>
      <c r="Y1467" s="380">
        <v>60</v>
      </c>
      <c r="Z1467" s="380">
        <v>31.05</v>
      </c>
      <c r="AA1467" s="381">
        <v>210709.4790000002</v>
      </c>
      <c r="AB1467" s="381">
        <v>110769.48600000006</v>
      </c>
      <c r="AC1467" s="381">
        <v>788322.30900000047</v>
      </c>
      <c r="AD1467" s="381">
        <v>410131.32699999964</v>
      </c>
      <c r="AE1467" s="376">
        <v>5053104</v>
      </c>
    </row>
    <row r="1468" spans="1:31" s="382" customFormat="1" ht="14.4" x14ac:dyDescent="0.3">
      <c r="A1468" s="370">
        <v>43580</v>
      </c>
      <c r="B1468" s="371">
        <f t="shared" si="39"/>
        <v>2019</v>
      </c>
      <c r="C1468" s="372">
        <v>47640</v>
      </c>
      <c r="D1468" s="372">
        <v>15389350</v>
      </c>
      <c r="E1468" s="372">
        <v>113213280</v>
      </c>
      <c r="F1468" s="372">
        <v>165430</v>
      </c>
      <c r="G1468" s="373">
        <v>15971010</v>
      </c>
      <c r="H1468" s="373">
        <v>99724410</v>
      </c>
      <c r="I1468" s="373">
        <v>288991180</v>
      </c>
      <c r="J1468" s="374">
        <v>95</v>
      </c>
      <c r="K1468" s="375">
        <v>31.452000000000002</v>
      </c>
      <c r="L1468" s="375">
        <v>21.068000000000001</v>
      </c>
      <c r="M1468" s="376">
        <v>10109.936000000002</v>
      </c>
      <c r="N1468" s="376">
        <v>5446.2020000000002</v>
      </c>
      <c r="O1468" s="376">
        <v>76179.634999999995</v>
      </c>
      <c r="P1468" s="376">
        <v>40591.681999999979</v>
      </c>
      <c r="Q1468" s="377">
        <v>47.64</v>
      </c>
      <c r="R1468" s="378">
        <f t="shared" si="40"/>
        <v>0.41243336006796855</v>
      </c>
      <c r="S1468" s="379">
        <v>98.156521739130454</v>
      </c>
      <c r="T1468" s="377">
        <v>87</v>
      </c>
      <c r="U1468" s="376">
        <v>2088000</v>
      </c>
      <c r="V1468" s="376">
        <v>52200000</v>
      </c>
      <c r="W1468" s="376">
        <v>4</v>
      </c>
      <c r="X1468" s="376">
        <v>240120000</v>
      </c>
      <c r="Y1468" s="380">
        <v>60</v>
      </c>
      <c r="Z1468" s="380">
        <v>31.05</v>
      </c>
      <c r="AA1468" s="381">
        <v>210715.94000000018</v>
      </c>
      <c r="AB1468" s="381">
        <v>110777.83000000006</v>
      </c>
      <c r="AC1468" s="381">
        <v>788353.76100000052</v>
      </c>
      <c r="AD1468" s="381">
        <v>410152.39499999967</v>
      </c>
      <c r="AE1468" s="376">
        <v>5055192</v>
      </c>
    </row>
    <row r="1469" spans="1:31" s="382" customFormat="1" ht="14.4" x14ac:dyDescent="0.3">
      <c r="A1469" s="370">
        <v>43581</v>
      </c>
      <c r="B1469" s="371">
        <f t="shared" si="39"/>
        <v>2019</v>
      </c>
      <c r="C1469" s="372">
        <v>47150.00000001747</v>
      </c>
      <c r="D1469" s="372">
        <v>15436500.00000003</v>
      </c>
      <c r="E1469" s="372">
        <v>113260430.00000001</v>
      </c>
      <c r="F1469" s="372">
        <v>154394</v>
      </c>
      <c r="G1469" s="373">
        <v>15971010</v>
      </c>
      <c r="H1469" s="373">
        <v>99724410</v>
      </c>
      <c r="I1469" s="373">
        <v>288991180</v>
      </c>
      <c r="J1469" s="374">
        <v>95.63</v>
      </c>
      <c r="K1469" s="375">
        <v>35.091000000000001</v>
      </c>
      <c r="L1469" s="375">
        <v>18.744</v>
      </c>
      <c r="M1469" s="376">
        <v>10145.027000000002</v>
      </c>
      <c r="N1469" s="376">
        <v>5464.9459999999999</v>
      </c>
      <c r="O1469" s="376">
        <v>76214.725999999995</v>
      </c>
      <c r="P1469" s="376">
        <v>40610.425999999978</v>
      </c>
      <c r="Q1469" s="377">
        <v>47.150000000017471</v>
      </c>
      <c r="R1469" s="378">
        <f t="shared" si="40"/>
        <v>0.41222340625492077</v>
      </c>
      <c r="S1469" s="379">
        <v>98.134741379310356</v>
      </c>
      <c r="T1469" s="377">
        <v>87</v>
      </c>
      <c r="U1469" s="376">
        <v>2088000</v>
      </c>
      <c r="V1469" s="376">
        <v>54288000</v>
      </c>
      <c r="W1469" s="376">
        <v>4</v>
      </c>
      <c r="X1469" s="376">
        <v>242208000</v>
      </c>
      <c r="Y1469" s="380">
        <v>60</v>
      </c>
      <c r="Z1469" s="380">
        <v>31.05</v>
      </c>
      <c r="AA1469" s="381">
        <v>210660.00300000017</v>
      </c>
      <c r="AB1469" s="381">
        <v>110747.00200000007</v>
      </c>
      <c r="AC1469" s="381">
        <v>788388.85200000054</v>
      </c>
      <c r="AD1469" s="381">
        <v>410171.13899999968</v>
      </c>
      <c r="AE1469" s="376">
        <v>5057280</v>
      </c>
    </row>
    <row r="1470" spans="1:31" s="382" customFormat="1" ht="14.4" x14ac:dyDescent="0.3">
      <c r="A1470" s="370">
        <v>43582</v>
      </c>
      <c r="B1470" s="371">
        <f t="shared" si="39"/>
        <v>2019</v>
      </c>
      <c r="C1470" s="372">
        <v>2070</v>
      </c>
      <c r="D1470" s="372">
        <v>15438570</v>
      </c>
      <c r="E1470" s="372">
        <v>113262500</v>
      </c>
      <c r="F1470" s="372">
        <v>78038</v>
      </c>
      <c r="G1470" s="373">
        <v>15971010</v>
      </c>
      <c r="H1470" s="373">
        <v>99724410</v>
      </c>
      <c r="I1470" s="373">
        <v>288991180</v>
      </c>
      <c r="J1470" s="374">
        <v>96.5</v>
      </c>
      <c r="K1470" s="375">
        <v>1.823</v>
      </c>
      <c r="L1470" s="375">
        <v>1.044</v>
      </c>
      <c r="M1470" s="376">
        <v>10146.850000000002</v>
      </c>
      <c r="N1470" s="376">
        <v>5465.99</v>
      </c>
      <c r="O1470" s="376">
        <v>76216.548999999999</v>
      </c>
      <c r="P1470" s="376">
        <v>40611.469999999979</v>
      </c>
      <c r="Q1470" s="377">
        <v>2.0699999999999998</v>
      </c>
      <c r="R1470" s="378">
        <f t="shared" si="40"/>
        <v>0.41143467219729207</v>
      </c>
      <c r="S1470" s="379">
        <v>98.120769230769241</v>
      </c>
      <c r="T1470" s="377">
        <v>87</v>
      </c>
      <c r="U1470" s="376">
        <v>2088000</v>
      </c>
      <c r="V1470" s="376">
        <v>56376000</v>
      </c>
      <c r="W1470" s="376">
        <v>4</v>
      </c>
      <c r="X1470" s="376">
        <v>244296000</v>
      </c>
      <c r="Y1470" s="380">
        <v>60</v>
      </c>
      <c r="Z1470" s="380">
        <v>31.05</v>
      </c>
      <c r="AA1470" s="381">
        <v>210515.57200000016</v>
      </c>
      <c r="AB1470" s="381">
        <v>110677.60600000006</v>
      </c>
      <c r="AC1470" s="381">
        <v>788390.67500000051</v>
      </c>
      <c r="AD1470" s="381">
        <v>410172.18299999967</v>
      </c>
      <c r="AE1470" s="376">
        <v>5059368</v>
      </c>
    </row>
    <row r="1471" spans="1:31" s="382" customFormat="1" ht="14.4" x14ac:dyDescent="0.3">
      <c r="A1471" s="370">
        <v>43583</v>
      </c>
      <c r="B1471" s="371">
        <f t="shared" si="39"/>
        <v>2019</v>
      </c>
      <c r="C1471" s="372">
        <v>117820</v>
      </c>
      <c r="D1471" s="372">
        <v>15556390</v>
      </c>
      <c r="E1471" s="372">
        <v>113380320</v>
      </c>
      <c r="F1471" s="372">
        <v>162362</v>
      </c>
      <c r="G1471" s="373">
        <v>15971010</v>
      </c>
      <c r="H1471" s="373">
        <v>99724410</v>
      </c>
      <c r="I1471" s="373">
        <v>288991180</v>
      </c>
      <c r="J1471" s="374">
        <v>96.09</v>
      </c>
      <c r="K1471" s="375">
        <v>70.546000000000006</v>
      </c>
      <c r="L1471" s="375">
        <v>51.515999999999998</v>
      </c>
      <c r="M1471" s="376">
        <v>10217.396000000002</v>
      </c>
      <c r="N1471" s="376">
        <v>5517.5059999999994</v>
      </c>
      <c r="O1471" s="376">
        <v>76287.095000000001</v>
      </c>
      <c r="P1471" s="376">
        <v>40662.985999999983</v>
      </c>
      <c r="Q1471" s="377">
        <v>117.82</v>
      </c>
      <c r="R1471" s="378">
        <f t="shared" si="40"/>
        <v>0.40955415469348683</v>
      </c>
      <c r="S1471" s="379">
        <v>98.103559322033902</v>
      </c>
      <c r="T1471" s="377">
        <v>87</v>
      </c>
      <c r="U1471" s="376">
        <v>2088000</v>
      </c>
      <c r="V1471" s="376">
        <v>58464000</v>
      </c>
      <c r="W1471" s="376">
        <v>4</v>
      </c>
      <c r="X1471" s="376">
        <v>246384000</v>
      </c>
      <c r="Y1471" s="380">
        <v>60</v>
      </c>
      <c r="Z1471" s="380">
        <v>31.05</v>
      </c>
      <c r="AA1471" s="381">
        <v>210173.25000000017</v>
      </c>
      <c r="AB1471" s="381">
        <v>110527.23800000007</v>
      </c>
      <c r="AC1471" s="381">
        <v>788461.22100000049</v>
      </c>
      <c r="AD1471" s="381">
        <v>410223.69899999967</v>
      </c>
      <c r="AE1471" s="376">
        <v>5061456</v>
      </c>
    </row>
    <row r="1472" spans="1:31" s="382" customFormat="1" ht="14.4" x14ac:dyDescent="0.3">
      <c r="A1472" s="370">
        <v>43584</v>
      </c>
      <c r="B1472" s="371">
        <f t="shared" si="39"/>
        <v>2019</v>
      </c>
      <c r="C1472" s="372">
        <v>296570</v>
      </c>
      <c r="D1472" s="372">
        <v>15852960</v>
      </c>
      <c r="E1472" s="372">
        <v>113676890</v>
      </c>
      <c r="F1472" s="372">
        <v>413909</v>
      </c>
      <c r="G1472" s="373">
        <v>15971010</v>
      </c>
      <c r="H1472" s="373">
        <v>99724410</v>
      </c>
      <c r="I1472" s="373">
        <v>288991180</v>
      </c>
      <c r="J1472" s="374">
        <v>94.18</v>
      </c>
      <c r="K1472" s="375">
        <v>205.727</v>
      </c>
      <c r="L1472" s="375">
        <v>98.543999999999997</v>
      </c>
      <c r="M1472" s="376">
        <v>10423.123000000003</v>
      </c>
      <c r="N1472" s="376">
        <v>5616.0499999999993</v>
      </c>
      <c r="O1472" s="376">
        <v>76492.822</v>
      </c>
      <c r="P1472" s="376">
        <v>40761.529999999984</v>
      </c>
      <c r="Q1472" s="377">
        <v>296.57</v>
      </c>
      <c r="R1472" s="378">
        <f t="shared" si="40"/>
        <v>0.40919977480580522</v>
      </c>
      <c r="S1472" s="379">
        <v>98.070588235294125</v>
      </c>
      <c r="T1472" s="377">
        <v>87</v>
      </c>
      <c r="U1472" s="376">
        <v>2088000</v>
      </c>
      <c r="V1472" s="376">
        <v>60552000</v>
      </c>
      <c r="W1472" s="376">
        <v>4</v>
      </c>
      <c r="X1472" s="376">
        <v>248472000</v>
      </c>
      <c r="Y1472" s="380">
        <v>60</v>
      </c>
      <c r="Z1472" s="380">
        <v>31.05</v>
      </c>
      <c r="AA1472" s="381">
        <v>209332.78400000016</v>
      </c>
      <c r="AB1472" s="381">
        <v>110099.58200000007</v>
      </c>
      <c r="AC1472" s="381">
        <v>788666.94800000044</v>
      </c>
      <c r="AD1472" s="381">
        <v>410322.24299999967</v>
      </c>
      <c r="AE1472" s="376">
        <v>5063544</v>
      </c>
    </row>
    <row r="1473" spans="1:31" s="382" customFormat="1" ht="14.4" x14ac:dyDescent="0.3">
      <c r="A1473" s="370">
        <v>43585</v>
      </c>
      <c r="B1473" s="371">
        <f t="shared" si="39"/>
        <v>2019</v>
      </c>
      <c r="C1473" s="372">
        <v>1530800</v>
      </c>
      <c r="D1473" s="372">
        <v>17380890</v>
      </c>
      <c r="E1473" s="372">
        <v>115204820</v>
      </c>
      <c r="F1473" s="372">
        <v>1520811</v>
      </c>
      <c r="G1473" s="373">
        <v>15971010</v>
      </c>
      <c r="H1473" s="373">
        <v>99724410</v>
      </c>
      <c r="I1473" s="373">
        <v>288991180</v>
      </c>
      <c r="J1473" s="374">
        <v>99.99</v>
      </c>
      <c r="K1473" s="375">
        <v>1013.838</v>
      </c>
      <c r="L1473" s="375">
        <v>531.91600000000005</v>
      </c>
      <c r="M1473" s="376">
        <v>11436.961000000003</v>
      </c>
      <c r="N1473" s="376">
        <v>6147.9659999999994</v>
      </c>
      <c r="O1473" s="376">
        <v>77506.66</v>
      </c>
      <c r="P1473" s="376">
        <v>41293.445999999982</v>
      </c>
      <c r="Q1473" s="377">
        <v>1530.8</v>
      </c>
      <c r="R1473" s="378">
        <f t="shared" si="40"/>
        <v>0.41106385132918732</v>
      </c>
      <c r="S1473" s="379">
        <v>98.086583333333337</v>
      </c>
      <c r="T1473" s="377">
        <v>87</v>
      </c>
      <c r="U1473" s="376">
        <v>2088000</v>
      </c>
      <c r="V1473" s="376">
        <v>62640000</v>
      </c>
      <c r="W1473" s="376">
        <v>4</v>
      </c>
      <c r="X1473" s="376">
        <v>250560000</v>
      </c>
      <c r="Y1473" s="380">
        <v>60</v>
      </c>
      <c r="Z1473" s="380">
        <v>31.05</v>
      </c>
      <c r="AA1473" s="381">
        <v>209972.28400000016</v>
      </c>
      <c r="AB1473" s="381">
        <v>110429.05000000006</v>
      </c>
      <c r="AC1473" s="381">
        <v>789680.78600000043</v>
      </c>
      <c r="AD1473" s="381">
        <v>410854.15899999969</v>
      </c>
      <c r="AE1473" s="376">
        <v>5065632</v>
      </c>
    </row>
    <row r="1474" spans="1:31" s="395" customFormat="1" ht="14.4" x14ac:dyDescent="0.3">
      <c r="A1474" s="383">
        <v>43586</v>
      </c>
      <c r="B1474" s="384">
        <f t="shared" si="39"/>
        <v>2019</v>
      </c>
      <c r="C1474" s="385">
        <v>1042410.125</v>
      </c>
      <c r="D1474" s="385">
        <v>1042410.125</v>
      </c>
      <c r="E1474" s="385">
        <v>116247230.00000001</v>
      </c>
      <c r="F1474" s="385">
        <v>1261068</v>
      </c>
      <c r="G1474" s="386">
        <v>18194210</v>
      </c>
      <c r="H1474" s="386">
        <v>117918624</v>
      </c>
      <c r="I1474" s="386">
        <v>288991180</v>
      </c>
      <c r="J1474" s="387">
        <v>99.87</v>
      </c>
      <c r="K1474" s="388">
        <v>686.44</v>
      </c>
      <c r="L1474" s="388">
        <v>367.22</v>
      </c>
      <c r="M1474" s="389">
        <v>686.44</v>
      </c>
      <c r="N1474" s="389">
        <v>367.22</v>
      </c>
      <c r="O1474" s="389">
        <v>78193.100000000006</v>
      </c>
      <c r="P1474" s="389">
        <v>41660.665999999983</v>
      </c>
      <c r="Q1474" s="390">
        <v>1042.4101250000001</v>
      </c>
      <c r="R1474" s="391">
        <f t="shared" si="40"/>
        <v>0.41239786713378507</v>
      </c>
      <c r="S1474" s="392">
        <v>98.101322314049597</v>
      </c>
      <c r="T1474" s="390">
        <v>87</v>
      </c>
      <c r="U1474" s="389">
        <v>2088000</v>
      </c>
      <c r="V1474" s="389">
        <v>2088000</v>
      </c>
      <c r="W1474" s="389">
        <v>5</v>
      </c>
      <c r="X1474" s="389">
        <v>252648000</v>
      </c>
      <c r="Y1474" s="393">
        <v>60</v>
      </c>
      <c r="Z1474" s="393">
        <v>31.05</v>
      </c>
      <c r="AA1474" s="394">
        <v>210574.33100000015</v>
      </c>
      <c r="AB1474" s="394">
        <v>110762.14200000007</v>
      </c>
      <c r="AC1474" s="394">
        <v>790367.22600000037</v>
      </c>
      <c r="AD1474" s="394">
        <v>411221.37899999967</v>
      </c>
      <c r="AE1474" s="389">
        <v>5067720</v>
      </c>
    </row>
    <row r="1475" spans="1:31" s="395" customFormat="1" ht="14.4" x14ac:dyDescent="0.3">
      <c r="A1475" s="383">
        <v>43587</v>
      </c>
      <c r="B1475" s="384">
        <f t="shared" si="39"/>
        <v>2019</v>
      </c>
      <c r="C1475" s="385">
        <v>133129.875</v>
      </c>
      <c r="D1475" s="385">
        <v>1175540</v>
      </c>
      <c r="E1475" s="385">
        <v>116380360.00000007</v>
      </c>
      <c r="F1475" s="385">
        <v>255184</v>
      </c>
      <c r="G1475" s="386">
        <v>18194210</v>
      </c>
      <c r="H1475" s="386">
        <v>117918624</v>
      </c>
      <c r="I1475" s="386">
        <v>288991180</v>
      </c>
      <c r="J1475" s="387">
        <v>99.97</v>
      </c>
      <c r="K1475" s="388">
        <v>90.388999999999996</v>
      </c>
      <c r="L1475" s="388">
        <v>49.16</v>
      </c>
      <c r="M1475" s="389">
        <v>776.82900000000006</v>
      </c>
      <c r="N1475" s="389">
        <v>416.38</v>
      </c>
      <c r="O1475" s="389">
        <v>78283.489000000001</v>
      </c>
      <c r="P1475" s="389">
        <v>41709.825999999986</v>
      </c>
      <c r="Q1475" s="390">
        <v>133.129875</v>
      </c>
      <c r="R1475" s="391">
        <f t="shared" si="40"/>
        <v>0.41246289741116915</v>
      </c>
      <c r="S1475" s="392">
        <v>98.11663934426231</v>
      </c>
      <c r="T1475" s="390">
        <v>87</v>
      </c>
      <c r="U1475" s="389">
        <v>2088000</v>
      </c>
      <c r="V1475" s="389">
        <v>4176000</v>
      </c>
      <c r="W1475" s="389">
        <v>5</v>
      </c>
      <c r="X1475" s="389">
        <v>254736000</v>
      </c>
      <c r="Y1475" s="393">
        <v>60</v>
      </c>
      <c r="Z1475" s="393">
        <v>31.05</v>
      </c>
      <c r="AA1475" s="394">
        <v>210638.16100000017</v>
      </c>
      <c r="AB1475" s="394">
        <v>110804.27400000008</v>
      </c>
      <c r="AC1475" s="394">
        <v>790457.61500000034</v>
      </c>
      <c r="AD1475" s="394">
        <v>411270.53899999964</v>
      </c>
      <c r="AE1475" s="389">
        <v>5069808</v>
      </c>
    </row>
    <row r="1476" spans="1:31" s="395" customFormat="1" ht="14.4" x14ac:dyDescent="0.3">
      <c r="A1476" s="383">
        <v>43588</v>
      </c>
      <c r="B1476" s="384">
        <f t="shared" si="39"/>
        <v>2019</v>
      </c>
      <c r="C1476" s="385">
        <v>12130</v>
      </c>
      <c r="D1476" s="385">
        <v>1187670</v>
      </c>
      <c r="E1476" s="385">
        <v>116392260</v>
      </c>
      <c r="F1476" s="385">
        <v>74823</v>
      </c>
      <c r="G1476" s="386">
        <v>18194210</v>
      </c>
      <c r="H1476" s="386">
        <v>117918624</v>
      </c>
      <c r="I1476" s="386">
        <v>288991180</v>
      </c>
      <c r="J1476" s="387">
        <v>95.87</v>
      </c>
      <c r="K1476" s="388">
        <v>7.5519999999999996</v>
      </c>
      <c r="L1476" s="388">
        <v>10.648</v>
      </c>
      <c r="M1476" s="389">
        <v>784.38100000000009</v>
      </c>
      <c r="N1476" s="389">
        <v>427.02800000000002</v>
      </c>
      <c r="O1476" s="389">
        <v>78291.040999999997</v>
      </c>
      <c r="P1476" s="389">
        <v>41720.473999999987</v>
      </c>
      <c r="Q1476" s="390">
        <v>12.13</v>
      </c>
      <c r="R1476" s="391">
        <f t="shared" si="40"/>
        <v>0.41218326428252794</v>
      </c>
      <c r="S1476" s="392">
        <v>98.098373983739862</v>
      </c>
      <c r="T1476" s="390">
        <v>87</v>
      </c>
      <c r="U1476" s="389">
        <v>2088000</v>
      </c>
      <c r="V1476" s="389">
        <v>6264000</v>
      </c>
      <c r="W1476" s="389">
        <v>5</v>
      </c>
      <c r="X1476" s="389">
        <v>256824000</v>
      </c>
      <c r="Y1476" s="393">
        <v>60</v>
      </c>
      <c r="Z1476" s="393">
        <v>31.05</v>
      </c>
      <c r="AA1476" s="394">
        <v>210585.48000000016</v>
      </c>
      <c r="AB1476" s="394">
        <v>110786.96600000007</v>
      </c>
      <c r="AC1476" s="394">
        <v>790465.16700000037</v>
      </c>
      <c r="AD1476" s="394">
        <v>411281.18699999963</v>
      </c>
      <c r="AE1476" s="389">
        <v>5071896</v>
      </c>
    </row>
    <row r="1477" spans="1:31" s="395" customFormat="1" ht="14.4" x14ac:dyDescent="0.3">
      <c r="A1477" s="383">
        <v>43589</v>
      </c>
      <c r="B1477" s="384">
        <f t="shared" si="39"/>
        <v>2019</v>
      </c>
      <c r="C1477" s="385">
        <v>858795</v>
      </c>
      <c r="D1477" s="385">
        <v>2046465</v>
      </c>
      <c r="E1477" s="385">
        <v>117252290</v>
      </c>
      <c r="F1477" s="385">
        <v>443131</v>
      </c>
      <c r="G1477" s="386">
        <v>18194210</v>
      </c>
      <c r="H1477" s="386">
        <v>117918624</v>
      </c>
      <c r="I1477" s="386">
        <v>288991180</v>
      </c>
      <c r="J1477" s="387">
        <v>98.81</v>
      </c>
      <c r="K1477" s="388">
        <v>564.24</v>
      </c>
      <c r="L1477" s="388">
        <v>307.19200000000001</v>
      </c>
      <c r="M1477" s="389">
        <v>1348.6210000000001</v>
      </c>
      <c r="N1477" s="389">
        <v>734.22</v>
      </c>
      <c r="O1477" s="389">
        <v>78855.281000000003</v>
      </c>
      <c r="P1477" s="389">
        <v>42027.66599999999</v>
      </c>
      <c r="Q1477" s="390">
        <v>858.79499999999996</v>
      </c>
      <c r="R1477" s="391">
        <f t="shared" si="40"/>
        <v>0.41308933156851968</v>
      </c>
      <c r="S1477" s="392">
        <v>98.104112903225825</v>
      </c>
      <c r="T1477" s="390">
        <v>87</v>
      </c>
      <c r="U1477" s="389">
        <v>2088000</v>
      </c>
      <c r="V1477" s="389">
        <v>8352000</v>
      </c>
      <c r="W1477" s="389">
        <v>5</v>
      </c>
      <c r="X1477" s="389">
        <v>258912000</v>
      </c>
      <c r="Y1477" s="393">
        <v>60</v>
      </c>
      <c r="Z1477" s="393">
        <v>31.05</v>
      </c>
      <c r="AA1477" s="394">
        <v>210998.95400000014</v>
      </c>
      <c r="AB1477" s="394">
        <v>111013.09800000007</v>
      </c>
      <c r="AC1477" s="394">
        <v>791029.40700000036</v>
      </c>
      <c r="AD1477" s="394">
        <v>411588.37899999961</v>
      </c>
      <c r="AE1477" s="389">
        <v>5073984</v>
      </c>
    </row>
    <row r="1478" spans="1:31" s="395" customFormat="1" ht="14.4" x14ac:dyDescent="0.3">
      <c r="A1478" s="383">
        <v>43590</v>
      </c>
      <c r="B1478" s="384">
        <f t="shared" si="39"/>
        <v>2019</v>
      </c>
      <c r="C1478" s="385">
        <v>1448830</v>
      </c>
      <c r="D1478" s="385">
        <v>3495295</v>
      </c>
      <c r="E1478" s="385">
        <v>118701120</v>
      </c>
      <c r="F1478" s="385">
        <v>1067060</v>
      </c>
      <c r="G1478" s="386">
        <v>18194210</v>
      </c>
      <c r="H1478" s="386">
        <v>117918624</v>
      </c>
      <c r="I1478" s="386">
        <v>288991180</v>
      </c>
      <c r="J1478" s="387">
        <v>99.66</v>
      </c>
      <c r="K1478" s="388">
        <v>960.58399999999995</v>
      </c>
      <c r="L1478" s="388">
        <v>505.084</v>
      </c>
      <c r="M1478" s="389">
        <v>2309.2049999999999</v>
      </c>
      <c r="N1478" s="389">
        <v>1239.3040000000001</v>
      </c>
      <c r="O1478" s="389">
        <v>79815.865000000005</v>
      </c>
      <c r="P1478" s="389">
        <v>42532.749999999993</v>
      </c>
      <c r="Q1478" s="390">
        <v>1448.83</v>
      </c>
      <c r="R1478" s="391">
        <f t="shared" si="40"/>
        <v>0.41486686791450189</v>
      </c>
      <c r="S1478" s="392">
        <v>98.116560000000007</v>
      </c>
      <c r="T1478" s="390">
        <v>87</v>
      </c>
      <c r="U1478" s="389">
        <v>2088000</v>
      </c>
      <c r="V1478" s="389">
        <v>10440000</v>
      </c>
      <c r="W1478" s="389">
        <v>5</v>
      </c>
      <c r="X1478" s="389">
        <v>261000000</v>
      </c>
      <c r="Y1478" s="393">
        <v>60</v>
      </c>
      <c r="Z1478" s="393">
        <v>31.05</v>
      </c>
      <c r="AA1478" s="394">
        <v>211838.92100000015</v>
      </c>
      <c r="AB1478" s="394">
        <v>111461.73800000008</v>
      </c>
      <c r="AC1478" s="394">
        <v>791989.99100000039</v>
      </c>
      <c r="AD1478" s="394">
        <v>412093.46299999958</v>
      </c>
      <c r="AE1478" s="389">
        <v>5076072</v>
      </c>
    </row>
    <row r="1479" spans="1:31" s="395" customFormat="1" ht="14.4" x14ac:dyDescent="0.3">
      <c r="A1479" s="383">
        <v>43591</v>
      </c>
      <c r="B1479" s="384">
        <f t="shared" si="39"/>
        <v>2019</v>
      </c>
      <c r="C1479" s="385">
        <v>1314470</v>
      </c>
      <c r="D1479" s="385">
        <v>4809765</v>
      </c>
      <c r="E1479" s="385">
        <v>120016501</v>
      </c>
      <c r="F1479" s="385">
        <v>1518102</v>
      </c>
      <c r="G1479" s="386">
        <v>18194210</v>
      </c>
      <c r="H1479" s="386">
        <v>117918624</v>
      </c>
      <c r="I1479" s="386">
        <v>288991180</v>
      </c>
      <c r="J1479" s="387">
        <v>99.66</v>
      </c>
      <c r="K1479" s="388">
        <v>879.44500000000005</v>
      </c>
      <c r="L1479" s="388">
        <v>449.428</v>
      </c>
      <c r="M1479" s="389">
        <v>3188.65</v>
      </c>
      <c r="N1479" s="389">
        <v>1688.732</v>
      </c>
      <c r="O1479" s="389">
        <v>80695.310000000012</v>
      </c>
      <c r="P1479" s="389">
        <v>42982.177999999993</v>
      </c>
      <c r="Q1479" s="390">
        <v>1314.47</v>
      </c>
      <c r="R1479" s="391">
        <f t="shared" si="40"/>
        <v>0.41647467245971781</v>
      </c>
      <c r="S1479" s="392">
        <v>98.128809523809537</v>
      </c>
      <c r="T1479" s="390">
        <v>87</v>
      </c>
      <c r="U1479" s="389">
        <v>2088000</v>
      </c>
      <c r="V1479" s="389">
        <v>12528000</v>
      </c>
      <c r="W1479" s="389">
        <v>5</v>
      </c>
      <c r="X1479" s="389">
        <v>263088000</v>
      </c>
      <c r="Y1479" s="393">
        <v>60</v>
      </c>
      <c r="Z1479" s="393">
        <v>31.05</v>
      </c>
      <c r="AA1479" s="394">
        <v>212651.77400000015</v>
      </c>
      <c r="AB1479" s="394">
        <v>111874.95400000009</v>
      </c>
      <c r="AC1479" s="394">
        <v>792869.43600000034</v>
      </c>
      <c r="AD1479" s="394">
        <v>412542.8909999996</v>
      </c>
      <c r="AE1479" s="389">
        <v>5078160</v>
      </c>
    </row>
    <row r="1480" spans="1:31" s="395" customFormat="1" ht="14.4" x14ac:dyDescent="0.3">
      <c r="A1480" s="383">
        <v>43592</v>
      </c>
      <c r="B1480" s="384">
        <f t="shared" si="39"/>
        <v>2019</v>
      </c>
      <c r="C1480" s="385">
        <v>845801</v>
      </c>
      <c r="D1480" s="385">
        <v>5655566</v>
      </c>
      <c r="E1480" s="385">
        <v>120861861</v>
      </c>
      <c r="F1480" s="385">
        <v>1019165</v>
      </c>
      <c r="G1480" s="386">
        <v>18194210</v>
      </c>
      <c r="H1480" s="386">
        <v>117918624</v>
      </c>
      <c r="I1480" s="386">
        <v>288991180</v>
      </c>
      <c r="J1480" s="387">
        <v>99.65</v>
      </c>
      <c r="K1480" s="388">
        <v>548.20100000000002</v>
      </c>
      <c r="L1480" s="388">
        <v>299.27199999999999</v>
      </c>
      <c r="M1480" s="389">
        <v>3736.8510000000001</v>
      </c>
      <c r="N1480" s="389">
        <v>1988.0039999999999</v>
      </c>
      <c r="O1480" s="389">
        <v>81243.511000000013</v>
      </c>
      <c r="P1480" s="389">
        <v>43281.44999999999</v>
      </c>
      <c r="Q1480" s="390">
        <v>845.80100000000004</v>
      </c>
      <c r="R1480" s="391">
        <f t="shared" si="40"/>
        <v>0.41727137376659867</v>
      </c>
      <c r="S1480" s="392">
        <v>98.140787401574812</v>
      </c>
      <c r="T1480" s="390">
        <v>87</v>
      </c>
      <c r="U1480" s="389">
        <v>2088000</v>
      </c>
      <c r="V1480" s="389">
        <v>14616000</v>
      </c>
      <c r="W1480" s="389">
        <v>5</v>
      </c>
      <c r="X1480" s="389">
        <v>265176000</v>
      </c>
      <c r="Y1480" s="393">
        <v>60</v>
      </c>
      <c r="Z1480" s="393">
        <v>31.05</v>
      </c>
      <c r="AA1480" s="394">
        <v>213136.11100000015</v>
      </c>
      <c r="AB1480" s="394">
        <v>112142.15000000008</v>
      </c>
      <c r="AC1480" s="394">
        <v>793417.63700000034</v>
      </c>
      <c r="AD1480" s="394">
        <v>412842.16299999959</v>
      </c>
      <c r="AE1480" s="389">
        <v>5080248</v>
      </c>
    </row>
    <row r="1481" spans="1:31" s="395" customFormat="1" ht="14.4" x14ac:dyDescent="0.3">
      <c r="A1481" s="383">
        <v>43593</v>
      </c>
      <c r="B1481" s="384">
        <f t="shared" si="39"/>
        <v>2019</v>
      </c>
      <c r="C1481" s="385">
        <v>176340</v>
      </c>
      <c r="D1481" s="385">
        <v>5833452</v>
      </c>
      <c r="E1481" s="385">
        <v>121038272</v>
      </c>
      <c r="F1481" s="385">
        <v>268773</v>
      </c>
      <c r="G1481" s="386">
        <v>18194210</v>
      </c>
      <c r="H1481" s="386">
        <v>117918624</v>
      </c>
      <c r="I1481" s="386">
        <v>288991180</v>
      </c>
      <c r="J1481" s="387">
        <v>96.15</v>
      </c>
      <c r="K1481" s="388">
        <v>114.601</v>
      </c>
      <c r="L1481" s="388">
        <v>62.868000000000002</v>
      </c>
      <c r="M1481" s="389">
        <v>3851.4520000000002</v>
      </c>
      <c r="N1481" s="389">
        <v>2050.8719999999998</v>
      </c>
      <c r="O1481" s="389">
        <v>81358.112000000008</v>
      </c>
      <c r="P1481" s="389">
        <v>43344.317999999992</v>
      </c>
      <c r="Q1481" s="390">
        <v>176.34</v>
      </c>
      <c r="R1481" s="391">
        <f t="shared" si="40"/>
        <v>0.41724115280402069</v>
      </c>
      <c r="S1481" s="392">
        <v>98.125234375000005</v>
      </c>
      <c r="T1481" s="390">
        <v>87</v>
      </c>
      <c r="U1481" s="389">
        <v>2088000</v>
      </c>
      <c r="V1481" s="389">
        <v>16704000</v>
      </c>
      <c r="W1481" s="389">
        <v>5</v>
      </c>
      <c r="X1481" s="389">
        <v>267264000</v>
      </c>
      <c r="Y1481" s="393">
        <v>60</v>
      </c>
      <c r="Z1481" s="393">
        <v>31.05</v>
      </c>
      <c r="AA1481" s="394">
        <v>213081.26200000016</v>
      </c>
      <c r="AB1481" s="394">
        <v>112128.9340000001</v>
      </c>
      <c r="AC1481" s="394">
        <v>793532.23800000036</v>
      </c>
      <c r="AD1481" s="394">
        <v>412905.03099999961</v>
      </c>
      <c r="AE1481" s="389">
        <v>5082336</v>
      </c>
    </row>
    <row r="1482" spans="1:31" s="395" customFormat="1" ht="14.4" x14ac:dyDescent="0.3">
      <c r="A1482" s="383">
        <v>43594</v>
      </c>
      <c r="B1482" s="384">
        <f t="shared" si="39"/>
        <v>2019</v>
      </c>
      <c r="C1482" s="385">
        <v>16410.15625</v>
      </c>
      <c r="D1482" s="385">
        <v>5848315.5</v>
      </c>
      <c r="E1482" s="385">
        <v>121054682.00000015</v>
      </c>
      <c r="F1482" s="385">
        <v>75353</v>
      </c>
      <c r="G1482" s="386">
        <v>18194210</v>
      </c>
      <c r="H1482" s="386">
        <v>117918624</v>
      </c>
      <c r="I1482" s="386">
        <v>288991180</v>
      </c>
      <c r="J1482" s="387">
        <v>94.29</v>
      </c>
      <c r="K1482" s="388">
        <v>11.923999999999999</v>
      </c>
      <c r="L1482" s="388">
        <v>6.8280000000000003</v>
      </c>
      <c r="M1482" s="389">
        <v>3863.3760000000002</v>
      </c>
      <c r="N1482" s="389">
        <v>2057.6999999999998</v>
      </c>
      <c r="O1482" s="389">
        <v>81370.036000000007</v>
      </c>
      <c r="P1482" s="389">
        <v>43351.145999999993</v>
      </c>
      <c r="Q1482" s="390">
        <v>16.41015625</v>
      </c>
      <c r="R1482" s="391">
        <f t="shared" si="40"/>
        <v>0.41722296296022959</v>
      </c>
      <c r="S1482" s="392">
        <v>98.095503875969001</v>
      </c>
      <c r="T1482" s="390">
        <v>87</v>
      </c>
      <c r="U1482" s="389">
        <v>2088000</v>
      </c>
      <c r="V1482" s="389">
        <v>18792000</v>
      </c>
      <c r="W1482" s="389">
        <v>5</v>
      </c>
      <c r="X1482" s="389">
        <v>269352000</v>
      </c>
      <c r="Y1482" s="393">
        <v>60</v>
      </c>
      <c r="Z1482" s="393">
        <v>31.05</v>
      </c>
      <c r="AA1482" s="394">
        <v>212950.82500000016</v>
      </c>
      <c r="AB1482" s="394">
        <v>112072.37400000008</v>
      </c>
      <c r="AC1482" s="394">
        <v>793544.16200000036</v>
      </c>
      <c r="AD1482" s="394">
        <v>412911.85899999959</v>
      </c>
      <c r="AE1482" s="389">
        <v>5084424</v>
      </c>
    </row>
    <row r="1483" spans="1:31" s="395" customFormat="1" ht="14.4" x14ac:dyDescent="0.3">
      <c r="A1483" s="383">
        <v>43595</v>
      </c>
      <c r="B1483" s="384">
        <f t="shared" si="39"/>
        <v>2019</v>
      </c>
      <c r="C1483" s="385">
        <v>655480</v>
      </c>
      <c r="D1483" s="385">
        <v>6503795</v>
      </c>
      <c r="E1483" s="385">
        <v>121708330.00000001</v>
      </c>
      <c r="F1483" s="385">
        <v>596823</v>
      </c>
      <c r="G1483" s="386">
        <v>18194210</v>
      </c>
      <c r="H1483" s="386">
        <v>117918624</v>
      </c>
      <c r="I1483" s="386">
        <v>288991180</v>
      </c>
      <c r="J1483" s="387">
        <v>96.43</v>
      </c>
      <c r="K1483" s="388">
        <v>427.029</v>
      </c>
      <c r="L1483" s="388">
        <v>238.124</v>
      </c>
      <c r="M1483" s="389">
        <v>4290.4050000000007</v>
      </c>
      <c r="N1483" s="389">
        <v>2295.8239999999996</v>
      </c>
      <c r="O1483" s="389">
        <v>81797.065000000002</v>
      </c>
      <c r="P1483" s="389">
        <v>43589.27</v>
      </c>
      <c r="Q1483" s="390">
        <v>655.48</v>
      </c>
      <c r="R1483" s="391">
        <f t="shared" si="40"/>
        <v>0.41804408561807876</v>
      </c>
      <c r="S1483" s="392">
        <v>98.082692307692326</v>
      </c>
      <c r="T1483" s="390">
        <v>87</v>
      </c>
      <c r="U1483" s="389">
        <v>2088000</v>
      </c>
      <c r="V1483" s="389">
        <v>20880000</v>
      </c>
      <c r="W1483" s="389">
        <v>5</v>
      </c>
      <c r="X1483" s="389">
        <v>271440000</v>
      </c>
      <c r="Y1483" s="393">
        <v>60</v>
      </c>
      <c r="Z1483" s="393">
        <v>31.05</v>
      </c>
      <c r="AA1483" s="394">
        <v>213355.70900000015</v>
      </c>
      <c r="AB1483" s="394">
        <v>112296.07800000008</v>
      </c>
      <c r="AC1483" s="394">
        <v>793971.19100000034</v>
      </c>
      <c r="AD1483" s="394">
        <v>413149.9829999996</v>
      </c>
      <c r="AE1483" s="389">
        <v>5086512</v>
      </c>
    </row>
    <row r="1484" spans="1:31" s="395" customFormat="1" ht="14.4" x14ac:dyDescent="0.3">
      <c r="A1484" s="383">
        <v>43596</v>
      </c>
      <c r="B1484" s="384">
        <f t="shared" ref="B1484:B1547" si="41">YEAR(A1484)</f>
        <v>2019</v>
      </c>
      <c r="C1484" s="385">
        <v>23890</v>
      </c>
      <c r="D1484" s="385">
        <v>6527685</v>
      </c>
      <c r="E1484" s="385">
        <v>121732230</v>
      </c>
      <c r="F1484" s="385">
        <v>85397</v>
      </c>
      <c r="G1484" s="386">
        <v>18194210</v>
      </c>
      <c r="H1484" s="386">
        <v>117918624</v>
      </c>
      <c r="I1484" s="386">
        <v>288991180</v>
      </c>
      <c r="J1484" s="387">
        <v>96.14</v>
      </c>
      <c r="K1484" s="388">
        <v>17.021000000000001</v>
      </c>
      <c r="L1484" s="388">
        <v>11.36</v>
      </c>
      <c r="M1484" s="389">
        <v>4307.4260000000004</v>
      </c>
      <c r="N1484" s="389">
        <v>2307.1839999999997</v>
      </c>
      <c r="O1484" s="389">
        <v>81814.085999999996</v>
      </c>
      <c r="P1484" s="389">
        <v>43600.63</v>
      </c>
      <c r="Q1484" s="390">
        <v>23.89</v>
      </c>
      <c r="R1484" s="391">
        <f t="shared" si="40"/>
        <v>0.41770337286943027</v>
      </c>
      <c r="S1484" s="392">
        <v>98.067862595419854</v>
      </c>
      <c r="T1484" s="390">
        <v>87</v>
      </c>
      <c r="U1484" s="389">
        <v>2088000</v>
      </c>
      <c r="V1484" s="389">
        <v>22968000</v>
      </c>
      <c r="W1484" s="389">
        <v>5</v>
      </c>
      <c r="X1484" s="389">
        <v>273528000</v>
      </c>
      <c r="Y1484" s="393">
        <v>60</v>
      </c>
      <c r="Z1484" s="393">
        <v>31.05</v>
      </c>
      <c r="AA1484" s="394">
        <v>213353.24100000015</v>
      </c>
      <c r="AB1484" s="394">
        <v>112294.57400000008</v>
      </c>
      <c r="AC1484" s="394">
        <v>793988.21200000029</v>
      </c>
      <c r="AD1484" s="394">
        <v>413161.34299999959</v>
      </c>
      <c r="AE1484" s="389">
        <v>5088600</v>
      </c>
    </row>
    <row r="1485" spans="1:31" s="395" customFormat="1" ht="14.4" x14ac:dyDescent="0.3">
      <c r="A1485" s="383">
        <v>43597</v>
      </c>
      <c r="B1485" s="384">
        <f t="shared" si="41"/>
        <v>2019</v>
      </c>
      <c r="C1485" s="385">
        <v>247340.8125</v>
      </c>
      <c r="D1485" s="385">
        <v>6775025.5</v>
      </c>
      <c r="E1485" s="385">
        <v>121979492.00000009</v>
      </c>
      <c r="F1485" s="385">
        <v>208377</v>
      </c>
      <c r="G1485" s="386">
        <v>18194210</v>
      </c>
      <c r="H1485" s="386">
        <v>117918624</v>
      </c>
      <c r="I1485" s="386">
        <v>288991180</v>
      </c>
      <c r="J1485" s="387">
        <v>94.73</v>
      </c>
      <c r="K1485" s="388">
        <v>157.816</v>
      </c>
      <c r="L1485" s="388">
        <v>94.623999999999995</v>
      </c>
      <c r="M1485" s="389">
        <v>4465.2420000000002</v>
      </c>
      <c r="N1485" s="389">
        <v>2401.8079999999995</v>
      </c>
      <c r="O1485" s="389">
        <v>81971.902000000002</v>
      </c>
      <c r="P1485" s="389">
        <v>43695.254000000001</v>
      </c>
      <c r="Q1485" s="390">
        <v>247.3408125</v>
      </c>
      <c r="R1485" s="391">
        <f t="shared" si="40"/>
        <v>0.41614300811387983</v>
      </c>
      <c r="S1485" s="392">
        <v>98.042575757575761</v>
      </c>
      <c r="T1485" s="390">
        <v>87</v>
      </c>
      <c r="U1485" s="389">
        <v>2088000</v>
      </c>
      <c r="V1485" s="389">
        <v>25056000</v>
      </c>
      <c r="W1485" s="389">
        <v>5</v>
      </c>
      <c r="X1485" s="389">
        <v>275616000</v>
      </c>
      <c r="Y1485" s="393">
        <v>60</v>
      </c>
      <c r="Z1485" s="393">
        <v>31.05</v>
      </c>
      <c r="AA1485" s="394">
        <v>213320.60200000016</v>
      </c>
      <c r="AB1485" s="394">
        <v>112291.35800000008</v>
      </c>
      <c r="AC1485" s="394">
        <v>794146.02800000028</v>
      </c>
      <c r="AD1485" s="394">
        <v>413255.9669999996</v>
      </c>
      <c r="AE1485" s="389">
        <v>5090688</v>
      </c>
    </row>
    <row r="1486" spans="1:31" s="395" customFormat="1" ht="14.4" x14ac:dyDescent="0.3">
      <c r="A1486" s="383">
        <v>43598</v>
      </c>
      <c r="B1486" s="384">
        <f t="shared" si="41"/>
        <v>2019</v>
      </c>
      <c r="C1486" s="385">
        <v>503851.5625</v>
      </c>
      <c r="D1486" s="385">
        <v>7278875</v>
      </c>
      <c r="E1486" s="385">
        <v>122483590</v>
      </c>
      <c r="F1486" s="385">
        <v>568870</v>
      </c>
      <c r="G1486" s="386">
        <v>18194210</v>
      </c>
      <c r="H1486" s="386">
        <v>117918624</v>
      </c>
      <c r="I1486" s="386">
        <v>288991180</v>
      </c>
      <c r="J1486" s="387">
        <v>95.44</v>
      </c>
      <c r="K1486" s="388">
        <v>326.95299999999997</v>
      </c>
      <c r="L1486" s="388">
        <v>186.99600000000001</v>
      </c>
      <c r="M1486" s="389">
        <v>4792.1949999999997</v>
      </c>
      <c r="N1486" s="389">
        <v>2588.8039999999996</v>
      </c>
      <c r="O1486" s="389">
        <v>82298.854999999996</v>
      </c>
      <c r="P1486" s="389">
        <v>43882.25</v>
      </c>
      <c r="Q1486" s="390">
        <v>503.8515625</v>
      </c>
      <c r="R1486" s="391">
        <f t="shared" si="40"/>
        <v>0.41650654871444154</v>
      </c>
      <c r="S1486" s="392">
        <v>98.023007518797002</v>
      </c>
      <c r="T1486" s="390">
        <v>87</v>
      </c>
      <c r="U1486" s="389">
        <v>2088000</v>
      </c>
      <c r="V1486" s="389">
        <v>27144000</v>
      </c>
      <c r="W1486" s="389">
        <v>5</v>
      </c>
      <c r="X1486" s="389">
        <v>277704000</v>
      </c>
      <c r="Y1486" s="393">
        <v>60</v>
      </c>
      <c r="Z1486" s="393">
        <v>31.05</v>
      </c>
      <c r="AA1486" s="394">
        <v>212671.15700000012</v>
      </c>
      <c r="AB1486" s="394">
        <v>111996.34200000008</v>
      </c>
      <c r="AC1486" s="394">
        <v>794472.98100000026</v>
      </c>
      <c r="AD1486" s="394">
        <v>413442.96299999958</v>
      </c>
      <c r="AE1486" s="389">
        <v>5092776</v>
      </c>
    </row>
    <row r="1487" spans="1:31" s="395" customFormat="1" ht="14.4" x14ac:dyDescent="0.3">
      <c r="A1487" s="383">
        <v>43599</v>
      </c>
      <c r="B1487" s="384">
        <f t="shared" si="41"/>
        <v>2019</v>
      </c>
      <c r="C1487" s="385">
        <v>139281.25</v>
      </c>
      <c r="D1487" s="385">
        <v>7418156</v>
      </c>
      <c r="E1487" s="385">
        <v>122622870</v>
      </c>
      <c r="F1487" s="385">
        <v>430378</v>
      </c>
      <c r="G1487" s="386">
        <v>18194210</v>
      </c>
      <c r="H1487" s="386">
        <v>117918624</v>
      </c>
      <c r="I1487" s="386">
        <v>288991180</v>
      </c>
      <c r="J1487" s="387">
        <v>94.84</v>
      </c>
      <c r="K1487" s="388">
        <v>95.248999999999995</v>
      </c>
      <c r="L1487" s="388">
        <v>52.183999999999997</v>
      </c>
      <c r="M1487" s="389">
        <v>4887.4439999999995</v>
      </c>
      <c r="N1487" s="389">
        <v>2640.9879999999998</v>
      </c>
      <c r="O1487" s="389">
        <v>82394.103999999992</v>
      </c>
      <c r="P1487" s="389">
        <v>43934.434000000001</v>
      </c>
      <c r="Q1487" s="390">
        <v>139.28125</v>
      </c>
      <c r="R1487" s="391">
        <f t="shared" si="40"/>
        <v>0.41662745913537258</v>
      </c>
      <c r="S1487" s="392">
        <v>97.999253731343288</v>
      </c>
      <c r="T1487" s="390">
        <v>87</v>
      </c>
      <c r="U1487" s="389">
        <v>2088000</v>
      </c>
      <c r="V1487" s="389">
        <v>29232000</v>
      </c>
      <c r="W1487" s="389">
        <v>5</v>
      </c>
      <c r="X1487" s="389">
        <v>279792000</v>
      </c>
      <c r="Y1487" s="393">
        <v>60</v>
      </c>
      <c r="Z1487" s="393">
        <v>31.05</v>
      </c>
      <c r="AA1487" s="394">
        <v>212604.97100000014</v>
      </c>
      <c r="AB1487" s="394">
        <v>111976.51800000007</v>
      </c>
      <c r="AC1487" s="394">
        <v>794568.23000000021</v>
      </c>
      <c r="AD1487" s="394">
        <v>413495.14699999959</v>
      </c>
      <c r="AE1487" s="389">
        <v>5094864</v>
      </c>
    </row>
    <row r="1488" spans="1:31" s="395" customFormat="1" ht="14.4" x14ac:dyDescent="0.3">
      <c r="A1488" s="383">
        <v>43600</v>
      </c>
      <c r="B1488" s="384">
        <f t="shared" si="41"/>
        <v>2019</v>
      </c>
      <c r="C1488" s="385">
        <v>147250</v>
      </c>
      <c r="D1488" s="385">
        <v>7565375</v>
      </c>
      <c r="E1488" s="385">
        <v>122700000</v>
      </c>
      <c r="F1488" s="385">
        <v>125762</v>
      </c>
      <c r="G1488" s="386">
        <v>18194210</v>
      </c>
      <c r="H1488" s="386">
        <v>117918624</v>
      </c>
      <c r="I1488" s="386">
        <v>288991180</v>
      </c>
      <c r="J1488" s="387">
        <v>93.49</v>
      </c>
      <c r="K1488" s="388">
        <v>105.65300000000001</v>
      </c>
      <c r="L1488" s="388">
        <v>48.636000000000003</v>
      </c>
      <c r="M1488" s="389">
        <v>4993.0969999999998</v>
      </c>
      <c r="N1488" s="389">
        <v>2689.6239999999998</v>
      </c>
      <c r="O1488" s="389">
        <v>82499.756999999998</v>
      </c>
      <c r="P1488" s="389">
        <v>43983.07</v>
      </c>
      <c r="Q1488" s="390">
        <v>147.25</v>
      </c>
      <c r="R1488" s="391">
        <f t="shared" si="40"/>
        <v>0.41668816217426413</v>
      </c>
      <c r="S1488" s="392">
        <v>97.965851851851866</v>
      </c>
      <c r="T1488" s="390">
        <v>87</v>
      </c>
      <c r="U1488" s="389">
        <v>2088000</v>
      </c>
      <c r="V1488" s="389">
        <v>31320000</v>
      </c>
      <c r="W1488" s="389">
        <v>5</v>
      </c>
      <c r="X1488" s="389">
        <v>281880000</v>
      </c>
      <c r="Y1488" s="393">
        <v>60</v>
      </c>
      <c r="Z1488" s="393">
        <v>31.05</v>
      </c>
      <c r="AA1488" s="394">
        <v>212686.20800000013</v>
      </c>
      <c r="AB1488" s="394">
        <v>111997.77400000008</v>
      </c>
      <c r="AC1488" s="394">
        <v>794673.88300000026</v>
      </c>
      <c r="AD1488" s="394">
        <v>413543.78299999959</v>
      </c>
      <c r="AE1488" s="389">
        <v>5096952</v>
      </c>
    </row>
    <row r="1489" spans="1:31" s="395" customFormat="1" ht="14.4" x14ac:dyDescent="0.3">
      <c r="A1489" s="383">
        <v>43601</v>
      </c>
      <c r="B1489" s="384">
        <f t="shared" si="41"/>
        <v>2019</v>
      </c>
      <c r="C1489" s="385">
        <v>143313</v>
      </c>
      <c r="D1489" s="385">
        <v>7708688</v>
      </c>
      <c r="E1489" s="385">
        <v>122913312</v>
      </c>
      <c r="F1489" s="385">
        <v>191324</v>
      </c>
      <c r="G1489" s="386">
        <v>18194210</v>
      </c>
      <c r="H1489" s="386">
        <v>117918624</v>
      </c>
      <c r="I1489" s="386">
        <v>288991180</v>
      </c>
      <c r="J1489" s="387">
        <v>94.79</v>
      </c>
      <c r="K1489" s="388">
        <v>87.956999999999994</v>
      </c>
      <c r="L1489" s="388">
        <v>63.688000000000002</v>
      </c>
      <c r="M1489" s="389">
        <v>5081.0540000000001</v>
      </c>
      <c r="N1489" s="389">
        <v>2753.3119999999999</v>
      </c>
      <c r="O1489" s="389">
        <v>82587.713999999993</v>
      </c>
      <c r="P1489" s="389">
        <v>44046.758000000002</v>
      </c>
      <c r="Q1489" s="390">
        <v>143.31299999999999</v>
      </c>
      <c r="R1489" s="391">
        <f t="shared" si="40"/>
        <v>0.4162438108910016</v>
      </c>
      <c r="S1489" s="392">
        <v>97.94250000000001</v>
      </c>
      <c r="T1489" s="390">
        <v>87</v>
      </c>
      <c r="U1489" s="389">
        <v>2088000</v>
      </c>
      <c r="V1489" s="389">
        <v>33408000</v>
      </c>
      <c r="W1489" s="389">
        <v>5</v>
      </c>
      <c r="X1489" s="389">
        <v>283968000</v>
      </c>
      <c r="Y1489" s="393">
        <v>60</v>
      </c>
      <c r="Z1489" s="393">
        <v>31.05</v>
      </c>
      <c r="AA1489" s="394">
        <v>212712.16800000012</v>
      </c>
      <c r="AB1489" s="394">
        <v>112017.19400000006</v>
      </c>
      <c r="AC1489" s="394">
        <v>794761.84000000032</v>
      </c>
      <c r="AD1489" s="394">
        <v>413607.47099999961</v>
      </c>
      <c r="AE1489" s="389">
        <v>5099040</v>
      </c>
    </row>
    <row r="1490" spans="1:31" s="395" customFormat="1" ht="14.4" x14ac:dyDescent="0.3">
      <c r="A1490" s="383">
        <v>43602</v>
      </c>
      <c r="B1490" s="384">
        <f t="shared" si="41"/>
        <v>2019</v>
      </c>
      <c r="C1490" s="385">
        <v>417187.5</v>
      </c>
      <c r="D1490" s="385">
        <v>8125875</v>
      </c>
      <c r="E1490" s="385">
        <v>123330496</v>
      </c>
      <c r="F1490" s="385">
        <v>246068</v>
      </c>
      <c r="G1490" s="386">
        <v>18194210</v>
      </c>
      <c r="H1490" s="386">
        <v>117918624</v>
      </c>
      <c r="I1490" s="386">
        <v>288991180</v>
      </c>
      <c r="J1490" s="387">
        <v>98.4</v>
      </c>
      <c r="K1490" s="388">
        <v>282.738</v>
      </c>
      <c r="L1490" s="388">
        <v>143.19200000000001</v>
      </c>
      <c r="M1490" s="389">
        <v>5363.7920000000004</v>
      </c>
      <c r="N1490" s="389">
        <v>2896.5039999999999</v>
      </c>
      <c r="O1490" s="389">
        <v>82870.45199999999</v>
      </c>
      <c r="P1490" s="389">
        <v>44189.950000000004</v>
      </c>
      <c r="Q1490" s="390">
        <v>417.1875</v>
      </c>
      <c r="R1490" s="391">
        <f t="shared" si="40"/>
        <v>0.41642305759755704</v>
      </c>
      <c r="S1490" s="392">
        <v>97.945839416058405</v>
      </c>
      <c r="T1490" s="390">
        <v>87</v>
      </c>
      <c r="U1490" s="389">
        <v>2088000</v>
      </c>
      <c r="V1490" s="389">
        <v>35496000</v>
      </c>
      <c r="W1490" s="389">
        <v>5</v>
      </c>
      <c r="X1490" s="389">
        <v>286056000</v>
      </c>
      <c r="Y1490" s="393">
        <v>60</v>
      </c>
      <c r="Z1490" s="393">
        <v>31.05</v>
      </c>
      <c r="AA1490" s="394">
        <v>212678.34500000015</v>
      </c>
      <c r="AB1490" s="394">
        <v>111985.59000000005</v>
      </c>
      <c r="AC1490" s="394">
        <v>795044.57800000033</v>
      </c>
      <c r="AD1490" s="394">
        <v>413750.66299999959</v>
      </c>
      <c r="AE1490" s="389">
        <v>5101128</v>
      </c>
    </row>
    <row r="1491" spans="1:31" s="395" customFormat="1" ht="14.4" x14ac:dyDescent="0.3">
      <c r="A1491" s="383">
        <v>43603</v>
      </c>
      <c r="B1491" s="384">
        <f t="shared" si="41"/>
        <v>2019</v>
      </c>
      <c r="C1491" s="385">
        <v>106500</v>
      </c>
      <c r="D1491" s="385">
        <v>8232375</v>
      </c>
      <c r="E1491" s="385">
        <v>123437000</v>
      </c>
      <c r="F1491" s="385">
        <v>208113</v>
      </c>
      <c r="G1491" s="386">
        <v>18194210</v>
      </c>
      <c r="H1491" s="386">
        <v>117918624</v>
      </c>
      <c r="I1491" s="386">
        <v>288991180</v>
      </c>
      <c r="J1491" s="387">
        <v>99.96</v>
      </c>
      <c r="K1491" s="388">
        <v>74.855000000000004</v>
      </c>
      <c r="L1491" s="388">
        <v>38.512</v>
      </c>
      <c r="M1491" s="389">
        <v>5438.6469999999999</v>
      </c>
      <c r="N1491" s="389">
        <v>2935.0160000000001</v>
      </c>
      <c r="O1491" s="389">
        <v>82945.306999999986</v>
      </c>
      <c r="P1491" s="389">
        <v>44228.462000000007</v>
      </c>
      <c r="Q1491" s="390">
        <v>106.5</v>
      </c>
      <c r="R1491" s="391">
        <f t="shared" si="40"/>
        <v>0.4164692471740018</v>
      </c>
      <c r="S1491" s="392">
        <v>97.960434782608701</v>
      </c>
      <c r="T1491" s="390">
        <v>87</v>
      </c>
      <c r="U1491" s="389">
        <v>2088000</v>
      </c>
      <c r="V1491" s="389">
        <v>37584000</v>
      </c>
      <c r="W1491" s="389">
        <v>5</v>
      </c>
      <c r="X1491" s="389">
        <v>288144000</v>
      </c>
      <c r="Y1491" s="393">
        <v>60</v>
      </c>
      <c r="Z1491" s="393">
        <v>31.05</v>
      </c>
      <c r="AA1491" s="394">
        <v>212554.20900000015</v>
      </c>
      <c r="AB1491" s="394">
        <v>111925.96200000007</v>
      </c>
      <c r="AC1491" s="394">
        <v>795119.43300000031</v>
      </c>
      <c r="AD1491" s="394">
        <v>413789.17499999958</v>
      </c>
      <c r="AE1491" s="389">
        <v>5103216</v>
      </c>
    </row>
    <row r="1492" spans="1:31" s="395" customFormat="1" ht="14.4" x14ac:dyDescent="0.3">
      <c r="A1492" s="383">
        <v>43604</v>
      </c>
      <c r="B1492" s="384">
        <f t="shared" si="41"/>
        <v>2019</v>
      </c>
      <c r="C1492" s="385">
        <v>225000</v>
      </c>
      <c r="D1492" s="385">
        <v>8457375</v>
      </c>
      <c r="E1492" s="385">
        <v>123662000</v>
      </c>
      <c r="F1492" s="385">
        <v>186011</v>
      </c>
      <c r="G1492" s="386">
        <v>18194210</v>
      </c>
      <c r="H1492" s="386">
        <v>117918624</v>
      </c>
      <c r="I1492" s="386">
        <v>288991180</v>
      </c>
      <c r="J1492" s="387">
        <v>99.98</v>
      </c>
      <c r="K1492" s="388">
        <v>147.072</v>
      </c>
      <c r="L1492" s="388">
        <v>81.408000000000001</v>
      </c>
      <c r="M1492" s="389">
        <v>5585.7190000000001</v>
      </c>
      <c r="N1492" s="389">
        <v>3016.424</v>
      </c>
      <c r="O1492" s="389">
        <v>83092.378999999986</v>
      </c>
      <c r="P1492" s="389">
        <v>44309.87000000001</v>
      </c>
      <c r="Q1492" s="390">
        <v>225</v>
      </c>
      <c r="R1492" s="391">
        <f t="shared" si="40"/>
        <v>0.4166448310715507</v>
      </c>
      <c r="S1492" s="392">
        <v>97.974964028776981</v>
      </c>
      <c r="T1492" s="390">
        <v>87</v>
      </c>
      <c r="U1492" s="389">
        <v>2088000</v>
      </c>
      <c r="V1492" s="389">
        <v>39672000</v>
      </c>
      <c r="W1492" s="389">
        <v>5</v>
      </c>
      <c r="X1492" s="389">
        <v>290232000</v>
      </c>
      <c r="Y1492" s="393">
        <v>60</v>
      </c>
      <c r="Z1492" s="393">
        <v>31.05</v>
      </c>
      <c r="AA1492" s="394">
        <v>212657.91400000014</v>
      </c>
      <c r="AB1492" s="394">
        <v>111985.42600000006</v>
      </c>
      <c r="AC1492" s="394">
        <v>795266.50500000035</v>
      </c>
      <c r="AD1492" s="394">
        <v>413870.58299999958</v>
      </c>
      <c r="AE1492" s="389">
        <v>5105304</v>
      </c>
    </row>
    <row r="1493" spans="1:31" s="395" customFormat="1" ht="14.4" x14ac:dyDescent="0.3">
      <c r="A1493" s="383">
        <v>43605</v>
      </c>
      <c r="B1493" s="384">
        <f t="shared" si="41"/>
        <v>2019</v>
      </c>
      <c r="C1493" s="385">
        <v>842438</v>
      </c>
      <c r="D1493" s="385">
        <v>9299812</v>
      </c>
      <c r="E1493" s="385">
        <v>124504440</v>
      </c>
      <c r="F1493" s="385">
        <v>741537</v>
      </c>
      <c r="G1493" s="386">
        <v>18194210</v>
      </c>
      <c r="H1493" s="386">
        <v>117918624</v>
      </c>
      <c r="I1493" s="386">
        <v>288991180</v>
      </c>
      <c r="J1493" s="387">
        <v>100</v>
      </c>
      <c r="K1493" s="388">
        <v>566.197</v>
      </c>
      <c r="L1493" s="388">
        <v>285.76799999999997</v>
      </c>
      <c r="M1493" s="389">
        <v>6151.9160000000002</v>
      </c>
      <c r="N1493" s="389">
        <v>3302.192</v>
      </c>
      <c r="O1493" s="389">
        <v>83658.575999999986</v>
      </c>
      <c r="P1493" s="389">
        <v>44595.638000000006</v>
      </c>
      <c r="Q1493" s="390">
        <v>842.43799999999999</v>
      </c>
      <c r="R1493" s="391">
        <f t="shared" si="40"/>
        <v>0.41627267445579469</v>
      </c>
      <c r="S1493" s="392">
        <v>97.989428571428576</v>
      </c>
      <c r="T1493" s="390">
        <v>87</v>
      </c>
      <c r="U1493" s="389">
        <v>2088000</v>
      </c>
      <c r="V1493" s="389">
        <v>41760000</v>
      </c>
      <c r="W1493" s="389">
        <v>5</v>
      </c>
      <c r="X1493" s="389">
        <v>292320000</v>
      </c>
      <c r="Y1493" s="393">
        <v>60</v>
      </c>
      <c r="Z1493" s="393">
        <v>31.05</v>
      </c>
      <c r="AA1493" s="394">
        <v>213165.03700000013</v>
      </c>
      <c r="AB1493" s="394">
        <v>112232.54600000006</v>
      </c>
      <c r="AC1493" s="394">
        <v>795832.7020000004</v>
      </c>
      <c r="AD1493" s="394">
        <v>414156.35099999956</v>
      </c>
      <c r="AE1493" s="389">
        <v>5107392</v>
      </c>
    </row>
    <row r="1494" spans="1:31" s="395" customFormat="1" ht="14.4" x14ac:dyDescent="0.3">
      <c r="A1494" s="383">
        <v>43606</v>
      </c>
      <c r="B1494" s="384">
        <f t="shared" si="41"/>
        <v>2019</v>
      </c>
      <c r="C1494" s="385">
        <v>758030</v>
      </c>
      <c r="D1494" s="385">
        <v>10057770</v>
      </c>
      <c r="E1494" s="385">
        <v>125262590</v>
      </c>
      <c r="F1494" s="385">
        <v>792012</v>
      </c>
      <c r="G1494" s="386">
        <v>18194210</v>
      </c>
      <c r="H1494" s="386">
        <v>117918624</v>
      </c>
      <c r="I1494" s="386">
        <v>288991180</v>
      </c>
      <c r="J1494" s="387">
        <v>99.99</v>
      </c>
      <c r="K1494" s="388">
        <v>508.02600000000001</v>
      </c>
      <c r="L1494" s="388">
        <v>258.892</v>
      </c>
      <c r="M1494" s="389">
        <v>6659.942</v>
      </c>
      <c r="N1494" s="389">
        <v>3561.0839999999998</v>
      </c>
      <c r="O1494" s="389">
        <v>84166.601999999984</v>
      </c>
      <c r="P1494" s="389">
        <v>44854.530000000006</v>
      </c>
      <c r="Q1494" s="390">
        <v>758.03</v>
      </c>
      <c r="R1494" s="391">
        <f t="shared" si="40"/>
        <v>0.41546444215641931</v>
      </c>
      <c r="S1494" s="392">
        <v>98.003617021276597</v>
      </c>
      <c r="T1494" s="390">
        <v>87</v>
      </c>
      <c r="U1494" s="389">
        <v>2088000</v>
      </c>
      <c r="V1494" s="389">
        <v>43848000</v>
      </c>
      <c r="W1494" s="389">
        <v>5</v>
      </c>
      <c r="X1494" s="389">
        <v>294408000</v>
      </c>
      <c r="Y1494" s="393">
        <v>60</v>
      </c>
      <c r="Z1494" s="393">
        <v>31.05</v>
      </c>
      <c r="AA1494" s="394">
        <v>212937.63700000013</v>
      </c>
      <c r="AB1494" s="394">
        <v>112085.71000000006</v>
      </c>
      <c r="AC1494" s="394">
        <v>796340.72800000035</v>
      </c>
      <c r="AD1494" s="394">
        <v>414415.24299999955</v>
      </c>
      <c r="AE1494" s="389">
        <v>5109480</v>
      </c>
    </row>
    <row r="1495" spans="1:31" s="395" customFormat="1" ht="14.4" x14ac:dyDescent="0.3">
      <c r="A1495" s="383">
        <v>43607</v>
      </c>
      <c r="B1495" s="384">
        <f t="shared" si="41"/>
        <v>2019</v>
      </c>
      <c r="C1495" s="385">
        <v>338563</v>
      </c>
      <c r="D1495" s="385">
        <v>10396438</v>
      </c>
      <c r="E1495" s="385">
        <v>125601064</v>
      </c>
      <c r="F1495" s="385">
        <v>151277</v>
      </c>
      <c r="G1495" s="386">
        <v>18194210</v>
      </c>
      <c r="H1495" s="386">
        <v>117918624</v>
      </c>
      <c r="I1495" s="386">
        <v>288991180</v>
      </c>
      <c r="J1495" s="387">
        <v>98.46</v>
      </c>
      <c r="K1495" s="388">
        <v>225.35599999999999</v>
      </c>
      <c r="L1495" s="388">
        <v>122.404</v>
      </c>
      <c r="M1495" s="389">
        <v>6885.2979999999998</v>
      </c>
      <c r="N1495" s="389">
        <v>3683.4879999999998</v>
      </c>
      <c r="O1495" s="389">
        <v>84391.957999999984</v>
      </c>
      <c r="P1495" s="389">
        <v>44976.934000000008</v>
      </c>
      <c r="Q1495" s="390">
        <v>338.56299999999999</v>
      </c>
      <c r="R1495" s="391">
        <f t="shared" si="40"/>
        <v>0.4145223766024384</v>
      </c>
      <c r="S1495" s="392">
        <v>98.006830985915485</v>
      </c>
      <c r="T1495" s="390">
        <v>87</v>
      </c>
      <c r="U1495" s="389">
        <v>2088000</v>
      </c>
      <c r="V1495" s="389">
        <v>45936000</v>
      </c>
      <c r="W1495" s="389">
        <v>5</v>
      </c>
      <c r="X1495" s="389">
        <v>296496000</v>
      </c>
      <c r="Y1495" s="393">
        <v>60</v>
      </c>
      <c r="Z1495" s="393">
        <v>31.05</v>
      </c>
      <c r="AA1495" s="394">
        <v>212239.90600000013</v>
      </c>
      <c r="AB1495" s="394">
        <v>111737.68200000006</v>
      </c>
      <c r="AC1495" s="394">
        <v>796566.08400000038</v>
      </c>
      <c r="AD1495" s="394">
        <v>414537.64699999953</v>
      </c>
      <c r="AE1495" s="389">
        <v>5111568</v>
      </c>
    </row>
    <row r="1496" spans="1:31" s="395" customFormat="1" ht="14.4" x14ac:dyDescent="0.3">
      <c r="A1496" s="383">
        <v>43608</v>
      </c>
      <c r="B1496" s="384">
        <f t="shared" si="41"/>
        <v>2019</v>
      </c>
      <c r="C1496" s="385">
        <v>191125</v>
      </c>
      <c r="D1496" s="385">
        <v>10587562</v>
      </c>
      <c r="E1496" s="385">
        <v>125792184</v>
      </c>
      <c r="F1496" s="385">
        <v>237314</v>
      </c>
      <c r="G1496" s="386">
        <v>18194210</v>
      </c>
      <c r="H1496" s="386">
        <v>117918624</v>
      </c>
      <c r="I1496" s="386">
        <v>288991180</v>
      </c>
      <c r="J1496" s="387">
        <v>98.76</v>
      </c>
      <c r="K1496" s="388">
        <v>121.145</v>
      </c>
      <c r="L1496" s="388">
        <v>76.64</v>
      </c>
      <c r="M1496" s="389">
        <v>7006.4430000000002</v>
      </c>
      <c r="N1496" s="389">
        <v>3760.1279999999997</v>
      </c>
      <c r="O1496" s="389">
        <v>84513.102999999988</v>
      </c>
      <c r="P1496" s="389">
        <v>45053.574000000008</v>
      </c>
      <c r="Q1496" s="390">
        <v>191.125</v>
      </c>
      <c r="R1496" s="391">
        <f t="shared" si="40"/>
        <v>0.41453923090359829</v>
      </c>
      <c r="S1496" s="392">
        <v>98.012097902097892</v>
      </c>
      <c r="T1496" s="390">
        <v>87</v>
      </c>
      <c r="U1496" s="389">
        <v>2088000</v>
      </c>
      <c r="V1496" s="389">
        <v>48024000</v>
      </c>
      <c r="W1496" s="389">
        <v>5</v>
      </c>
      <c r="X1496" s="389">
        <v>298584000</v>
      </c>
      <c r="Y1496" s="393">
        <v>60</v>
      </c>
      <c r="Z1496" s="393">
        <v>31.05</v>
      </c>
      <c r="AA1496" s="394">
        <v>211644.31300000011</v>
      </c>
      <c r="AB1496" s="394">
        <v>111459.91000000006</v>
      </c>
      <c r="AC1496" s="394">
        <v>796687.2290000004</v>
      </c>
      <c r="AD1496" s="394">
        <v>414614.28699999955</v>
      </c>
      <c r="AE1496" s="389">
        <v>5113656</v>
      </c>
    </row>
    <row r="1497" spans="1:31" s="395" customFormat="1" ht="14.4" x14ac:dyDescent="0.3">
      <c r="A1497" s="383">
        <v>43609</v>
      </c>
      <c r="B1497" s="384">
        <f t="shared" si="41"/>
        <v>2019</v>
      </c>
      <c r="C1497" s="385">
        <v>376438</v>
      </c>
      <c r="D1497" s="385">
        <v>10964000</v>
      </c>
      <c r="E1497" s="385">
        <v>126168624</v>
      </c>
      <c r="F1497" s="385">
        <v>190141</v>
      </c>
      <c r="G1497" s="386">
        <v>18194210</v>
      </c>
      <c r="H1497" s="386">
        <v>117918624</v>
      </c>
      <c r="I1497" s="386">
        <v>288991180</v>
      </c>
      <c r="J1497" s="387">
        <v>98.88</v>
      </c>
      <c r="K1497" s="388">
        <v>247.017</v>
      </c>
      <c r="L1497" s="388">
        <v>138.34800000000001</v>
      </c>
      <c r="M1497" s="389">
        <v>7253.46</v>
      </c>
      <c r="N1497" s="389">
        <v>3898.4759999999997</v>
      </c>
      <c r="O1497" s="389">
        <v>84760.12</v>
      </c>
      <c r="P1497" s="389">
        <v>45191.922000000006</v>
      </c>
      <c r="Q1497" s="390">
        <v>376.43799999999999</v>
      </c>
      <c r="R1497" s="391">
        <f t="shared" si="40"/>
        <v>0.41431620565823013</v>
      </c>
      <c r="S1497" s="392">
        <v>98.018124999999998</v>
      </c>
      <c r="T1497" s="390">
        <v>87</v>
      </c>
      <c r="U1497" s="389">
        <v>2088000</v>
      </c>
      <c r="V1497" s="389">
        <v>50112000</v>
      </c>
      <c r="W1497" s="389">
        <v>5</v>
      </c>
      <c r="X1497" s="389">
        <v>300672000</v>
      </c>
      <c r="Y1497" s="393">
        <v>60</v>
      </c>
      <c r="Z1497" s="393">
        <v>31.05</v>
      </c>
      <c r="AA1497" s="394">
        <v>211774.44100000011</v>
      </c>
      <c r="AB1497" s="394">
        <v>111530.13000000006</v>
      </c>
      <c r="AC1497" s="394">
        <v>796934.24600000039</v>
      </c>
      <c r="AD1497" s="394">
        <v>414752.63499999954</v>
      </c>
      <c r="AE1497" s="389">
        <v>5115744</v>
      </c>
    </row>
    <row r="1498" spans="1:31" s="395" customFormat="1" ht="14.4" x14ac:dyDescent="0.3">
      <c r="A1498" s="383">
        <v>43610</v>
      </c>
      <c r="B1498" s="384">
        <f t="shared" si="41"/>
        <v>2019</v>
      </c>
      <c r="C1498" s="385">
        <v>33937.5</v>
      </c>
      <c r="D1498" s="385">
        <v>10997938</v>
      </c>
      <c r="E1498" s="385">
        <v>126202560</v>
      </c>
      <c r="F1498" s="385">
        <v>128151.9921875</v>
      </c>
      <c r="G1498" s="386">
        <v>18194210</v>
      </c>
      <c r="H1498" s="386">
        <v>117918624</v>
      </c>
      <c r="I1498" s="386">
        <v>288991180</v>
      </c>
      <c r="J1498" s="387">
        <v>99.03</v>
      </c>
      <c r="K1498" s="388">
        <v>22.606000000000002</v>
      </c>
      <c r="L1498" s="388">
        <v>17.135999999999999</v>
      </c>
      <c r="M1498" s="389">
        <v>7276.0659999999998</v>
      </c>
      <c r="N1498" s="389">
        <v>3915.6119999999996</v>
      </c>
      <c r="O1498" s="389">
        <v>84782.725999999995</v>
      </c>
      <c r="P1498" s="389">
        <v>45209.058000000005</v>
      </c>
      <c r="Q1498" s="390">
        <v>33.9375</v>
      </c>
      <c r="R1498" s="391">
        <f t="shared" si="40"/>
        <v>0.41325701222412525</v>
      </c>
      <c r="S1498" s="392">
        <v>98.025103448275857</v>
      </c>
      <c r="T1498" s="390">
        <v>87</v>
      </c>
      <c r="U1498" s="389">
        <v>2088000</v>
      </c>
      <c r="V1498" s="389">
        <v>52200000</v>
      </c>
      <c r="W1498" s="389">
        <v>5</v>
      </c>
      <c r="X1498" s="389">
        <v>302760000</v>
      </c>
      <c r="Y1498" s="393">
        <v>60</v>
      </c>
      <c r="Z1498" s="393">
        <v>31.05</v>
      </c>
      <c r="AA1498" s="394">
        <v>211431.46300000011</v>
      </c>
      <c r="AB1498" s="394">
        <v>111356.12200000006</v>
      </c>
      <c r="AC1498" s="394">
        <v>796956.85200000042</v>
      </c>
      <c r="AD1498" s="394">
        <v>414769.77099999954</v>
      </c>
      <c r="AE1498" s="389">
        <v>5117832</v>
      </c>
    </row>
    <row r="1499" spans="1:31" s="395" customFormat="1" ht="14.4" x14ac:dyDescent="0.3">
      <c r="A1499" s="383">
        <v>43611</v>
      </c>
      <c r="B1499" s="384">
        <f t="shared" si="41"/>
        <v>2019</v>
      </c>
      <c r="C1499" s="385">
        <v>86250</v>
      </c>
      <c r="D1499" s="385">
        <v>11084188</v>
      </c>
      <c r="E1499" s="385">
        <v>126288816</v>
      </c>
      <c r="F1499" s="385">
        <v>100179</v>
      </c>
      <c r="G1499" s="386">
        <v>18194210</v>
      </c>
      <c r="H1499" s="386">
        <v>117918624</v>
      </c>
      <c r="I1499" s="386">
        <v>288991180</v>
      </c>
      <c r="J1499" s="387">
        <v>100</v>
      </c>
      <c r="K1499" s="388">
        <v>55.496000000000002</v>
      </c>
      <c r="L1499" s="388">
        <v>36</v>
      </c>
      <c r="M1499" s="389">
        <v>7331.5619999999999</v>
      </c>
      <c r="N1499" s="389">
        <v>3951.6119999999996</v>
      </c>
      <c r="O1499" s="389">
        <v>84838.221999999994</v>
      </c>
      <c r="P1499" s="389">
        <v>45245.058000000005</v>
      </c>
      <c r="Q1499" s="390">
        <v>86.25</v>
      </c>
      <c r="R1499" s="391">
        <f t="shared" si="40"/>
        <v>0.41150815377663663</v>
      </c>
      <c r="S1499" s="392">
        <v>98.038630136986299</v>
      </c>
      <c r="T1499" s="390">
        <v>87</v>
      </c>
      <c r="U1499" s="389">
        <v>2088000</v>
      </c>
      <c r="V1499" s="389">
        <v>54288000</v>
      </c>
      <c r="W1499" s="389">
        <v>5</v>
      </c>
      <c r="X1499" s="389">
        <v>304848000</v>
      </c>
      <c r="Y1499" s="393">
        <v>60</v>
      </c>
      <c r="Z1499" s="393">
        <v>31.05</v>
      </c>
      <c r="AA1499" s="394">
        <v>210915.93800000008</v>
      </c>
      <c r="AB1499" s="394">
        <v>111108.33400000006</v>
      </c>
      <c r="AC1499" s="394">
        <v>797012.34800000046</v>
      </c>
      <c r="AD1499" s="394">
        <v>414805.77099999954</v>
      </c>
      <c r="AE1499" s="389">
        <v>5119920</v>
      </c>
    </row>
    <row r="1500" spans="1:31" s="395" customFormat="1" ht="14.4" x14ac:dyDescent="0.3">
      <c r="A1500" s="383">
        <v>43612</v>
      </c>
      <c r="B1500" s="384">
        <f t="shared" si="41"/>
        <v>2019</v>
      </c>
      <c r="C1500" s="385">
        <v>86312.5</v>
      </c>
      <c r="D1500" s="385">
        <v>11170500</v>
      </c>
      <c r="E1500" s="385">
        <v>126375128</v>
      </c>
      <c r="F1500" s="385">
        <v>212635</v>
      </c>
      <c r="G1500" s="386">
        <v>18194210</v>
      </c>
      <c r="H1500" s="386">
        <v>117918624</v>
      </c>
      <c r="I1500" s="386">
        <v>288991180</v>
      </c>
      <c r="J1500" s="387">
        <v>98.9</v>
      </c>
      <c r="K1500" s="388">
        <v>60.204999999999998</v>
      </c>
      <c r="L1500" s="388">
        <v>32.828000000000003</v>
      </c>
      <c r="M1500" s="389">
        <v>7391.7669999999998</v>
      </c>
      <c r="N1500" s="389">
        <v>3984.4399999999996</v>
      </c>
      <c r="O1500" s="389">
        <v>84898.426999999996</v>
      </c>
      <c r="P1500" s="389">
        <v>45277.886000000006</v>
      </c>
      <c r="Q1500" s="390">
        <v>86.3125</v>
      </c>
      <c r="R1500" s="391">
        <f t="shared" si="40"/>
        <v>0.40971277050366123</v>
      </c>
      <c r="S1500" s="392">
        <v>98.044489795918366</v>
      </c>
      <c r="T1500" s="390">
        <v>87</v>
      </c>
      <c r="U1500" s="389">
        <v>2088000</v>
      </c>
      <c r="V1500" s="389">
        <v>56376000</v>
      </c>
      <c r="W1500" s="389">
        <v>5</v>
      </c>
      <c r="X1500" s="389">
        <v>306936000</v>
      </c>
      <c r="Y1500" s="393">
        <v>60</v>
      </c>
      <c r="Z1500" s="393">
        <v>31.05</v>
      </c>
      <c r="AA1500" s="394">
        <v>210010.65200000009</v>
      </c>
      <c r="AB1500" s="394">
        <v>110666.44600000005</v>
      </c>
      <c r="AC1500" s="394">
        <v>797072.55300000042</v>
      </c>
      <c r="AD1500" s="394">
        <v>414838.59899999952</v>
      </c>
      <c r="AE1500" s="389">
        <v>5122008</v>
      </c>
    </row>
    <row r="1501" spans="1:31" s="395" customFormat="1" ht="14.4" x14ac:dyDescent="0.3">
      <c r="A1501" s="383">
        <v>43613</v>
      </c>
      <c r="B1501" s="384">
        <f t="shared" si="41"/>
        <v>2019</v>
      </c>
      <c r="C1501" s="385">
        <v>199840</v>
      </c>
      <c r="D1501" s="385">
        <v>11369950</v>
      </c>
      <c r="E1501" s="385">
        <v>126574770</v>
      </c>
      <c r="F1501" s="385">
        <v>212636</v>
      </c>
      <c r="G1501" s="386">
        <v>18194210</v>
      </c>
      <c r="H1501" s="386">
        <v>117918624</v>
      </c>
      <c r="I1501" s="386">
        <v>288991180</v>
      </c>
      <c r="J1501" s="387">
        <v>98.75</v>
      </c>
      <c r="K1501" s="388">
        <v>143.619</v>
      </c>
      <c r="L1501" s="388">
        <v>63.856000000000002</v>
      </c>
      <c r="M1501" s="389">
        <v>7535.3859999999995</v>
      </c>
      <c r="N1501" s="389">
        <v>4048.2959999999998</v>
      </c>
      <c r="O1501" s="389">
        <v>85042.046000000002</v>
      </c>
      <c r="P1501" s="389">
        <v>45341.742000000006</v>
      </c>
      <c r="Q1501" s="390">
        <v>199.84</v>
      </c>
      <c r="R1501" s="391">
        <f t="shared" si="40"/>
        <v>0.40786552859949926</v>
      </c>
      <c r="S1501" s="392">
        <v>98.049256756756748</v>
      </c>
      <c r="T1501" s="390">
        <v>87</v>
      </c>
      <c r="U1501" s="389">
        <v>2088000</v>
      </c>
      <c r="V1501" s="389">
        <v>58464000</v>
      </c>
      <c r="W1501" s="389">
        <v>5</v>
      </c>
      <c r="X1501" s="389">
        <v>309024000</v>
      </c>
      <c r="Y1501" s="393">
        <v>60</v>
      </c>
      <c r="Z1501" s="393">
        <v>31.05</v>
      </c>
      <c r="AA1501" s="394">
        <v>209175.08200000011</v>
      </c>
      <c r="AB1501" s="394">
        <v>110232.53800000007</v>
      </c>
      <c r="AC1501" s="394">
        <v>797216.17200000037</v>
      </c>
      <c r="AD1501" s="394">
        <v>414902.45499999955</v>
      </c>
      <c r="AE1501" s="389">
        <v>5124096</v>
      </c>
    </row>
    <row r="1502" spans="1:31" s="395" customFormat="1" ht="14.4" x14ac:dyDescent="0.3">
      <c r="A1502" s="383">
        <v>43614</v>
      </c>
      <c r="B1502" s="384">
        <f t="shared" si="41"/>
        <v>2019</v>
      </c>
      <c r="C1502" s="385">
        <v>421188</v>
      </c>
      <c r="D1502" s="385">
        <v>11792062</v>
      </c>
      <c r="E1502" s="385">
        <v>126996688</v>
      </c>
      <c r="F1502" s="385">
        <v>379064</v>
      </c>
      <c r="G1502" s="386">
        <v>18194210</v>
      </c>
      <c r="H1502" s="386">
        <v>117918624</v>
      </c>
      <c r="I1502" s="386">
        <v>288991180</v>
      </c>
      <c r="J1502" s="387">
        <v>99.46</v>
      </c>
      <c r="K1502" s="388">
        <v>283.98399999999998</v>
      </c>
      <c r="L1502" s="388">
        <v>144.16800000000001</v>
      </c>
      <c r="M1502" s="389">
        <v>7819.37</v>
      </c>
      <c r="N1502" s="389">
        <v>4192.4639999999999</v>
      </c>
      <c r="O1502" s="389">
        <v>85326.03</v>
      </c>
      <c r="P1502" s="389">
        <v>45485.91</v>
      </c>
      <c r="Q1502" s="390">
        <v>421.18799999999999</v>
      </c>
      <c r="R1502" s="391">
        <f t="shared" si="40"/>
        <v>0.40696558895744811</v>
      </c>
      <c r="S1502" s="392">
        <v>98.05872483221475</v>
      </c>
      <c r="T1502" s="390">
        <v>87</v>
      </c>
      <c r="U1502" s="389">
        <v>2088000</v>
      </c>
      <c r="V1502" s="389">
        <v>60552000</v>
      </c>
      <c r="W1502" s="389">
        <v>5</v>
      </c>
      <c r="X1502" s="389">
        <v>311112000</v>
      </c>
      <c r="Y1502" s="393">
        <v>60</v>
      </c>
      <c r="Z1502" s="393">
        <v>31.05</v>
      </c>
      <c r="AA1502" s="394">
        <v>208380.42500000008</v>
      </c>
      <c r="AB1502" s="394">
        <v>109825.17400000006</v>
      </c>
      <c r="AC1502" s="394">
        <v>797500.15600000042</v>
      </c>
      <c r="AD1502" s="394">
        <v>415046.62299999956</v>
      </c>
      <c r="AE1502" s="389">
        <v>5126184</v>
      </c>
    </row>
    <row r="1503" spans="1:31" s="395" customFormat="1" ht="14.4" x14ac:dyDescent="0.3">
      <c r="A1503" s="383">
        <v>43615</v>
      </c>
      <c r="B1503" s="384">
        <f t="shared" si="41"/>
        <v>2019</v>
      </c>
      <c r="C1503" s="385">
        <v>45125</v>
      </c>
      <c r="D1503" s="385">
        <v>11837188</v>
      </c>
      <c r="E1503" s="385">
        <v>127041816</v>
      </c>
      <c r="F1503" s="385">
        <v>78942</v>
      </c>
      <c r="G1503" s="386">
        <v>18194210</v>
      </c>
      <c r="H1503" s="386">
        <v>117918624</v>
      </c>
      <c r="I1503" s="386">
        <v>288991180</v>
      </c>
      <c r="J1503" s="387">
        <v>98.96</v>
      </c>
      <c r="K1503" s="388">
        <v>32.241999999999997</v>
      </c>
      <c r="L1503" s="388">
        <v>18.443999999999999</v>
      </c>
      <c r="M1503" s="389">
        <v>7851.6120000000001</v>
      </c>
      <c r="N1503" s="389">
        <v>4210.9080000000004</v>
      </c>
      <c r="O1503" s="389">
        <v>85358.271999999997</v>
      </c>
      <c r="P1503" s="389">
        <v>45504.354000000007</v>
      </c>
      <c r="Q1503" s="390">
        <v>45.125</v>
      </c>
      <c r="R1503" s="391">
        <f t="shared" si="40"/>
        <v>0.40508153526511631</v>
      </c>
      <c r="S1503" s="392">
        <v>98.064733333333322</v>
      </c>
      <c r="T1503" s="390">
        <v>87</v>
      </c>
      <c r="U1503" s="389">
        <v>2088000</v>
      </c>
      <c r="V1503" s="389">
        <v>62640000</v>
      </c>
      <c r="W1503" s="389">
        <v>5</v>
      </c>
      <c r="X1503" s="389">
        <v>313200000</v>
      </c>
      <c r="Y1503" s="393">
        <v>60</v>
      </c>
      <c r="Z1503" s="393">
        <v>31.05</v>
      </c>
      <c r="AA1503" s="394">
        <v>207662.53900000011</v>
      </c>
      <c r="AB1503" s="394">
        <v>109470.40600000008</v>
      </c>
      <c r="AC1503" s="394">
        <v>797532.39800000039</v>
      </c>
      <c r="AD1503" s="394">
        <v>415065.06699999957</v>
      </c>
      <c r="AE1503" s="389">
        <v>5128272</v>
      </c>
    </row>
    <row r="1504" spans="1:31" s="395" customFormat="1" ht="14.4" x14ac:dyDescent="0.3">
      <c r="A1504" s="383">
        <v>43616</v>
      </c>
      <c r="B1504" s="384">
        <f t="shared" si="41"/>
        <v>2019</v>
      </c>
      <c r="C1504" s="385">
        <v>157500</v>
      </c>
      <c r="D1504" s="385">
        <v>11994720.000000002</v>
      </c>
      <c r="E1504" s="385">
        <v>127199540</v>
      </c>
      <c r="F1504" s="385">
        <v>197865</v>
      </c>
      <c r="G1504" s="386">
        <v>18194210</v>
      </c>
      <c r="H1504" s="386">
        <v>117918624</v>
      </c>
      <c r="I1504" s="386">
        <v>288991180</v>
      </c>
      <c r="J1504" s="387">
        <v>100</v>
      </c>
      <c r="K1504" s="388">
        <v>105.634</v>
      </c>
      <c r="L1504" s="388">
        <v>55.252000000000002</v>
      </c>
      <c r="M1504" s="389">
        <v>7957.2460000000001</v>
      </c>
      <c r="N1504" s="389">
        <v>4266.1600000000008</v>
      </c>
      <c r="O1504" s="389">
        <v>85463.906000000003</v>
      </c>
      <c r="P1504" s="389">
        <v>45559.606000000007</v>
      </c>
      <c r="Q1504" s="390">
        <v>157.5</v>
      </c>
      <c r="R1504" s="391">
        <f t="shared" si="40"/>
        <v>0.40391129960668987</v>
      </c>
      <c r="S1504" s="392">
        <v>98.077549668874155</v>
      </c>
      <c r="T1504" s="390">
        <v>87</v>
      </c>
      <c r="U1504" s="389">
        <v>2088000</v>
      </c>
      <c r="V1504" s="389">
        <v>64728000</v>
      </c>
      <c r="W1504" s="389">
        <v>5</v>
      </c>
      <c r="X1504" s="389">
        <v>315288000</v>
      </c>
      <c r="Y1504" s="393">
        <v>60</v>
      </c>
      <c r="Z1504" s="393">
        <v>31.05</v>
      </c>
      <c r="AA1504" s="394">
        <v>206776.41000000009</v>
      </c>
      <c r="AB1504" s="394">
        <v>109016.09800000006</v>
      </c>
      <c r="AC1504" s="394">
        <v>797638.03200000036</v>
      </c>
      <c r="AD1504" s="394">
        <v>415120.31899999955</v>
      </c>
      <c r="AE1504" s="389">
        <v>5130360</v>
      </c>
    </row>
    <row r="1505" spans="1:31" s="408" customFormat="1" ht="14.4" x14ac:dyDescent="0.3">
      <c r="A1505" s="396">
        <v>43617</v>
      </c>
      <c r="B1505" s="397">
        <f t="shared" si="41"/>
        <v>2019</v>
      </c>
      <c r="C1505" s="398">
        <v>575438</v>
      </c>
      <c r="D1505" s="398">
        <v>575438</v>
      </c>
      <c r="E1505" s="398">
        <v>127774872</v>
      </c>
      <c r="F1505" s="398">
        <v>548957</v>
      </c>
      <c r="G1505" s="398">
        <v>18271380</v>
      </c>
      <c r="H1505" s="398">
        <v>136190000</v>
      </c>
      <c r="I1505" s="399">
        <v>288991180</v>
      </c>
      <c r="J1505" s="400">
        <v>100</v>
      </c>
      <c r="K1505" s="401">
        <v>208.74</v>
      </c>
      <c r="L1505" s="401">
        <v>374.45699999999999</v>
      </c>
      <c r="M1505" s="402">
        <v>208.74</v>
      </c>
      <c r="N1505" s="402">
        <v>374.45699999999999</v>
      </c>
      <c r="O1505" s="402">
        <v>85672.646000000008</v>
      </c>
      <c r="P1505" s="402">
        <v>45934.063000000009</v>
      </c>
      <c r="Q1505" s="403">
        <v>575.43799999999999</v>
      </c>
      <c r="R1505" s="404">
        <f t="shared" si="40"/>
        <v>0.40368101828616293</v>
      </c>
      <c r="S1505" s="405">
        <v>98.09019736842103</v>
      </c>
      <c r="T1505" s="403">
        <v>87</v>
      </c>
      <c r="U1505" s="402">
        <v>2088000</v>
      </c>
      <c r="V1505" s="402">
        <v>2088000</v>
      </c>
      <c r="W1505" s="402">
        <v>6</v>
      </c>
      <c r="X1505" s="402">
        <v>317376000</v>
      </c>
      <c r="Y1505" s="406">
        <v>60</v>
      </c>
      <c r="Z1505" s="406">
        <v>31.05</v>
      </c>
      <c r="AA1505" s="407">
        <v>206273.12200000009</v>
      </c>
      <c r="AB1505" s="407">
        <v>109039.02700000005</v>
      </c>
      <c r="AC1505" s="407">
        <v>797846.77200000035</v>
      </c>
      <c r="AD1505" s="407">
        <v>415494.77599999955</v>
      </c>
      <c r="AE1505" s="402">
        <v>5132448</v>
      </c>
    </row>
    <row r="1506" spans="1:31" s="408" customFormat="1" ht="14.4" x14ac:dyDescent="0.3">
      <c r="A1506" s="396">
        <v>43618</v>
      </c>
      <c r="B1506" s="397">
        <f t="shared" si="41"/>
        <v>2019</v>
      </c>
      <c r="C1506" s="398">
        <v>64062.5</v>
      </c>
      <c r="D1506" s="398">
        <v>639500</v>
      </c>
      <c r="E1506" s="398">
        <v>127838936</v>
      </c>
      <c r="F1506" s="398">
        <v>188856</v>
      </c>
      <c r="G1506" s="399">
        <v>18271380</v>
      </c>
      <c r="H1506" s="399">
        <v>136190000</v>
      </c>
      <c r="I1506" s="399">
        <v>288991180</v>
      </c>
      <c r="J1506" s="400">
        <v>96.72</v>
      </c>
      <c r="K1506" s="401">
        <v>44.402999999999999</v>
      </c>
      <c r="L1506" s="401">
        <v>25.908000000000001</v>
      </c>
      <c r="M1506" s="402">
        <v>253.143</v>
      </c>
      <c r="N1506" s="402">
        <v>400.36500000000001</v>
      </c>
      <c r="O1506" s="402">
        <v>85717.049000000014</v>
      </c>
      <c r="P1506" s="402">
        <v>45959.971000000012</v>
      </c>
      <c r="Q1506" s="403">
        <v>64.0625</v>
      </c>
      <c r="R1506" s="404">
        <f t="shared" si="40"/>
        <v>0.40188079325598391</v>
      </c>
      <c r="S1506" s="405">
        <v>98.081241830065338</v>
      </c>
      <c r="T1506" s="403">
        <v>87</v>
      </c>
      <c r="U1506" s="402">
        <v>2088000</v>
      </c>
      <c r="V1506" s="402">
        <v>4176000</v>
      </c>
      <c r="W1506" s="402">
        <v>6</v>
      </c>
      <c r="X1506" s="402">
        <v>319464000</v>
      </c>
      <c r="Y1506" s="406">
        <v>60</v>
      </c>
      <c r="Z1506" s="406">
        <v>31.05</v>
      </c>
      <c r="AA1506" s="407">
        <v>205786.39900000009</v>
      </c>
      <c r="AB1506" s="407">
        <v>108835.22700000004</v>
      </c>
      <c r="AC1506" s="407">
        <v>797891.1750000004</v>
      </c>
      <c r="AD1506" s="407">
        <v>415520.68399999954</v>
      </c>
      <c r="AE1506" s="402">
        <v>5134536</v>
      </c>
    </row>
    <row r="1507" spans="1:31" s="408" customFormat="1" ht="14.4" x14ac:dyDescent="0.3">
      <c r="A1507" s="396">
        <v>43619</v>
      </c>
      <c r="B1507" s="397">
        <f t="shared" si="41"/>
        <v>2019</v>
      </c>
      <c r="C1507" s="398">
        <v>398187.5</v>
      </c>
      <c r="D1507" s="398">
        <v>1037687.5</v>
      </c>
      <c r="E1507" s="398">
        <v>128237128</v>
      </c>
      <c r="F1507" s="398">
        <v>220069</v>
      </c>
      <c r="G1507" s="399">
        <v>18271380</v>
      </c>
      <c r="H1507" s="399">
        <v>136190000</v>
      </c>
      <c r="I1507" s="399">
        <v>288991180</v>
      </c>
      <c r="J1507" s="400">
        <v>97.33</v>
      </c>
      <c r="K1507" s="401">
        <v>280.42500000000001</v>
      </c>
      <c r="L1507" s="401">
        <v>125.592</v>
      </c>
      <c r="M1507" s="402">
        <v>533.56799999999998</v>
      </c>
      <c r="N1507" s="402">
        <v>525.95699999999999</v>
      </c>
      <c r="O1507" s="402">
        <v>85997.474000000017</v>
      </c>
      <c r="P1507" s="402">
        <v>46085.563000000009</v>
      </c>
      <c r="Q1507" s="403">
        <v>398.1875</v>
      </c>
      <c r="R1507" s="404">
        <f t="shared" si="40"/>
        <v>0.40158331713673756</v>
      </c>
      <c r="S1507" s="405">
        <v>98.07636363636361</v>
      </c>
      <c r="T1507" s="403">
        <v>87</v>
      </c>
      <c r="U1507" s="402">
        <v>2088000</v>
      </c>
      <c r="V1507" s="402">
        <v>6264000</v>
      </c>
      <c r="W1507" s="402">
        <v>6</v>
      </c>
      <c r="X1507" s="402">
        <v>321552000</v>
      </c>
      <c r="Y1507" s="406">
        <v>60</v>
      </c>
      <c r="Z1507" s="406">
        <v>31.05</v>
      </c>
      <c r="AA1507" s="407">
        <v>205101.68200000006</v>
      </c>
      <c r="AB1507" s="407">
        <v>108470.68300000005</v>
      </c>
      <c r="AC1507" s="407">
        <v>798171.60000000044</v>
      </c>
      <c r="AD1507" s="407">
        <v>415646.27599999955</v>
      </c>
      <c r="AE1507" s="402">
        <v>5136624</v>
      </c>
    </row>
    <row r="1508" spans="1:31" s="408" customFormat="1" ht="14.4" x14ac:dyDescent="0.3">
      <c r="A1508" s="396">
        <v>43620</v>
      </c>
      <c r="B1508" s="397">
        <f t="shared" si="41"/>
        <v>2019</v>
      </c>
      <c r="C1508" s="398">
        <v>96250</v>
      </c>
      <c r="D1508" s="398">
        <v>1133937.5</v>
      </c>
      <c r="E1508" s="398">
        <v>128333376</v>
      </c>
      <c r="F1508" s="398">
        <v>190682</v>
      </c>
      <c r="G1508" s="399">
        <v>18271380</v>
      </c>
      <c r="H1508" s="399">
        <v>136190000</v>
      </c>
      <c r="I1508" s="399">
        <v>288991180</v>
      </c>
      <c r="J1508" s="400">
        <v>99.98</v>
      </c>
      <c r="K1508" s="401">
        <v>67.325999999999993</v>
      </c>
      <c r="L1508" s="401">
        <v>35.972000000000001</v>
      </c>
      <c r="M1508" s="402">
        <v>600.89400000000001</v>
      </c>
      <c r="N1508" s="402">
        <v>561.92899999999997</v>
      </c>
      <c r="O1508" s="402">
        <v>86064.800000000017</v>
      </c>
      <c r="P1508" s="402">
        <v>46121.535000000011</v>
      </c>
      <c r="Q1508" s="403">
        <v>96.25</v>
      </c>
      <c r="R1508" s="404">
        <f t="shared" si="40"/>
        <v>0.40170728711521869</v>
      </c>
      <c r="S1508" s="405">
        <v>98.088645161290302</v>
      </c>
      <c r="T1508" s="403">
        <v>87</v>
      </c>
      <c r="U1508" s="402">
        <v>2088000</v>
      </c>
      <c r="V1508" s="402">
        <v>8352000</v>
      </c>
      <c r="W1508" s="402">
        <v>6</v>
      </c>
      <c r="X1508" s="402">
        <v>323640000</v>
      </c>
      <c r="Y1508" s="406">
        <v>60</v>
      </c>
      <c r="Z1508" s="406">
        <v>31.05</v>
      </c>
      <c r="AA1508" s="407">
        <v>204747.48800000007</v>
      </c>
      <c r="AB1508" s="407">
        <v>108292.64300000003</v>
      </c>
      <c r="AC1508" s="407">
        <v>798238.92600000044</v>
      </c>
      <c r="AD1508" s="407">
        <v>415682.24799999956</v>
      </c>
      <c r="AE1508" s="402">
        <v>5138712</v>
      </c>
    </row>
    <row r="1509" spans="1:31" s="408" customFormat="1" ht="14.4" x14ac:dyDescent="0.3">
      <c r="A1509" s="396">
        <v>43621</v>
      </c>
      <c r="B1509" s="397">
        <f t="shared" si="41"/>
        <v>2019</v>
      </c>
      <c r="C1509" s="398">
        <v>55312.5</v>
      </c>
      <c r="D1509" s="398">
        <v>1189250</v>
      </c>
      <c r="E1509" s="398">
        <v>128388688</v>
      </c>
      <c r="F1509" s="398">
        <v>93717</v>
      </c>
      <c r="G1509" s="399">
        <v>18271380</v>
      </c>
      <c r="H1509" s="399">
        <v>136190000</v>
      </c>
      <c r="I1509" s="399">
        <v>288991180</v>
      </c>
      <c r="J1509" s="400">
        <v>99.96</v>
      </c>
      <c r="K1509" s="401">
        <v>39.140999999999998</v>
      </c>
      <c r="L1509" s="401">
        <v>21.276</v>
      </c>
      <c r="M1509" s="402">
        <v>640.03499999999997</v>
      </c>
      <c r="N1509" s="402">
        <v>583.20499999999993</v>
      </c>
      <c r="O1509" s="402">
        <v>86103.941000000021</v>
      </c>
      <c r="P1509" s="402">
        <v>46142.811000000009</v>
      </c>
      <c r="Q1509" s="403">
        <v>55.3125</v>
      </c>
      <c r="R1509" s="404">
        <f t="shared" si="40"/>
        <v>0.4017584936181316</v>
      </c>
      <c r="S1509" s="405">
        <v>98.100641025640996</v>
      </c>
      <c r="T1509" s="403">
        <v>87</v>
      </c>
      <c r="U1509" s="402">
        <v>2088000</v>
      </c>
      <c r="V1509" s="402">
        <v>10440000</v>
      </c>
      <c r="W1509" s="402">
        <v>6</v>
      </c>
      <c r="X1509" s="402">
        <v>325728000</v>
      </c>
      <c r="Y1509" s="406">
        <v>60</v>
      </c>
      <c r="Z1509" s="406">
        <v>31.05</v>
      </c>
      <c r="AA1509" s="407">
        <v>204781.82000000009</v>
      </c>
      <c r="AB1509" s="407">
        <v>108312.29100000003</v>
      </c>
      <c r="AC1509" s="407">
        <v>798278.06700000039</v>
      </c>
      <c r="AD1509" s="407">
        <v>415703.52399999957</v>
      </c>
      <c r="AE1509" s="402">
        <v>5140800</v>
      </c>
    </row>
    <row r="1510" spans="1:31" s="408" customFormat="1" ht="14.4" x14ac:dyDescent="0.3">
      <c r="A1510" s="396">
        <v>43622</v>
      </c>
      <c r="B1510" s="397">
        <f t="shared" si="41"/>
        <v>2019</v>
      </c>
      <c r="C1510" s="398">
        <v>48438</v>
      </c>
      <c r="D1510" s="398">
        <v>1237688</v>
      </c>
      <c r="E1510" s="398">
        <v>128437128</v>
      </c>
      <c r="F1510" s="398">
        <v>160375</v>
      </c>
      <c r="G1510" s="399">
        <v>18271380</v>
      </c>
      <c r="H1510" s="399">
        <v>136190000</v>
      </c>
      <c r="I1510" s="399">
        <v>288991180</v>
      </c>
      <c r="J1510" s="400">
        <v>99.95</v>
      </c>
      <c r="K1510" s="401">
        <v>36.932000000000002</v>
      </c>
      <c r="L1510" s="401">
        <v>16.404</v>
      </c>
      <c r="M1510" s="402">
        <v>676.96699999999998</v>
      </c>
      <c r="N1510" s="402">
        <v>599.60899999999992</v>
      </c>
      <c r="O1510" s="402">
        <v>86140.873000000021</v>
      </c>
      <c r="P1510" s="402">
        <v>46159.215000000011</v>
      </c>
      <c r="Q1510" s="403">
        <v>48.438000000000002</v>
      </c>
      <c r="R1510" s="404">
        <f t="shared" si="40"/>
        <v>0.40148522300457989</v>
      </c>
      <c r="S1510" s="405">
        <v>98.112420382165581</v>
      </c>
      <c r="T1510" s="403">
        <v>87</v>
      </c>
      <c r="U1510" s="402">
        <v>2088000</v>
      </c>
      <c r="V1510" s="402">
        <v>12528000</v>
      </c>
      <c r="W1510" s="402">
        <v>6</v>
      </c>
      <c r="X1510" s="402">
        <v>327816000</v>
      </c>
      <c r="Y1510" s="406">
        <v>60</v>
      </c>
      <c r="Z1510" s="406">
        <v>31.05</v>
      </c>
      <c r="AA1510" s="407">
        <v>204806.14700000008</v>
      </c>
      <c r="AB1510" s="407">
        <v>108320.36300000003</v>
      </c>
      <c r="AC1510" s="407">
        <v>798314.99900000042</v>
      </c>
      <c r="AD1510" s="407">
        <v>415719.92799999955</v>
      </c>
      <c r="AE1510" s="402">
        <v>5142888</v>
      </c>
    </row>
    <row r="1511" spans="1:31" s="408" customFormat="1" ht="14.4" x14ac:dyDescent="0.3">
      <c r="A1511" s="396">
        <v>43623</v>
      </c>
      <c r="B1511" s="397">
        <f t="shared" si="41"/>
        <v>2019</v>
      </c>
      <c r="C1511" s="398">
        <v>309125</v>
      </c>
      <c r="D1511" s="398">
        <v>1546812.5</v>
      </c>
      <c r="E1511" s="398">
        <v>128746248</v>
      </c>
      <c r="F1511" s="398">
        <v>333676</v>
      </c>
      <c r="G1511" s="399">
        <v>18271380</v>
      </c>
      <c r="H1511" s="399">
        <v>136190000</v>
      </c>
      <c r="I1511" s="399">
        <v>288991180</v>
      </c>
      <c r="J1511" s="400">
        <v>99.97</v>
      </c>
      <c r="K1511" s="401">
        <v>213.81399999999999</v>
      </c>
      <c r="L1511" s="401">
        <v>102.55200000000001</v>
      </c>
      <c r="M1511" s="402">
        <v>890.78099999999995</v>
      </c>
      <c r="N1511" s="402">
        <v>702.16099999999994</v>
      </c>
      <c r="O1511" s="402">
        <v>86354.68700000002</v>
      </c>
      <c r="P1511" s="402">
        <v>46261.767000000014</v>
      </c>
      <c r="Q1511" s="403">
        <v>309.125</v>
      </c>
      <c r="R1511" s="404">
        <f t="shared" si="40"/>
        <v>0.4014624916761802</v>
      </c>
      <c r="S1511" s="405">
        <v>98.124177215189846</v>
      </c>
      <c r="T1511" s="403">
        <v>87</v>
      </c>
      <c r="U1511" s="402">
        <v>2088000</v>
      </c>
      <c r="V1511" s="402">
        <v>14616000</v>
      </c>
      <c r="W1511" s="402">
        <v>6</v>
      </c>
      <c r="X1511" s="402">
        <v>329904000</v>
      </c>
      <c r="Y1511" s="406">
        <v>60</v>
      </c>
      <c r="Z1511" s="406">
        <v>31.05</v>
      </c>
      <c r="AA1511" s="407">
        <v>204860.48100000009</v>
      </c>
      <c r="AB1511" s="407">
        <v>108319.21900000003</v>
      </c>
      <c r="AC1511" s="407">
        <v>798528.81300000043</v>
      </c>
      <c r="AD1511" s="407">
        <v>415822.47999999957</v>
      </c>
      <c r="AE1511" s="402">
        <v>5144976</v>
      </c>
    </row>
    <row r="1512" spans="1:31" s="408" customFormat="1" ht="14.4" x14ac:dyDescent="0.3">
      <c r="A1512" s="396">
        <v>43624</v>
      </c>
      <c r="B1512" s="397">
        <f t="shared" si="41"/>
        <v>2019</v>
      </c>
      <c r="C1512" s="398">
        <v>528313</v>
      </c>
      <c r="D1512" s="398">
        <v>2075125</v>
      </c>
      <c r="E1512" s="398">
        <v>129274560</v>
      </c>
      <c r="F1512" s="398">
        <v>715973</v>
      </c>
      <c r="G1512" s="399">
        <v>18271380</v>
      </c>
      <c r="H1512" s="399">
        <v>136190000</v>
      </c>
      <c r="I1512" s="399">
        <v>288991180</v>
      </c>
      <c r="J1512" s="400">
        <v>99.23</v>
      </c>
      <c r="K1512" s="401">
        <v>374.78500000000003</v>
      </c>
      <c r="L1512" s="401">
        <v>161.14400000000001</v>
      </c>
      <c r="M1512" s="402">
        <v>1265.566</v>
      </c>
      <c r="N1512" s="402">
        <v>863.30499999999995</v>
      </c>
      <c r="O1512" s="402">
        <v>86729.472000000023</v>
      </c>
      <c r="P1512" s="402">
        <v>46422.911000000015</v>
      </c>
      <c r="Q1512" s="403">
        <v>528.31299999999999</v>
      </c>
      <c r="R1512" s="404">
        <f t="shared" si="40"/>
        <v>0.40167798529923177</v>
      </c>
      <c r="S1512" s="405">
        <v>98.131132075471669</v>
      </c>
      <c r="T1512" s="403">
        <v>87</v>
      </c>
      <c r="U1512" s="402">
        <v>2088000</v>
      </c>
      <c r="V1512" s="402">
        <v>16704000</v>
      </c>
      <c r="W1512" s="402">
        <v>6</v>
      </c>
      <c r="X1512" s="402">
        <v>331992000</v>
      </c>
      <c r="Y1512" s="406">
        <v>60</v>
      </c>
      <c r="Z1512" s="406">
        <v>31.05</v>
      </c>
      <c r="AA1512" s="407">
        <v>205012.38000000009</v>
      </c>
      <c r="AB1512" s="407">
        <v>108370.07100000003</v>
      </c>
      <c r="AC1512" s="407">
        <v>798903.59800000046</v>
      </c>
      <c r="AD1512" s="407">
        <v>415983.62399999955</v>
      </c>
      <c r="AE1512" s="402">
        <v>5147064</v>
      </c>
    </row>
    <row r="1513" spans="1:31" s="408" customFormat="1" ht="14.4" x14ac:dyDescent="0.3">
      <c r="A1513" s="396">
        <v>43625</v>
      </c>
      <c r="B1513" s="397">
        <f t="shared" si="41"/>
        <v>2019</v>
      </c>
      <c r="C1513" s="398">
        <v>1185500</v>
      </c>
      <c r="D1513" s="398">
        <v>3260625</v>
      </c>
      <c r="E1513" s="398">
        <v>130460064</v>
      </c>
      <c r="F1513" s="398">
        <v>1251711</v>
      </c>
      <c r="G1513" s="399">
        <v>18271380</v>
      </c>
      <c r="H1513" s="399">
        <v>136190000</v>
      </c>
      <c r="I1513" s="399">
        <v>288991180</v>
      </c>
      <c r="J1513" s="400">
        <v>98.37</v>
      </c>
      <c r="K1513" s="401">
        <v>800.27</v>
      </c>
      <c r="L1513" s="401">
        <v>400.11599999999999</v>
      </c>
      <c r="M1513" s="402">
        <v>2065.8360000000002</v>
      </c>
      <c r="N1513" s="402">
        <v>1263.4209999999998</v>
      </c>
      <c r="O1513" s="402">
        <v>87529.742000000027</v>
      </c>
      <c r="P1513" s="402">
        <v>46823.027000000016</v>
      </c>
      <c r="Q1513" s="403">
        <v>1185.5</v>
      </c>
      <c r="R1513" s="404">
        <f t="shared" si="40"/>
        <v>0.40314921555168537</v>
      </c>
      <c r="S1513" s="405">
        <v>98.132624999999976</v>
      </c>
      <c r="T1513" s="403">
        <v>87</v>
      </c>
      <c r="U1513" s="402">
        <v>2088000</v>
      </c>
      <c r="V1513" s="402">
        <v>18792000</v>
      </c>
      <c r="W1513" s="402">
        <v>6</v>
      </c>
      <c r="X1513" s="402">
        <v>334080000</v>
      </c>
      <c r="Y1513" s="406">
        <v>60</v>
      </c>
      <c r="Z1513" s="406">
        <v>31.05</v>
      </c>
      <c r="AA1513" s="407">
        <v>205575.1890000001</v>
      </c>
      <c r="AB1513" s="407">
        <v>108635.85500000003</v>
      </c>
      <c r="AC1513" s="407">
        <v>799703.86800000048</v>
      </c>
      <c r="AD1513" s="407">
        <v>416383.73999999953</v>
      </c>
      <c r="AE1513" s="402">
        <v>5149152</v>
      </c>
    </row>
    <row r="1514" spans="1:31" s="408" customFormat="1" ht="14.4" x14ac:dyDescent="0.3">
      <c r="A1514" s="396">
        <v>43626</v>
      </c>
      <c r="B1514" s="397">
        <f t="shared" si="41"/>
        <v>2019</v>
      </c>
      <c r="C1514" s="398">
        <v>1433312.5</v>
      </c>
      <c r="D1514" s="398">
        <v>4693937.5</v>
      </c>
      <c r="E1514" s="398">
        <v>131893376</v>
      </c>
      <c r="F1514" s="398">
        <v>1523127</v>
      </c>
      <c r="G1514" s="399">
        <v>18271380</v>
      </c>
      <c r="H1514" s="399">
        <v>136190000</v>
      </c>
      <c r="I1514" s="399">
        <v>288991180</v>
      </c>
      <c r="J1514" s="400">
        <v>99.57</v>
      </c>
      <c r="K1514" s="401">
        <v>958.94</v>
      </c>
      <c r="L1514" s="401">
        <v>489.73599999999999</v>
      </c>
      <c r="M1514" s="402">
        <v>3024.7760000000003</v>
      </c>
      <c r="N1514" s="402">
        <v>1753.1569999999997</v>
      </c>
      <c r="O1514" s="402">
        <v>88488.68200000003</v>
      </c>
      <c r="P1514" s="402">
        <v>47312.763000000014</v>
      </c>
      <c r="Q1514" s="403">
        <v>1433.3125</v>
      </c>
      <c r="R1514" s="404">
        <f t="shared" si="40"/>
        <v>0.40382041365697063</v>
      </c>
      <c r="S1514" s="405">
        <v>98.141552795031032</v>
      </c>
      <c r="T1514" s="403">
        <v>87</v>
      </c>
      <c r="U1514" s="402">
        <v>2088000</v>
      </c>
      <c r="V1514" s="402">
        <v>20880000</v>
      </c>
      <c r="W1514" s="402">
        <v>6</v>
      </c>
      <c r="X1514" s="402">
        <v>336168000</v>
      </c>
      <c r="Y1514" s="406">
        <v>60</v>
      </c>
      <c r="Z1514" s="406">
        <v>31.05</v>
      </c>
      <c r="AA1514" s="407">
        <v>206491.49800000008</v>
      </c>
      <c r="AB1514" s="407">
        <v>109096.80700000003</v>
      </c>
      <c r="AC1514" s="407">
        <v>800662.80800000043</v>
      </c>
      <c r="AD1514" s="407">
        <v>416873.4759999995</v>
      </c>
      <c r="AE1514" s="402">
        <v>5151240</v>
      </c>
    </row>
    <row r="1515" spans="1:31" s="408" customFormat="1" ht="14.4" x14ac:dyDescent="0.3">
      <c r="A1515" s="396">
        <v>43627</v>
      </c>
      <c r="B1515" s="397">
        <f t="shared" si="41"/>
        <v>2019</v>
      </c>
      <c r="C1515" s="398">
        <v>359500</v>
      </c>
      <c r="D1515" s="398">
        <v>5053437.5</v>
      </c>
      <c r="E1515" s="398">
        <v>132252872</v>
      </c>
      <c r="F1515" s="398">
        <v>332355</v>
      </c>
      <c r="G1515" s="399">
        <v>18271380</v>
      </c>
      <c r="H1515" s="399">
        <v>136190000</v>
      </c>
      <c r="I1515" s="399">
        <v>288991180</v>
      </c>
      <c r="J1515" s="400">
        <v>99.34</v>
      </c>
      <c r="K1515" s="401">
        <v>242.184</v>
      </c>
      <c r="L1515" s="401">
        <v>124.64</v>
      </c>
      <c r="M1515" s="402">
        <v>3266.9600000000005</v>
      </c>
      <c r="N1515" s="402">
        <v>1877.7969999999998</v>
      </c>
      <c r="O1515" s="402">
        <v>88730.866000000024</v>
      </c>
      <c r="P1515" s="402">
        <v>47437.403000000013</v>
      </c>
      <c r="Q1515" s="403">
        <v>359.5</v>
      </c>
      <c r="R1515" s="404">
        <f t="shared" si="40"/>
        <v>0.4018871406815861</v>
      </c>
      <c r="S1515" s="405">
        <v>98.14895061728393</v>
      </c>
      <c r="T1515" s="403">
        <v>87</v>
      </c>
      <c r="U1515" s="402">
        <v>2088000</v>
      </c>
      <c r="V1515" s="402">
        <v>22968000</v>
      </c>
      <c r="W1515" s="402">
        <v>6</v>
      </c>
      <c r="X1515" s="402">
        <v>338256000</v>
      </c>
      <c r="Y1515" s="406">
        <v>60</v>
      </c>
      <c r="Z1515" s="406">
        <v>31.05</v>
      </c>
      <c r="AA1515" s="407">
        <v>206106.07400000008</v>
      </c>
      <c r="AB1515" s="407">
        <v>108912.02300000003</v>
      </c>
      <c r="AC1515" s="407">
        <v>800904.99200000043</v>
      </c>
      <c r="AD1515" s="407">
        <v>416998.11599999951</v>
      </c>
      <c r="AE1515" s="402">
        <v>5153328</v>
      </c>
    </row>
    <row r="1516" spans="1:31" s="408" customFormat="1" ht="14.4" x14ac:dyDescent="0.3">
      <c r="A1516" s="396">
        <v>43628</v>
      </c>
      <c r="B1516" s="397">
        <f t="shared" si="41"/>
        <v>2019</v>
      </c>
      <c r="C1516" s="398">
        <v>78938</v>
      </c>
      <c r="D1516" s="398">
        <v>5132375</v>
      </c>
      <c r="E1516" s="398">
        <v>132331816</v>
      </c>
      <c r="F1516" s="398">
        <v>156463</v>
      </c>
      <c r="G1516" s="399">
        <v>18271380</v>
      </c>
      <c r="H1516" s="399">
        <v>136190000</v>
      </c>
      <c r="I1516" s="399">
        <v>288991180</v>
      </c>
      <c r="J1516" s="400">
        <v>99</v>
      </c>
      <c r="K1516" s="401">
        <v>59.99</v>
      </c>
      <c r="L1516" s="401">
        <v>24.916</v>
      </c>
      <c r="M1516" s="402">
        <v>3326.9500000000003</v>
      </c>
      <c r="N1516" s="402">
        <v>1902.7129999999997</v>
      </c>
      <c r="O1516" s="402">
        <v>88790.856000000029</v>
      </c>
      <c r="P1516" s="402">
        <v>47462.31900000001</v>
      </c>
      <c r="Q1516" s="403">
        <v>78.938000000000002</v>
      </c>
      <c r="R1516" s="404">
        <f t="shared" si="40"/>
        <v>0.40063649642608845</v>
      </c>
      <c r="S1516" s="405">
        <v>98.15417177914108</v>
      </c>
      <c r="T1516" s="403">
        <v>87</v>
      </c>
      <c r="U1516" s="402">
        <v>2088000</v>
      </c>
      <c r="V1516" s="402">
        <v>25056000</v>
      </c>
      <c r="W1516" s="402">
        <v>6</v>
      </c>
      <c r="X1516" s="402">
        <v>340344000</v>
      </c>
      <c r="Y1516" s="406">
        <v>60</v>
      </c>
      <c r="Z1516" s="406">
        <v>31.05</v>
      </c>
      <c r="AA1516" s="407">
        <v>204917.12900000004</v>
      </c>
      <c r="AB1516" s="407">
        <v>108325.83500000001</v>
      </c>
      <c r="AC1516" s="407">
        <v>800964.98200000043</v>
      </c>
      <c r="AD1516" s="407">
        <v>417023.03199999954</v>
      </c>
      <c r="AE1516" s="402">
        <v>5155416</v>
      </c>
    </row>
    <row r="1517" spans="1:31" s="408" customFormat="1" ht="14.4" x14ac:dyDescent="0.3">
      <c r="A1517" s="396">
        <v>43629</v>
      </c>
      <c r="B1517" s="397">
        <f t="shared" si="41"/>
        <v>2019</v>
      </c>
      <c r="C1517" s="398">
        <v>275938</v>
      </c>
      <c r="D1517" s="398">
        <v>5408313</v>
      </c>
      <c r="E1517" s="398">
        <v>132607752</v>
      </c>
      <c r="F1517" s="398">
        <v>248683</v>
      </c>
      <c r="G1517" s="399">
        <v>18271380</v>
      </c>
      <c r="H1517" s="399">
        <v>136190000</v>
      </c>
      <c r="I1517" s="399">
        <v>288991180</v>
      </c>
      <c r="J1517" s="400">
        <v>99.16</v>
      </c>
      <c r="K1517" s="401">
        <v>196.71199999999999</v>
      </c>
      <c r="L1517" s="401">
        <v>85.891999999999996</v>
      </c>
      <c r="M1517" s="402">
        <v>3523.6620000000003</v>
      </c>
      <c r="N1517" s="402">
        <v>1988.6049999999998</v>
      </c>
      <c r="O1517" s="402">
        <v>88987.568000000028</v>
      </c>
      <c r="P1517" s="402">
        <v>47548.21100000001</v>
      </c>
      <c r="Q1517" s="403">
        <v>275.93799999999999</v>
      </c>
      <c r="R1517" s="404">
        <f t="shared" si="40"/>
        <v>0.40036022497277407</v>
      </c>
      <c r="S1517" s="405">
        <v>98.160304878048748</v>
      </c>
      <c r="T1517" s="403">
        <v>87</v>
      </c>
      <c r="U1517" s="402">
        <v>2088000</v>
      </c>
      <c r="V1517" s="402">
        <v>27144000</v>
      </c>
      <c r="W1517" s="402">
        <v>6</v>
      </c>
      <c r="X1517" s="402">
        <v>342432000</v>
      </c>
      <c r="Y1517" s="406">
        <v>60</v>
      </c>
      <c r="Z1517" s="406">
        <v>31.05</v>
      </c>
      <c r="AA1517" s="407">
        <v>204403.45200000002</v>
      </c>
      <c r="AB1517" s="407">
        <v>108073.75100000002</v>
      </c>
      <c r="AC1517" s="407">
        <v>801161.69400000048</v>
      </c>
      <c r="AD1517" s="407">
        <v>417108.92399999953</v>
      </c>
      <c r="AE1517" s="402">
        <v>5157504</v>
      </c>
    </row>
    <row r="1518" spans="1:31" s="408" customFormat="1" ht="14.4" x14ac:dyDescent="0.3">
      <c r="A1518" s="396">
        <v>43630</v>
      </c>
      <c r="B1518" s="397">
        <f t="shared" si="41"/>
        <v>2019</v>
      </c>
      <c r="C1518" s="398">
        <v>265688</v>
      </c>
      <c r="D1518" s="398">
        <v>5674000</v>
      </c>
      <c r="E1518" s="398">
        <v>132873440</v>
      </c>
      <c r="F1518" s="398">
        <v>537934</v>
      </c>
      <c r="G1518" s="399">
        <v>18271380</v>
      </c>
      <c r="H1518" s="399">
        <v>136190000</v>
      </c>
      <c r="I1518" s="399">
        <v>288991180</v>
      </c>
      <c r="J1518" s="400">
        <v>99.92</v>
      </c>
      <c r="K1518" s="401">
        <v>189.86199999999999</v>
      </c>
      <c r="L1518" s="401">
        <v>84.304000000000002</v>
      </c>
      <c r="M1518" s="402">
        <v>3713.5240000000003</v>
      </c>
      <c r="N1518" s="402">
        <v>2072.9089999999997</v>
      </c>
      <c r="O1518" s="402">
        <v>89177.430000000022</v>
      </c>
      <c r="P1518" s="402">
        <v>47632.515000000007</v>
      </c>
      <c r="Q1518" s="403">
        <v>265.68799999999999</v>
      </c>
      <c r="R1518" s="404">
        <f t="shared" ref="R1518:R1581" si="42">SUM(Q1154:Q1518)/(SUM(T1154:T1518)*24)</f>
        <v>0.40066405901465724</v>
      </c>
      <c r="S1518" s="405">
        <v>98.170969696969664</v>
      </c>
      <c r="T1518" s="403">
        <v>87</v>
      </c>
      <c r="U1518" s="402">
        <v>2088000</v>
      </c>
      <c r="V1518" s="402">
        <v>29232000</v>
      </c>
      <c r="W1518" s="402">
        <v>6</v>
      </c>
      <c r="X1518" s="402">
        <v>344520000</v>
      </c>
      <c r="Y1518" s="406">
        <v>60</v>
      </c>
      <c r="Z1518" s="406">
        <v>31.05</v>
      </c>
      <c r="AA1518" s="407">
        <v>204255.53800000003</v>
      </c>
      <c r="AB1518" s="407">
        <v>107999.50700000003</v>
      </c>
      <c r="AC1518" s="407">
        <v>801351.55600000045</v>
      </c>
      <c r="AD1518" s="407">
        <v>417193.22799999954</v>
      </c>
      <c r="AE1518" s="402">
        <v>5159592</v>
      </c>
    </row>
    <row r="1519" spans="1:31" s="408" customFormat="1" ht="14.4" x14ac:dyDescent="0.3">
      <c r="A1519" s="396">
        <v>43631</v>
      </c>
      <c r="B1519" s="397">
        <f t="shared" si="41"/>
        <v>2019</v>
      </c>
      <c r="C1519" s="398">
        <v>859750</v>
      </c>
      <c r="D1519" s="398">
        <v>6533750</v>
      </c>
      <c r="E1519" s="398">
        <v>133733184</v>
      </c>
      <c r="F1519" s="398">
        <v>794597</v>
      </c>
      <c r="G1519" s="399">
        <v>18271380</v>
      </c>
      <c r="H1519" s="399">
        <v>136190000</v>
      </c>
      <c r="I1519" s="399">
        <v>288991180</v>
      </c>
      <c r="J1519" s="400">
        <v>99.92</v>
      </c>
      <c r="K1519" s="401">
        <v>580.56299999999999</v>
      </c>
      <c r="L1519" s="401">
        <v>289.06</v>
      </c>
      <c r="M1519" s="402">
        <v>4294.0870000000004</v>
      </c>
      <c r="N1519" s="402">
        <v>2361.9689999999996</v>
      </c>
      <c r="O1519" s="402">
        <v>89757.993000000017</v>
      </c>
      <c r="P1519" s="402">
        <v>47921.575000000004</v>
      </c>
      <c r="Q1519" s="403">
        <v>859.75</v>
      </c>
      <c r="R1519" s="404">
        <f t="shared" si="42"/>
        <v>0.40160648277994354</v>
      </c>
      <c r="S1519" s="405">
        <v>98.181506024096365</v>
      </c>
      <c r="T1519" s="403">
        <v>87</v>
      </c>
      <c r="U1519" s="402">
        <v>2088000</v>
      </c>
      <c r="V1519" s="402">
        <v>31320000</v>
      </c>
      <c r="W1519" s="402">
        <v>6</v>
      </c>
      <c r="X1519" s="402">
        <v>346608000</v>
      </c>
      <c r="Y1519" s="406">
        <v>60</v>
      </c>
      <c r="Z1519" s="406">
        <v>31.05</v>
      </c>
      <c r="AA1519" s="407">
        <v>204811.43200000003</v>
      </c>
      <c r="AB1519" s="407">
        <v>108274.24700000002</v>
      </c>
      <c r="AC1519" s="407">
        <v>801932.11900000041</v>
      </c>
      <c r="AD1519" s="407">
        <v>417482.28799999953</v>
      </c>
      <c r="AE1519" s="402">
        <v>5161680</v>
      </c>
    </row>
    <row r="1520" spans="1:31" s="408" customFormat="1" ht="14.4" x14ac:dyDescent="0.3">
      <c r="A1520" s="396">
        <v>43632</v>
      </c>
      <c r="B1520" s="397">
        <f t="shared" si="41"/>
        <v>2019</v>
      </c>
      <c r="C1520" s="398">
        <v>704812.5</v>
      </c>
      <c r="D1520" s="398">
        <v>7238562.5</v>
      </c>
      <c r="E1520" s="398">
        <v>134438000</v>
      </c>
      <c r="F1520" s="398">
        <v>799037</v>
      </c>
      <c r="G1520" s="399">
        <v>18271380</v>
      </c>
      <c r="H1520" s="399">
        <v>136190000</v>
      </c>
      <c r="I1520" s="399">
        <v>288991180</v>
      </c>
      <c r="J1520" s="400">
        <v>99.97</v>
      </c>
      <c r="K1520" s="401">
        <v>485.60599999999999</v>
      </c>
      <c r="L1520" s="401">
        <v>227.38399999999999</v>
      </c>
      <c r="M1520" s="402">
        <v>4779.6930000000002</v>
      </c>
      <c r="N1520" s="402">
        <v>2589.3529999999996</v>
      </c>
      <c r="O1520" s="402">
        <v>90243.599000000017</v>
      </c>
      <c r="P1520" s="402">
        <v>48148.959000000003</v>
      </c>
      <c r="Q1520" s="403">
        <v>704.8125</v>
      </c>
      <c r="R1520" s="404">
        <f t="shared" si="42"/>
        <v>0.40170409536063945</v>
      </c>
      <c r="S1520" s="405">
        <v>98.192215568862238</v>
      </c>
      <c r="T1520" s="403">
        <v>87</v>
      </c>
      <c r="U1520" s="402">
        <v>2088000</v>
      </c>
      <c r="V1520" s="402">
        <v>33408000</v>
      </c>
      <c r="W1520" s="402">
        <v>6</v>
      </c>
      <c r="X1520" s="402">
        <v>348696000</v>
      </c>
      <c r="Y1520" s="406">
        <v>60</v>
      </c>
      <c r="Z1520" s="406">
        <v>31.05</v>
      </c>
      <c r="AA1520" s="407">
        <v>205199.36600000001</v>
      </c>
      <c r="AB1520" s="407">
        <v>108449.86700000003</v>
      </c>
      <c r="AC1520" s="407">
        <v>802417.72500000044</v>
      </c>
      <c r="AD1520" s="407">
        <v>417709.67199999955</v>
      </c>
      <c r="AE1520" s="402">
        <v>5163768</v>
      </c>
    </row>
    <row r="1521" spans="1:31" s="408" customFormat="1" ht="14.4" x14ac:dyDescent="0.3">
      <c r="A1521" s="396">
        <v>43633</v>
      </c>
      <c r="B1521" s="397">
        <f t="shared" si="41"/>
        <v>2019</v>
      </c>
      <c r="C1521" s="398">
        <v>861312.5</v>
      </c>
      <c r="D1521" s="398">
        <v>8099875</v>
      </c>
      <c r="E1521" s="398">
        <v>135299312</v>
      </c>
      <c r="F1521" s="398">
        <v>722453</v>
      </c>
      <c r="G1521" s="399">
        <v>18271380</v>
      </c>
      <c r="H1521" s="399">
        <v>136190000</v>
      </c>
      <c r="I1521" s="399">
        <v>288991180</v>
      </c>
      <c r="J1521" s="400">
        <v>99.5</v>
      </c>
      <c r="K1521" s="401">
        <v>579.95500000000004</v>
      </c>
      <c r="L1521" s="401">
        <v>291.084</v>
      </c>
      <c r="M1521" s="402">
        <v>5359.6480000000001</v>
      </c>
      <c r="N1521" s="402">
        <v>2880.4369999999994</v>
      </c>
      <c r="O1521" s="402">
        <v>90823.554000000018</v>
      </c>
      <c r="P1521" s="402">
        <v>48440.043000000005</v>
      </c>
      <c r="Q1521" s="403">
        <v>861.3125</v>
      </c>
      <c r="R1521" s="404">
        <f t="shared" si="42"/>
        <v>0.40278217033570896</v>
      </c>
      <c r="S1521" s="405">
        <v>98.199999999999974</v>
      </c>
      <c r="T1521" s="403">
        <v>87</v>
      </c>
      <c r="U1521" s="402">
        <v>2088000</v>
      </c>
      <c r="V1521" s="402">
        <v>35496000</v>
      </c>
      <c r="W1521" s="402">
        <v>6</v>
      </c>
      <c r="X1521" s="402">
        <v>350784000</v>
      </c>
      <c r="Y1521" s="406">
        <v>60</v>
      </c>
      <c r="Z1521" s="406">
        <v>31.05</v>
      </c>
      <c r="AA1521" s="407">
        <v>205365.62</v>
      </c>
      <c r="AB1521" s="407">
        <v>108512.92300000002</v>
      </c>
      <c r="AC1521" s="407">
        <v>802997.6800000004</v>
      </c>
      <c r="AD1521" s="407">
        <v>418000.75599999953</v>
      </c>
      <c r="AE1521" s="402">
        <v>5165856</v>
      </c>
    </row>
    <row r="1522" spans="1:31" s="408" customFormat="1" ht="14.4" x14ac:dyDescent="0.3">
      <c r="A1522" s="396">
        <v>43634</v>
      </c>
      <c r="B1522" s="397">
        <f t="shared" si="41"/>
        <v>2019</v>
      </c>
      <c r="C1522" s="398">
        <v>893125</v>
      </c>
      <c r="D1522" s="398">
        <v>8993000</v>
      </c>
      <c r="E1522" s="398">
        <v>136192432</v>
      </c>
      <c r="F1522" s="398">
        <v>865143</v>
      </c>
      <c r="G1522" s="399">
        <v>18271380</v>
      </c>
      <c r="H1522" s="399">
        <v>136190000</v>
      </c>
      <c r="I1522" s="399">
        <v>288991180</v>
      </c>
      <c r="J1522" s="400">
        <v>99.4</v>
      </c>
      <c r="K1522" s="401">
        <v>601.15200000000004</v>
      </c>
      <c r="L1522" s="401">
        <v>302.00400000000002</v>
      </c>
      <c r="M1522" s="402">
        <v>5960.8</v>
      </c>
      <c r="N1522" s="402">
        <v>3182.4409999999993</v>
      </c>
      <c r="O1522" s="402">
        <v>91424.70600000002</v>
      </c>
      <c r="P1522" s="402">
        <v>48742.047000000006</v>
      </c>
      <c r="Q1522" s="403">
        <v>893.125</v>
      </c>
      <c r="R1522" s="404">
        <f t="shared" si="42"/>
        <v>0.40360434400914624</v>
      </c>
      <c r="S1522" s="405">
        <v>98.207100591715957</v>
      </c>
      <c r="T1522" s="403">
        <v>87</v>
      </c>
      <c r="U1522" s="402">
        <v>2088000</v>
      </c>
      <c r="V1522" s="402">
        <v>37584000</v>
      </c>
      <c r="W1522" s="402">
        <v>6</v>
      </c>
      <c r="X1522" s="402">
        <v>352872000</v>
      </c>
      <c r="Y1522" s="406">
        <v>60</v>
      </c>
      <c r="Z1522" s="406">
        <v>31.05</v>
      </c>
      <c r="AA1522" s="407">
        <v>205939.81799999997</v>
      </c>
      <c r="AB1522" s="407">
        <v>108798.99900000003</v>
      </c>
      <c r="AC1522" s="407">
        <v>803598.8320000004</v>
      </c>
      <c r="AD1522" s="407">
        <v>418302.75999999954</v>
      </c>
      <c r="AE1522" s="402">
        <v>5167944</v>
      </c>
    </row>
    <row r="1523" spans="1:31" s="408" customFormat="1" ht="14.4" x14ac:dyDescent="0.3">
      <c r="A1523" s="396">
        <v>43635</v>
      </c>
      <c r="B1523" s="397">
        <f t="shared" si="41"/>
        <v>2019</v>
      </c>
      <c r="C1523" s="398">
        <v>329125</v>
      </c>
      <c r="D1523" s="398">
        <v>9322125</v>
      </c>
      <c r="E1523" s="398">
        <v>136521568</v>
      </c>
      <c r="F1523" s="398">
        <v>777491</v>
      </c>
      <c r="G1523" s="399">
        <v>18271380</v>
      </c>
      <c r="H1523" s="399">
        <v>136190000</v>
      </c>
      <c r="I1523" s="399">
        <v>288991180</v>
      </c>
      <c r="J1523" s="400">
        <v>97.8</v>
      </c>
      <c r="K1523" s="401">
        <v>222.06800000000001</v>
      </c>
      <c r="L1523" s="401">
        <v>114.036</v>
      </c>
      <c r="M1523" s="402">
        <v>6182.8680000000004</v>
      </c>
      <c r="N1523" s="402">
        <v>3296.4769999999994</v>
      </c>
      <c r="O1523" s="402">
        <v>91646.774000000019</v>
      </c>
      <c r="P1523" s="402">
        <v>48856.083000000006</v>
      </c>
      <c r="Q1523" s="403">
        <v>329.125</v>
      </c>
      <c r="R1523" s="404">
        <f t="shared" si="42"/>
        <v>0.40254281957729826</v>
      </c>
      <c r="S1523" s="405">
        <v>98.204705882352911</v>
      </c>
      <c r="T1523" s="403">
        <v>87</v>
      </c>
      <c r="U1523" s="402">
        <v>2088000</v>
      </c>
      <c r="V1523" s="402">
        <v>39672000</v>
      </c>
      <c r="W1523" s="402">
        <v>6</v>
      </c>
      <c r="X1523" s="402">
        <v>354960000</v>
      </c>
      <c r="Y1523" s="406">
        <v>60</v>
      </c>
      <c r="Z1523" s="406">
        <v>31.05</v>
      </c>
      <c r="AA1523" s="407">
        <v>205976.18899999998</v>
      </c>
      <c r="AB1523" s="407">
        <v>108826.86300000003</v>
      </c>
      <c r="AC1523" s="407">
        <v>803820.90000000037</v>
      </c>
      <c r="AD1523" s="407">
        <v>418416.79599999957</v>
      </c>
      <c r="AE1523" s="402">
        <v>5170032</v>
      </c>
    </row>
    <row r="1524" spans="1:31" s="408" customFormat="1" ht="14.4" x14ac:dyDescent="0.3">
      <c r="A1524" s="396">
        <v>43636</v>
      </c>
      <c r="B1524" s="397">
        <f t="shared" si="41"/>
        <v>2019</v>
      </c>
      <c r="C1524" s="398">
        <v>310188</v>
      </c>
      <c r="D1524" s="398">
        <v>9632312</v>
      </c>
      <c r="E1524" s="398">
        <v>136831744</v>
      </c>
      <c r="F1524" s="398">
        <v>554595</v>
      </c>
      <c r="G1524" s="399">
        <v>18271380</v>
      </c>
      <c r="H1524" s="399">
        <v>136190000</v>
      </c>
      <c r="I1524" s="399">
        <v>288991180</v>
      </c>
      <c r="J1524" s="400">
        <v>99.3</v>
      </c>
      <c r="K1524" s="401">
        <v>221.18</v>
      </c>
      <c r="L1524" s="401">
        <v>95.456000000000003</v>
      </c>
      <c r="M1524" s="402">
        <v>6404.0480000000007</v>
      </c>
      <c r="N1524" s="402">
        <v>3391.9329999999995</v>
      </c>
      <c r="O1524" s="402">
        <v>91867.954000000012</v>
      </c>
      <c r="P1524" s="402">
        <v>48951.539000000004</v>
      </c>
      <c r="Q1524" s="403">
        <v>310.18799999999999</v>
      </c>
      <c r="R1524" s="404">
        <f t="shared" si="42"/>
        <v>0.40169688455394231</v>
      </c>
      <c r="S1524" s="405">
        <v>98.21111111111108</v>
      </c>
      <c r="T1524" s="403">
        <v>87</v>
      </c>
      <c r="U1524" s="402">
        <v>2088000</v>
      </c>
      <c r="V1524" s="402">
        <v>41760000</v>
      </c>
      <c r="W1524" s="402">
        <v>6</v>
      </c>
      <c r="X1524" s="402">
        <v>357048000</v>
      </c>
      <c r="Y1524" s="406">
        <v>60</v>
      </c>
      <c r="Z1524" s="406">
        <v>31.05</v>
      </c>
      <c r="AA1524" s="407">
        <v>205431.09299999996</v>
      </c>
      <c r="AB1524" s="407">
        <v>108535.65100000003</v>
      </c>
      <c r="AC1524" s="407">
        <v>804042.08000000042</v>
      </c>
      <c r="AD1524" s="407">
        <v>418512.25199999957</v>
      </c>
      <c r="AE1524" s="402">
        <v>5172120</v>
      </c>
    </row>
    <row r="1525" spans="1:31" s="408" customFormat="1" ht="14.4" x14ac:dyDescent="0.3">
      <c r="A1525" s="396">
        <v>43637</v>
      </c>
      <c r="B1525" s="397">
        <f t="shared" si="41"/>
        <v>2019</v>
      </c>
      <c r="C1525" s="398">
        <v>384812.5</v>
      </c>
      <c r="D1525" s="398">
        <v>10017125</v>
      </c>
      <c r="E1525" s="398">
        <v>137216560</v>
      </c>
      <c r="F1525" s="398">
        <v>414648</v>
      </c>
      <c r="G1525" s="399">
        <v>18271380</v>
      </c>
      <c r="H1525" s="399">
        <v>136190000</v>
      </c>
      <c r="I1525" s="399">
        <v>288991180</v>
      </c>
      <c r="J1525" s="400">
        <v>99.74</v>
      </c>
      <c r="K1525" s="401">
        <v>267.36799999999999</v>
      </c>
      <c r="L1525" s="401">
        <v>124.6</v>
      </c>
      <c r="M1525" s="402">
        <v>6671.4160000000011</v>
      </c>
      <c r="N1525" s="402">
        <v>3516.5329999999994</v>
      </c>
      <c r="O1525" s="402">
        <v>92135.322000000015</v>
      </c>
      <c r="P1525" s="402">
        <v>49076.139000000003</v>
      </c>
      <c r="Q1525" s="403">
        <v>384.8125</v>
      </c>
      <c r="R1525" s="404">
        <f t="shared" si="42"/>
        <v>0.40185504271801104</v>
      </c>
      <c r="S1525" s="405">
        <v>98.219999999999985</v>
      </c>
      <c r="T1525" s="403">
        <v>87</v>
      </c>
      <c r="U1525" s="402">
        <v>2088000</v>
      </c>
      <c r="V1525" s="402">
        <v>43848000</v>
      </c>
      <c r="W1525" s="402">
        <v>6</v>
      </c>
      <c r="X1525" s="402">
        <v>359136000</v>
      </c>
      <c r="Y1525" s="406">
        <v>60</v>
      </c>
      <c r="Z1525" s="406">
        <v>31.05</v>
      </c>
      <c r="AA1525" s="407">
        <v>205059.73499999999</v>
      </c>
      <c r="AB1525" s="407">
        <v>108331.25900000003</v>
      </c>
      <c r="AC1525" s="407">
        <v>804309.44800000044</v>
      </c>
      <c r="AD1525" s="407">
        <v>418636.85199999955</v>
      </c>
      <c r="AE1525" s="402">
        <v>5174208</v>
      </c>
    </row>
    <row r="1526" spans="1:31" s="408" customFormat="1" ht="14.4" x14ac:dyDescent="0.3">
      <c r="A1526" s="396">
        <v>43638</v>
      </c>
      <c r="B1526" s="397">
        <f t="shared" si="41"/>
        <v>2019</v>
      </c>
      <c r="C1526" s="398">
        <v>743937.5</v>
      </c>
      <c r="D1526" s="398">
        <v>10761062</v>
      </c>
      <c r="E1526" s="398">
        <v>137960496</v>
      </c>
      <c r="F1526" s="398">
        <v>623397</v>
      </c>
      <c r="G1526" s="399">
        <v>18271380</v>
      </c>
      <c r="H1526" s="399">
        <v>136190000</v>
      </c>
      <c r="I1526" s="399">
        <v>288991180</v>
      </c>
      <c r="J1526" s="400">
        <v>99.89</v>
      </c>
      <c r="K1526" s="401">
        <v>513.74400000000003</v>
      </c>
      <c r="L1526" s="401">
        <v>238.58</v>
      </c>
      <c r="M1526" s="402">
        <v>7185.1600000000008</v>
      </c>
      <c r="N1526" s="402">
        <v>3755.1129999999994</v>
      </c>
      <c r="O1526" s="402">
        <v>92649.066000000021</v>
      </c>
      <c r="P1526" s="402">
        <v>49314.719000000005</v>
      </c>
      <c r="Q1526" s="403">
        <v>743.9375</v>
      </c>
      <c r="R1526" s="404">
        <f t="shared" si="42"/>
        <v>0.40276520187929793</v>
      </c>
      <c r="S1526" s="405">
        <v>98.229653179190734</v>
      </c>
      <c r="T1526" s="403">
        <v>87</v>
      </c>
      <c r="U1526" s="402">
        <v>2088000</v>
      </c>
      <c r="V1526" s="402">
        <v>45936000</v>
      </c>
      <c r="W1526" s="402">
        <v>6</v>
      </c>
      <c r="X1526" s="402">
        <v>361224000</v>
      </c>
      <c r="Y1526" s="406">
        <v>60</v>
      </c>
      <c r="Z1526" s="406">
        <v>31.05</v>
      </c>
      <c r="AA1526" s="407">
        <v>205395.13399999999</v>
      </c>
      <c r="AB1526" s="407">
        <v>108475.34700000004</v>
      </c>
      <c r="AC1526" s="407">
        <v>804823.19200000039</v>
      </c>
      <c r="AD1526" s="407">
        <v>418875.43199999956</v>
      </c>
      <c r="AE1526" s="402">
        <v>5176296</v>
      </c>
    </row>
    <row r="1527" spans="1:31" s="408" customFormat="1" ht="14.4" x14ac:dyDescent="0.3">
      <c r="A1527" s="396">
        <v>43639</v>
      </c>
      <c r="B1527" s="397">
        <f t="shared" si="41"/>
        <v>2019</v>
      </c>
      <c r="C1527" s="398">
        <v>250500</v>
      </c>
      <c r="D1527" s="398">
        <v>11011562</v>
      </c>
      <c r="E1527" s="398">
        <v>138211008</v>
      </c>
      <c r="F1527" s="398">
        <v>255888</v>
      </c>
      <c r="G1527" s="399">
        <v>18271380</v>
      </c>
      <c r="H1527" s="399">
        <v>136190000</v>
      </c>
      <c r="I1527" s="399">
        <v>288991180</v>
      </c>
      <c r="J1527" s="400">
        <v>99.96</v>
      </c>
      <c r="K1527" s="401">
        <v>167.95699999999999</v>
      </c>
      <c r="L1527" s="401">
        <v>89.603999999999999</v>
      </c>
      <c r="M1527" s="402">
        <v>7353.1170000000011</v>
      </c>
      <c r="N1527" s="402">
        <v>3844.7169999999992</v>
      </c>
      <c r="O1527" s="402">
        <v>92817.023000000016</v>
      </c>
      <c r="P1527" s="402">
        <v>49404.323000000004</v>
      </c>
      <c r="Q1527" s="403">
        <v>250.5</v>
      </c>
      <c r="R1527" s="404">
        <f t="shared" si="42"/>
        <v>0.40208351001974824</v>
      </c>
      <c r="S1527" s="405">
        <v>98.239597701149393</v>
      </c>
      <c r="T1527" s="403">
        <v>87</v>
      </c>
      <c r="U1527" s="402">
        <v>2088000</v>
      </c>
      <c r="V1527" s="402">
        <v>48024000</v>
      </c>
      <c r="W1527" s="402">
        <v>6</v>
      </c>
      <c r="X1527" s="402">
        <v>363312000</v>
      </c>
      <c r="Y1527" s="406">
        <v>60</v>
      </c>
      <c r="Z1527" s="406">
        <v>31.05</v>
      </c>
      <c r="AA1527" s="407">
        <v>205529.68699999998</v>
      </c>
      <c r="AB1527" s="407">
        <v>108542.08300000004</v>
      </c>
      <c r="AC1527" s="407">
        <v>804991.14900000044</v>
      </c>
      <c r="AD1527" s="407">
        <v>418965.03599999956</v>
      </c>
      <c r="AE1527" s="402">
        <v>5178384</v>
      </c>
    </row>
    <row r="1528" spans="1:31" s="408" customFormat="1" ht="14.4" x14ac:dyDescent="0.3">
      <c r="A1528" s="396">
        <v>43640</v>
      </c>
      <c r="B1528" s="397">
        <f t="shared" si="41"/>
        <v>2019</v>
      </c>
      <c r="C1528" s="398">
        <v>718250</v>
      </c>
      <c r="D1528" s="398">
        <v>11729812</v>
      </c>
      <c r="E1528" s="398">
        <v>138929248</v>
      </c>
      <c r="F1528" s="398">
        <v>639977</v>
      </c>
      <c r="G1528" s="399">
        <v>18271380</v>
      </c>
      <c r="H1528" s="399">
        <v>136190000</v>
      </c>
      <c r="I1528" s="399">
        <v>288991180</v>
      </c>
      <c r="J1528" s="400">
        <v>98.96</v>
      </c>
      <c r="K1528" s="401">
        <v>478.54199999999997</v>
      </c>
      <c r="L1528" s="401">
        <v>253.34399999999999</v>
      </c>
      <c r="M1528" s="402">
        <v>7831.6590000000015</v>
      </c>
      <c r="N1528" s="402">
        <v>4098.0609999999988</v>
      </c>
      <c r="O1528" s="402">
        <v>93295.565000000017</v>
      </c>
      <c r="P1528" s="402">
        <v>49657.667000000001</v>
      </c>
      <c r="Q1528" s="403">
        <v>718.25</v>
      </c>
      <c r="R1528" s="404">
        <f t="shared" si="42"/>
        <v>0.40102204332159047</v>
      </c>
      <c r="S1528" s="405">
        <v>98.243714285714248</v>
      </c>
      <c r="T1528" s="403">
        <v>87</v>
      </c>
      <c r="U1528" s="402">
        <v>2088000</v>
      </c>
      <c r="V1528" s="402">
        <v>50112000</v>
      </c>
      <c r="W1528" s="402">
        <v>6</v>
      </c>
      <c r="X1528" s="402">
        <v>365400000</v>
      </c>
      <c r="Y1528" s="406">
        <v>60</v>
      </c>
      <c r="Z1528" s="406">
        <v>31.05</v>
      </c>
      <c r="AA1528" s="407">
        <v>205505.18599999996</v>
      </c>
      <c r="AB1528" s="407">
        <v>108515.43500000004</v>
      </c>
      <c r="AC1528" s="407">
        <v>805469.69100000046</v>
      </c>
      <c r="AD1528" s="407">
        <v>419218.37999999954</v>
      </c>
      <c r="AE1528" s="402">
        <v>5180472</v>
      </c>
    </row>
    <row r="1529" spans="1:31" s="408" customFormat="1" ht="14.4" x14ac:dyDescent="0.3">
      <c r="A1529" s="396">
        <v>43641</v>
      </c>
      <c r="B1529" s="397">
        <f t="shared" si="41"/>
        <v>2019</v>
      </c>
      <c r="C1529" s="398">
        <v>1794688</v>
      </c>
      <c r="D1529" s="398">
        <v>13524500</v>
      </c>
      <c r="E1529" s="398">
        <v>140723936</v>
      </c>
      <c r="F1529" s="398">
        <v>1772713</v>
      </c>
      <c r="G1529" s="399">
        <v>18271380</v>
      </c>
      <c r="H1529" s="399">
        <v>136190000</v>
      </c>
      <c r="I1529" s="399">
        <v>288991180</v>
      </c>
      <c r="J1529" s="400">
        <v>99.92</v>
      </c>
      <c r="K1529" s="401">
        <v>1206.8130000000001</v>
      </c>
      <c r="L1529" s="401">
        <v>610.05600000000004</v>
      </c>
      <c r="M1529" s="402">
        <v>9038.4720000000016</v>
      </c>
      <c r="N1529" s="402">
        <v>4708.1169999999984</v>
      </c>
      <c r="O1529" s="402">
        <v>94502.378000000012</v>
      </c>
      <c r="P1529" s="402">
        <v>50267.722999999998</v>
      </c>
      <c r="Q1529" s="403">
        <v>1794.6880000000001</v>
      </c>
      <c r="R1529" s="404">
        <f t="shared" si="42"/>
        <v>0.40102697036720014</v>
      </c>
      <c r="S1529" s="405">
        <v>98.253238636363591</v>
      </c>
      <c r="T1529" s="403">
        <v>87</v>
      </c>
      <c r="U1529" s="402">
        <v>2088000</v>
      </c>
      <c r="V1529" s="402">
        <v>52200000</v>
      </c>
      <c r="W1529" s="402">
        <v>6</v>
      </c>
      <c r="X1529" s="402">
        <v>367488000</v>
      </c>
      <c r="Y1529" s="406">
        <v>60</v>
      </c>
      <c r="Z1529" s="406">
        <v>31.05</v>
      </c>
      <c r="AA1529" s="407">
        <v>205700.36699999994</v>
      </c>
      <c r="AB1529" s="407">
        <v>108589.46700000003</v>
      </c>
      <c r="AC1529" s="407">
        <v>806676.50400000042</v>
      </c>
      <c r="AD1529" s="407">
        <v>419828.43599999952</v>
      </c>
      <c r="AE1529" s="402">
        <v>5182560</v>
      </c>
    </row>
    <row r="1530" spans="1:31" s="408" customFormat="1" ht="14.4" x14ac:dyDescent="0.3">
      <c r="A1530" s="396">
        <v>43642</v>
      </c>
      <c r="B1530" s="397">
        <f t="shared" si="41"/>
        <v>2019</v>
      </c>
      <c r="C1530" s="398">
        <v>1907000</v>
      </c>
      <c r="D1530" s="398">
        <v>15431500</v>
      </c>
      <c r="E1530" s="398">
        <v>142630944</v>
      </c>
      <c r="F1530" s="398">
        <v>1871735</v>
      </c>
      <c r="G1530" s="399">
        <v>18271380</v>
      </c>
      <c r="H1530" s="399">
        <v>136190000</v>
      </c>
      <c r="I1530" s="399">
        <v>288991180</v>
      </c>
      <c r="J1530" s="400">
        <v>98.63</v>
      </c>
      <c r="K1530" s="401">
        <v>1275.4169999999999</v>
      </c>
      <c r="L1530" s="401">
        <v>656.27599999999995</v>
      </c>
      <c r="M1530" s="402">
        <v>10313.889000000001</v>
      </c>
      <c r="N1530" s="402">
        <v>5364.3929999999982</v>
      </c>
      <c r="O1530" s="402">
        <v>95777.795000000013</v>
      </c>
      <c r="P1530" s="402">
        <v>50923.998999999996</v>
      </c>
      <c r="Q1530" s="403">
        <v>1907</v>
      </c>
      <c r="R1530" s="404">
        <f t="shared" si="42"/>
        <v>0.40276538951379126</v>
      </c>
      <c r="S1530" s="405">
        <v>98.255367231638388</v>
      </c>
      <c r="T1530" s="403">
        <v>87</v>
      </c>
      <c r="U1530" s="402">
        <v>2088000</v>
      </c>
      <c r="V1530" s="402">
        <v>54288000</v>
      </c>
      <c r="W1530" s="402">
        <v>6</v>
      </c>
      <c r="X1530" s="402">
        <v>369576000</v>
      </c>
      <c r="Y1530" s="406">
        <v>60</v>
      </c>
      <c r="Z1530" s="406">
        <v>31.05</v>
      </c>
      <c r="AA1530" s="407">
        <v>205775.73399999994</v>
      </c>
      <c r="AB1530" s="407">
        <v>108630.05100000002</v>
      </c>
      <c r="AC1530" s="407">
        <v>807951.92100000044</v>
      </c>
      <c r="AD1530" s="407">
        <v>420484.71199999953</v>
      </c>
      <c r="AE1530" s="402">
        <v>5184648</v>
      </c>
    </row>
    <row r="1531" spans="1:31" s="408" customFormat="1" ht="14.4" x14ac:dyDescent="0.3">
      <c r="A1531" s="396">
        <v>43643</v>
      </c>
      <c r="B1531" s="397">
        <f t="shared" si="41"/>
        <v>2019</v>
      </c>
      <c r="C1531" s="398">
        <v>1882187.5</v>
      </c>
      <c r="D1531" s="398">
        <v>17313688</v>
      </c>
      <c r="E1531" s="398">
        <v>144513120</v>
      </c>
      <c r="F1531" s="398">
        <v>1840208</v>
      </c>
      <c r="G1531" s="399">
        <v>18271380</v>
      </c>
      <c r="H1531" s="399">
        <v>136190000</v>
      </c>
      <c r="I1531" s="399">
        <v>288991180</v>
      </c>
      <c r="J1531" s="400">
        <v>99.07</v>
      </c>
      <c r="K1531" s="401">
        <v>1250.4880000000001</v>
      </c>
      <c r="L1531" s="401">
        <v>656.00800000000004</v>
      </c>
      <c r="M1531" s="402">
        <v>11564.377</v>
      </c>
      <c r="N1531" s="402">
        <v>6020.400999999998</v>
      </c>
      <c r="O1531" s="402">
        <v>97028.28300000001</v>
      </c>
      <c r="P1531" s="402">
        <v>51580.006999999998</v>
      </c>
      <c r="Q1531" s="403">
        <v>1882.1875</v>
      </c>
      <c r="R1531" s="404">
        <f t="shared" si="42"/>
        <v>0.40499713976309576</v>
      </c>
      <c r="S1531" s="405">
        <v>98.259943820224677</v>
      </c>
      <c r="T1531" s="403">
        <v>87</v>
      </c>
      <c r="U1531" s="402">
        <v>2088000</v>
      </c>
      <c r="V1531" s="402">
        <v>56376000</v>
      </c>
      <c r="W1531" s="402">
        <v>6</v>
      </c>
      <c r="X1531" s="402">
        <v>371664000</v>
      </c>
      <c r="Y1531" s="406">
        <v>60</v>
      </c>
      <c r="Z1531" s="406">
        <v>31.05</v>
      </c>
      <c r="AA1531" s="407">
        <v>206647.80399999995</v>
      </c>
      <c r="AB1531" s="407">
        <v>109071.13100000002</v>
      </c>
      <c r="AC1531" s="407">
        <v>809202.40900000045</v>
      </c>
      <c r="AD1531" s="407">
        <v>421140.71999999951</v>
      </c>
      <c r="AE1531" s="402">
        <v>5186736</v>
      </c>
    </row>
    <row r="1532" spans="1:31" s="408" customFormat="1" ht="14.4" x14ac:dyDescent="0.3">
      <c r="A1532" s="396">
        <v>43644</v>
      </c>
      <c r="B1532" s="397">
        <f t="shared" si="41"/>
        <v>2019</v>
      </c>
      <c r="C1532" s="398">
        <v>878979.99999999988</v>
      </c>
      <c r="D1532" s="398">
        <v>18192882.999999709</v>
      </c>
      <c r="E1532" s="398">
        <v>145392422.99999973</v>
      </c>
      <c r="F1532" s="398">
        <v>808952</v>
      </c>
      <c r="G1532" s="399">
        <v>18271380</v>
      </c>
      <c r="H1532" s="399">
        <v>136190000</v>
      </c>
      <c r="I1532" s="399">
        <v>288991180</v>
      </c>
      <c r="J1532" s="400">
        <v>99.33</v>
      </c>
      <c r="K1532" s="401">
        <v>640.923</v>
      </c>
      <c r="L1532" s="401">
        <v>298.73200000000003</v>
      </c>
      <c r="M1532" s="402">
        <v>12205.300000000001</v>
      </c>
      <c r="N1532" s="402">
        <v>6319.132999999998</v>
      </c>
      <c r="O1532" s="402">
        <v>97669.206000000006</v>
      </c>
      <c r="P1532" s="402">
        <v>51878.739000000001</v>
      </c>
      <c r="Q1532" s="403">
        <v>878.9799999999999</v>
      </c>
      <c r="R1532" s="404">
        <f t="shared" si="42"/>
        <v>0.40548867521682996</v>
      </c>
      <c r="S1532" s="405">
        <v>98.265921787709473</v>
      </c>
      <c r="T1532" s="403">
        <v>87</v>
      </c>
      <c r="U1532" s="402">
        <v>2088000</v>
      </c>
      <c r="V1532" s="402">
        <v>58464000</v>
      </c>
      <c r="W1532" s="402">
        <v>6</v>
      </c>
      <c r="X1532" s="402">
        <v>373752000</v>
      </c>
      <c r="Y1532" s="406">
        <v>60</v>
      </c>
      <c r="Z1532" s="406">
        <v>31.05</v>
      </c>
      <c r="AA1532" s="407">
        <v>207165.11599999998</v>
      </c>
      <c r="AB1532" s="407">
        <v>109303.93500000003</v>
      </c>
      <c r="AC1532" s="407">
        <v>809843.3320000004</v>
      </c>
      <c r="AD1532" s="407">
        <v>421439.45199999952</v>
      </c>
      <c r="AE1532" s="402">
        <v>5188824</v>
      </c>
    </row>
    <row r="1533" spans="1:31" s="408" customFormat="1" ht="14.4" x14ac:dyDescent="0.3">
      <c r="A1533" s="396">
        <v>43645</v>
      </c>
      <c r="B1533" s="397">
        <f t="shared" si="41"/>
        <v>2019</v>
      </c>
      <c r="C1533" s="398">
        <v>1699840.0000000005</v>
      </c>
      <c r="D1533" s="398">
        <v>19892722.99999997</v>
      </c>
      <c r="E1533" s="398">
        <v>147092262.99999997</v>
      </c>
      <c r="F1533" s="398">
        <v>1763937</v>
      </c>
      <c r="G1533" s="399">
        <v>18271380</v>
      </c>
      <c r="H1533" s="399">
        <v>136190000</v>
      </c>
      <c r="I1533" s="399">
        <v>288991180</v>
      </c>
      <c r="J1533" s="400">
        <v>99.45</v>
      </c>
      <c r="K1533" s="401">
        <v>1096.962</v>
      </c>
      <c r="L1533" s="401">
        <v>576.04</v>
      </c>
      <c r="M1533" s="402">
        <v>13302.262000000001</v>
      </c>
      <c r="N1533" s="402">
        <v>6895.172999999998</v>
      </c>
      <c r="O1533" s="402">
        <v>98766.168000000005</v>
      </c>
      <c r="P1533" s="402">
        <v>52454.779000000002</v>
      </c>
      <c r="Q1533" s="403">
        <v>1699.8400000000004</v>
      </c>
      <c r="R1533" s="404">
        <f t="shared" si="42"/>
        <v>0.40682403316570953</v>
      </c>
      <c r="S1533" s="405">
        <v>98.27249999999998</v>
      </c>
      <c r="T1533" s="403">
        <v>87</v>
      </c>
      <c r="U1533" s="402">
        <v>2088000</v>
      </c>
      <c r="V1533" s="402">
        <v>60552000</v>
      </c>
      <c r="W1533" s="402">
        <v>6</v>
      </c>
      <c r="X1533" s="402">
        <v>375840000</v>
      </c>
      <c r="Y1533" s="406">
        <v>60</v>
      </c>
      <c r="Z1533" s="406">
        <v>31.05</v>
      </c>
      <c r="AA1533" s="407">
        <v>207924.76799999998</v>
      </c>
      <c r="AB1533" s="407">
        <v>109703.29900000003</v>
      </c>
      <c r="AC1533" s="407">
        <v>810940.29400000046</v>
      </c>
      <c r="AD1533" s="407">
        <v>422015.4919999995</v>
      </c>
      <c r="AE1533" s="402">
        <v>5190912</v>
      </c>
    </row>
    <row r="1534" spans="1:31" s="408" customFormat="1" ht="14.4" x14ac:dyDescent="0.3">
      <c r="A1534" s="396">
        <v>43646</v>
      </c>
      <c r="B1534" s="397">
        <f t="shared" si="41"/>
        <v>2019</v>
      </c>
      <c r="C1534" s="398">
        <v>860317.00000000012</v>
      </c>
      <c r="D1534" s="398">
        <v>20753040.000000007</v>
      </c>
      <c r="E1534" s="398">
        <v>147952580.00000003</v>
      </c>
      <c r="F1534" s="398">
        <v>1462796</v>
      </c>
      <c r="G1534" s="399">
        <v>18271380</v>
      </c>
      <c r="H1534" s="399">
        <v>136190000</v>
      </c>
      <c r="I1534" s="399">
        <v>288991180</v>
      </c>
      <c r="J1534" s="400">
        <v>100</v>
      </c>
      <c r="K1534" s="401">
        <v>586.80200000000002</v>
      </c>
      <c r="L1534" s="401">
        <v>282.988</v>
      </c>
      <c r="M1534" s="402">
        <v>13889.064</v>
      </c>
      <c r="N1534" s="402">
        <v>7178.1609999999982</v>
      </c>
      <c r="O1534" s="402">
        <v>99352.97</v>
      </c>
      <c r="P1534" s="402">
        <v>52737.767</v>
      </c>
      <c r="Q1534" s="403">
        <v>860.31700000000012</v>
      </c>
      <c r="R1534" s="404">
        <f t="shared" si="42"/>
        <v>0.40745608061230582</v>
      </c>
      <c r="S1534" s="405">
        <v>98.282044198895008</v>
      </c>
      <c r="T1534" s="403">
        <v>87</v>
      </c>
      <c r="U1534" s="402">
        <v>2088000</v>
      </c>
      <c r="V1534" s="402">
        <v>62640000</v>
      </c>
      <c r="W1534" s="402">
        <v>6</v>
      </c>
      <c r="X1534" s="402">
        <v>377928000</v>
      </c>
      <c r="Y1534" s="406">
        <v>60</v>
      </c>
      <c r="Z1534" s="406">
        <v>31.05</v>
      </c>
      <c r="AA1534" s="407">
        <v>208056.51299999995</v>
      </c>
      <c r="AB1534" s="407">
        <v>109749.55100000001</v>
      </c>
      <c r="AC1534" s="407">
        <v>811527.09600000049</v>
      </c>
      <c r="AD1534" s="407">
        <v>422298.47999999952</v>
      </c>
      <c r="AE1534" s="402">
        <v>5193000</v>
      </c>
    </row>
    <row r="1535" spans="1:31" s="421" customFormat="1" ht="14.4" x14ac:dyDescent="0.3">
      <c r="A1535" s="409">
        <v>43647</v>
      </c>
      <c r="B1535" s="410">
        <f t="shared" si="41"/>
        <v>2019</v>
      </c>
      <c r="C1535" s="411">
        <v>1315062.5</v>
      </c>
      <c r="D1535" s="411">
        <v>1315062.5</v>
      </c>
      <c r="E1535" s="411">
        <v>149266688</v>
      </c>
      <c r="F1535" s="411">
        <v>1503335</v>
      </c>
      <c r="G1535" s="412">
        <v>26620050</v>
      </c>
      <c r="H1535" s="412">
        <v>162810048</v>
      </c>
      <c r="I1535" s="412">
        <v>288991180</v>
      </c>
      <c r="J1535" s="413">
        <v>99.48</v>
      </c>
      <c r="K1535" s="414">
        <v>889.47799999999995</v>
      </c>
      <c r="L1535" s="414">
        <v>441.36</v>
      </c>
      <c r="M1535" s="415">
        <v>889.47799999999995</v>
      </c>
      <c r="N1535" s="415">
        <v>441.36</v>
      </c>
      <c r="O1535" s="415">
        <v>100242.448</v>
      </c>
      <c r="P1535" s="415">
        <v>53179.127</v>
      </c>
      <c r="Q1535" s="416">
        <v>1315.0625</v>
      </c>
      <c r="R1535" s="417">
        <f t="shared" si="42"/>
        <v>0.40899120959461815</v>
      </c>
      <c r="S1535" s="418">
        <v>98.288626373626343</v>
      </c>
      <c r="T1535" s="416">
        <v>87</v>
      </c>
      <c r="U1535" s="415">
        <v>2088000</v>
      </c>
      <c r="V1535" s="415">
        <v>2088000</v>
      </c>
      <c r="W1535" s="415">
        <v>7</v>
      </c>
      <c r="X1535" s="415">
        <v>380016000</v>
      </c>
      <c r="Y1535" s="419">
        <v>60</v>
      </c>
      <c r="Z1535" s="419">
        <v>31.05</v>
      </c>
      <c r="AA1535" s="420">
        <v>208701.42699999997</v>
      </c>
      <c r="AB1535" s="420">
        <v>110048.26700000001</v>
      </c>
      <c r="AC1535" s="420">
        <v>812416.57400000049</v>
      </c>
      <c r="AD1535" s="420">
        <v>422739.8399999995</v>
      </c>
      <c r="AE1535" s="415">
        <v>5195088</v>
      </c>
    </row>
    <row r="1536" spans="1:31" s="421" customFormat="1" ht="14.4" x14ac:dyDescent="0.3">
      <c r="A1536" s="409">
        <v>43648</v>
      </c>
      <c r="B1536" s="410">
        <f t="shared" si="41"/>
        <v>2019</v>
      </c>
      <c r="C1536" s="411">
        <v>851062.5</v>
      </c>
      <c r="D1536" s="411">
        <v>2166125</v>
      </c>
      <c r="E1536" s="411">
        <v>150117744</v>
      </c>
      <c r="F1536" s="411">
        <v>1114101</v>
      </c>
      <c r="G1536" s="412">
        <v>26620050</v>
      </c>
      <c r="H1536" s="412">
        <v>162810048</v>
      </c>
      <c r="I1536" s="412">
        <v>288991180</v>
      </c>
      <c r="J1536" s="413">
        <v>98.54</v>
      </c>
      <c r="K1536" s="414">
        <v>561.27099999999996</v>
      </c>
      <c r="L1536" s="414">
        <v>288.65199999999999</v>
      </c>
      <c r="M1536" s="415">
        <v>1450.7489999999998</v>
      </c>
      <c r="N1536" s="415">
        <v>730.01199999999994</v>
      </c>
      <c r="O1536" s="415">
        <v>100803.719</v>
      </c>
      <c r="P1536" s="415">
        <v>53467.779000000002</v>
      </c>
      <c r="Q1536" s="416">
        <v>851.0625</v>
      </c>
      <c r="R1536" s="417">
        <f t="shared" si="42"/>
        <v>0.4095706623054774</v>
      </c>
      <c r="S1536" s="418">
        <v>98.289999999999978</v>
      </c>
      <c r="T1536" s="416">
        <v>87</v>
      </c>
      <c r="U1536" s="415">
        <v>2088000</v>
      </c>
      <c r="V1536" s="415">
        <v>4176000</v>
      </c>
      <c r="W1536" s="415">
        <v>7</v>
      </c>
      <c r="X1536" s="415">
        <v>382104000</v>
      </c>
      <c r="Y1536" s="419">
        <v>60</v>
      </c>
      <c r="Z1536" s="419">
        <v>31.05</v>
      </c>
      <c r="AA1536" s="420">
        <v>209165.245</v>
      </c>
      <c r="AB1536" s="420">
        <v>110282.71900000001</v>
      </c>
      <c r="AC1536" s="420">
        <v>812977.84500000044</v>
      </c>
      <c r="AD1536" s="420">
        <v>423028.4919999995</v>
      </c>
      <c r="AE1536" s="415">
        <v>5197176</v>
      </c>
    </row>
    <row r="1537" spans="1:31" s="421" customFormat="1" ht="14.4" x14ac:dyDescent="0.3">
      <c r="A1537" s="409">
        <v>43649</v>
      </c>
      <c r="B1537" s="410">
        <f t="shared" si="41"/>
        <v>2019</v>
      </c>
      <c r="C1537" s="411">
        <v>985437.5</v>
      </c>
      <c r="D1537" s="411">
        <v>3151562.5</v>
      </c>
      <c r="E1537" s="411">
        <v>151103184</v>
      </c>
      <c r="F1537" s="411">
        <v>878577</v>
      </c>
      <c r="G1537" s="412">
        <v>26620050</v>
      </c>
      <c r="H1537" s="412">
        <v>162810048</v>
      </c>
      <c r="I1537" s="412">
        <v>288991180</v>
      </c>
      <c r="J1537" s="413">
        <v>97.02</v>
      </c>
      <c r="K1537" s="414">
        <v>657.87199999999996</v>
      </c>
      <c r="L1537" s="414">
        <v>339.34800000000001</v>
      </c>
      <c r="M1537" s="415">
        <v>2108.6209999999996</v>
      </c>
      <c r="N1537" s="415">
        <v>1069.3599999999999</v>
      </c>
      <c r="O1537" s="415">
        <v>101461.591</v>
      </c>
      <c r="P1537" s="415">
        <v>53807.127</v>
      </c>
      <c r="Q1537" s="416">
        <v>985.4375</v>
      </c>
      <c r="R1537" s="417">
        <f t="shared" si="42"/>
        <v>0.41047362837381313</v>
      </c>
      <c r="S1537" s="418">
        <v>98.283097826086944</v>
      </c>
      <c r="T1537" s="416">
        <v>87</v>
      </c>
      <c r="U1537" s="415">
        <v>2088000</v>
      </c>
      <c r="V1537" s="415">
        <v>6264000</v>
      </c>
      <c r="W1537" s="415">
        <v>7</v>
      </c>
      <c r="X1537" s="415">
        <v>384192000</v>
      </c>
      <c r="Y1537" s="419">
        <v>60</v>
      </c>
      <c r="Z1537" s="419">
        <v>31.05</v>
      </c>
      <c r="AA1537" s="420">
        <v>209547.97899999999</v>
      </c>
      <c r="AB1537" s="420">
        <v>110477.899</v>
      </c>
      <c r="AC1537" s="420">
        <v>813635.71700000041</v>
      </c>
      <c r="AD1537" s="420">
        <v>423367.8399999995</v>
      </c>
      <c r="AE1537" s="415">
        <v>5199264</v>
      </c>
    </row>
    <row r="1538" spans="1:31" s="421" customFormat="1" ht="14.4" x14ac:dyDescent="0.3">
      <c r="A1538" s="409">
        <v>43650</v>
      </c>
      <c r="B1538" s="410">
        <f t="shared" si="41"/>
        <v>2019</v>
      </c>
      <c r="C1538" s="411">
        <v>1671625</v>
      </c>
      <c r="D1538" s="411">
        <v>4823187.5</v>
      </c>
      <c r="E1538" s="411">
        <v>152774816</v>
      </c>
      <c r="F1538" s="411">
        <v>1284121</v>
      </c>
      <c r="G1538" s="412">
        <v>26620050</v>
      </c>
      <c r="H1538" s="412">
        <v>162810048</v>
      </c>
      <c r="I1538" s="412">
        <v>288991180</v>
      </c>
      <c r="J1538" s="413">
        <v>98.67</v>
      </c>
      <c r="K1538" s="414">
        <v>1120.5540000000001</v>
      </c>
      <c r="L1538" s="414">
        <v>572.18799999999999</v>
      </c>
      <c r="M1538" s="415">
        <v>3229.1749999999997</v>
      </c>
      <c r="N1538" s="415">
        <v>1641.5479999999998</v>
      </c>
      <c r="O1538" s="415">
        <v>102582.145</v>
      </c>
      <c r="P1538" s="415">
        <v>54379.315000000002</v>
      </c>
      <c r="Q1538" s="416">
        <v>1671.625</v>
      </c>
      <c r="R1538" s="417">
        <f t="shared" si="42"/>
        <v>0.41227065508876615</v>
      </c>
      <c r="S1538" s="418">
        <v>98.285189189189154</v>
      </c>
      <c r="T1538" s="416">
        <v>87</v>
      </c>
      <c r="U1538" s="415">
        <v>2088000</v>
      </c>
      <c r="V1538" s="415">
        <v>8352000</v>
      </c>
      <c r="W1538" s="415">
        <v>7</v>
      </c>
      <c r="X1538" s="415">
        <v>386280000</v>
      </c>
      <c r="Y1538" s="419">
        <v>60</v>
      </c>
      <c r="Z1538" s="419">
        <v>31.05</v>
      </c>
      <c r="AA1538" s="420">
        <v>210459.26300000001</v>
      </c>
      <c r="AB1538" s="420">
        <v>110953.639</v>
      </c>
      <c r="AC1538" s="420">
        <v>814756.27100000042</v>
      </c>
      <c r="AD1538" s="420">
        <v>423940.02799999953</v>
      </c>
      <c r="AE1538" s="415">
        <v>5201352</v>
      </c>
    </row>
    <row r="1539" spans="1:31" s="421" customFormat="1" ht="14.4" x14ac:dyDescent="0.3">
      <c r="A1539" s="409">
        <v>43651</v>
      </c>
      <c r="B1539" s="410">
        <f t="shared" si="41"/>
        <v>2019</v>
      </c>
      <c r="C1539" s="411">
        <v>875312.5</v>
      </c>
      <c r="D1539" s="411">
        <v>5698500</v>
      </c>
      <c r="E1539" s="411">
        <v>153650128</v>
      </c>
      <c r="F1539" s="411">
        <v>1049130</v>
      </c>
      <c r="G1539" s="412">
        <v>26620050</v>
      </c>
      <c r="H1539" s="412">
        <v>162810048</v>
      </c>
      <c r="I1539" s="412">
        <v>288991180</v>
      </c>
      <c r="J1539" s="413">
        <v>99.54</v>
      </c>
      <c r="K1539" s="414">
        <v>588.34199999999998</v>
      </c>
      <c r="L1539" s="414">
        <v>296.452</v>
      </c>
      <c r="M1539" s="415">
        <v>3817.5169999999998</v>
      </c>
      <c r="N1539" s="415">
        <v>1937.9999999999998</v>
      </c>
      <c r="O1539" s="415">
        <v>103170.48700000001</v>
      </c>
      <c r="P1539" s="415">
        <v>54675.767</v>
      </c>
      <c r="Q1539" s="416">
        <v>875.3125</v>
      </c>
      <c r="R1539" s="417">
        <f t="shared" si="42"/>
        <v>0.41301545446419263</v>
      </c>
      <c r="S1539" s="418">
        <v>98.291935483870944</v>
      </c>
      <c r="T1539" s="416">
        <v>87</v>
      </c>
      <c r="U1539" s="415">
        <v>2088000</v>
      </c>
      <c r="V1539" s="415">
        <v>10440000</v>
      </c>
      <c r="W1539" s="415">
        <v>7</v>
      </c>
      <c r="X1539" s="415">
        <v>388368000</v>
      </c>
      <c r="Y1539" s="419">
        <v>60</v>
      </c>
      <c r="Z1539" s="419">
        <v>31.05</v>
      </c>
      <c r="AA1539" s="420">
        <v>210829.75400000002</v>
      </c>
      <c r="AB1539" s="420">
        <v>111158.05500000001</v>
      </c>
      <c r="AC1539" s="420">
        <v>815344.61300000036</v>
      </c>
      <c r="AD1539" s="420">
        <v>424236.47999999952</v>
      </c>
      <c r="AE1539" s="415">
        <v>5203440</v>
      </c>
    </row>
    <row r="1540" spans="1:31" s="421" customFormat="1" ht="14.4" x14ac:dyDescent="0.3">
      <c r="A1540" s="409">
        <v>43652</v>
      </c>
      <c r="B1540" s="410">
        <f t="shared" si="41"/>
        <v>2019</v>
      </c>
      <c r="C1540" s="411">
        <v>270063</v>
      </c>
      <c r="D1540" s="411">
        <v>5968563</v>
      </c>
      <c r="E1540" s="411">
        <v>153920192</v>
      </c>
      <c r="F1540" s="411">
        <v>634456</v>
      </c>
      <c r="G1540" s="412">
        <v>26620050</v>
      </c>
      <c r="H1540" s="412">
        <v>162810048</v>
      </c>
      <c r="I1540" s="412">
        <v>288991180</v>
      </c>
      <c r="J1540" s="413">
        <v>99.32</v>
      </c>
      <c r="K1540" s="414">
        <v>182.69399999999999</v>
      </c>
      <c r="L1540" s="414">
        <v>93.768000000000001</v>
      </c>
      <c r="M1540" s="415">
        <v>4000.2109999999998</v>
      </c>
      <c r="N1540" s="415">
        <v>2031.7679999999998</v>
      </c>
      <c r="O1540" s="415">
        <v>103353.18100000001</v>
      </c>
      <c r="P1540" s="415">
        <v>54769.534999999996</v>
      </c>
      <c r="Q1540" s="416">
        <v>270.06299999999999</v>
      </c>
      <c r="R1540" s="417">
        <f t="shared" si="42"/>
        <v>0.4130454930407948</v>
      </c>
      <c r="S1540" s="418">
        <v>98.297433155080185</v>
      </c>
      <c r="T1540" s="416">
        <v>87</v>
      </c>
      <c r="U1540" s="415">
        <v>2088000</v>
      </c>
      <c r="V1540" s="415">
        <v>12528000</v>
      </c>
      <c r="W1540" s="415">
        <v>7</v>
      </c>
      <c r="X1540" s="415">
        <v>390456000</v>
      </c>
      <c r="Y1540" s="419">
        <v>60</v>
      </c>
      <c r="Z1540" s="419">
        <v>31.05</v>
      </c>
      <c r="AA1540" s="420">
        <v>210797.38999999998</v>
      </c>
      <c r="AB1540" s="420">
        <v>111152.591</v>
      </c>
      <c r="AC1540" s="420">
        <v>815527.30700000038</v>
      </c>
      <c r="AD1540" s="420">
        <v>424330.2479999995</v>
      </c>
      <c r="AE1540" s="415">
        <v>5205528</v>
      </c>
    </row>
    <row r="1541" spans="1:31" s="421" customFormat="1" ht="14.4" x14ac:dyDescent="0.3">
      <c r="A1541" s="409">
        <v>43653</v>
      </c>
      <c r="B1541" s="410">
        <f t="shared" si="41"/>
        <v>2019</v>
      </c>
      <c r="C1541" s="411">
        <v>517937.5</v>
      </c>
      <c r="D1541" s="411">
        <v>6486500</v>
      </c>
      <c r="E1541" s="411">
        <v>154438128</v>
      </c>
      <c r="F1541" s="411">
        <v>705158</v>
      </c>
      <c r="G1541" s="412">
        <v>26620050</v>
      </c>
      <c r="H1541" s="412">
        <v>162810048</v>
      </c>
      <c r="I1541" s="412">
        <v>288991180</v>
      </c>
      <c r="J1541" s="413">
        <v>99.95</v>
      </c>
      <c r="K1541" s="414">
        <v>353.46199999999999</v>
      </c>
      <c r="L1541" s="414">
        <v>172.07599999999999</v>
      </c>
      <c r="M1541" s="415">
        <v>4353.6729999999998</v>
      </c>
      <c r="N1541" s="415">
        <v>2203.8439999999996</v>
      </c>
      <c r="O1541" s="415">
        <v>103706.64300000001</v>
      </c>
      <c r="P1541" s="415">
        <v>54941.610999999997</v>
      </c>
      <c r="Q1541" s="416">
        <v>517.9375</v>
      </c>
      <c r="R1541" s="417">
        <f t="shared" si="42"/>
        <v>0.41295897057714065</v>
      </c>
      <c r="S1541" s="418">
        <v>98.306223404255292</v>
      </c>
      <c r="T1541" s="416">
        <v>87</v>
      </c>
      <c r="U1541" s="415">
        <v>2088000</v>
      </c>
      <c r="V1541" s="415">
        <v>14616000</v>
      </c>
      <c r="W1541" s="415">
        <v>7</v>
      </c>
      <c r="X1541" s="415">
        <v>392544000</v>
      </c>
      <c r="Y1541" s="419">
        <v>60</v>
      </c>
      <c r="Z1541" s="419">
        <v>31.05</v>
      </c>
      <c r="AA1541" s="420">
        <v>210979.93599999999</v>
      </c>
      <c r="AB1541" s="420">
        <v>111241.69099999999</v>
      </c>
      <c r="AC1541" s="420">
        <v>815880.76900000044</v>
      </c>
      <c r="AD1541" s="420">
        <v>424502.3239999995</v>
      </c>
      <c r="AE1541" s="415">
        <v>5207616</v>
      </c>
    </row>
    <row r="1542" spans="1:31" s="421" customFormat="1" ht="14.4" x14ac:dyDescent="0.3">
      <c r="A1542" s="409">
        <v>43654</v>
      </c>
      <c r="B1542" s="410">
        <f t="shared" si="41"/>
        <v>2019</v>
      </c>
      <c r="C1542" s="411">
        <v>308625</v>
      </c>
      <c r="D1542" s="411">
        <v>6795125</v>
      </c>
      <c r="E1542" s="411">
        <v>154746752</v>
      </c>
      <c r="F1542" s="411">
        <v>316396</v>
      </c>
      <c r="G1542" s="412">
        <v>26620050</v>
      </c>
      <c r="H1542" s="412">
        <v>162810048</v>
      </c>
      <c r="I1542" s="412">
        <v>288991180</v>
      </c>
      <c r="J1542" s="413">
        <v>95.74</v>
      </c>
      <c r="K1542" s="414">
        <v>203.43700000000001</v>
      </c>
      <c r="L1542" s="414">
        <v>109.55200000000001</v>
      </c>
      <c r="M1542" s="415">
        <v>4557.1099999999997</v>
      </c>
      <c r="N1542" s="415">
        <v>2313.3959999999997</v>
      </c>
      <c r="O1542" s="415">
        <v>103910.08000000002</v>
      </c>
      <c r="P1542" s="415">
        <v>55051.163</v>
      </c>
      <c r="Q1542" s="416">
        <v>308.625</v>
      </c>
      <c r="R1542" s="417">
        <f t="shared" si="42"/>
        <v>0.41239738316308511</v>
      </c>
      <c r="S1542" s="418">
        <v>98.292645502645485</v>
      </c>
      <c r="T1542" s="416">
        <v>87</v>
      </c>
      <c r="U1542" s="415">
        <v>2088000</v>
      </c>
      <c r="V1542" s="415">
        <v>16704000</v>
      </c>
      <c r="W1542" s="415">
        <v>7</v>
      </c>
      <c r="X1542" s="415">
        <v>394632000</v>
      </c>
      <c r="Y1542" s="419">
        <v>60</v>
      </c>
      <c r="Z1542" s="419">
        <v>31.05</v>
      </c>
      <c r="AA1542" s="420">
        <v>210785.163</v>
      </c>
      <c r="AB1542" s="420">
        <v>111156.963</v>
      </c>
      <c r="AC1542" s="420">
        <v>816084.20600000047</v>
      </c>
      <c r="AD1542" s="420">
        <v>424611.87599999952</v>
      </c>
      <c r="AE1542" s="415">
        <v>5209704</v>
      </c>
    </row>
    <row r="1543" spans="1:31" s="421" customFormat="1" ht="14.4" x14ac:dyDescent="0.3">
      <c r="A1543" s="409">
        <v>43655</v>
      </c>
      <c r="B1543" s="410">
        <f t="shared" si="41"/>
        <v>2019</v>
      </c>
      <c r="C1543" s="411">
        <v>209687.5</v>
      </c>
      <c r="D1543" s="411">
        <v>7004812.5</v>
      </c>
      <c r="E1543" s="411">
        <v>154956432</v>
      </c>
      <c r="F1543" s="411">
        <v>269090</v>
      </c>
      <c r="G1543" s="412">
        <v>26620050</v>
      </c>
      <c r="H1543" s="412">
        <v>162810048</v>
      </c>
      <c r="I1543" s="412">
        <v>288991180</v>
      </c>
      <c r="J1543" s="413">
        <v>99.79</v>
      </c>
      <c r="K1543" s="414">
        <v>143.66399999999999</v>
      </c>
      <c r="L1543" s="414">
        <v>72.16</v>
      </c>
      <c r="M1543" s="415">
        <v>4700.7739999999994</v>
      </c>
      <c r="N1543" s="415">
        <v>2385.5559999999996</v>
      </c>
      <c r="O1543" s="415">
        <v>104053.74400000002</v>
      </c>
      <c r="P1543" s="415">
        <v>55123.323000000004</v>
      </c>
      <c r="Q1543" s="416">
        <v>209.6875</v>
      </c>
      <c r="R1543" s="417">
        <f t="shared" si="42"/>
        <v>0.41206967820848472</v>
      </c>
      <c r="S1543" s="418">
        <v>98.300526315789469</v>
      </c>
      <c r="T1543" s="416">
        <v>87</v>
      </c>
      <c r="U1543" s="415">
        <v>2088000</v>
      </c>
      <c r="V1543" s="415">
        <v>18792000</v>
      </c>
      <c r="W1543" s="415">
        <v>7</v>
      </c>
      <c r="X1543" s="415">
        <v>396720000</v>
      </c>
      <c r="Y1543" s="419">
        <v>60</v>
      </c>
      <c r="Z1543" s="419">
        <v>31.05</v>
      </c>
      <c r="AA1543" s="420">
        <v>210431.70099999994</v>
      </c>
      <c r="AB1543" s="420">
        <v>110979.86300000001</v>
      </c>
      <c r="AC1543" s="420">
        <v>816227.87000000046</v>
      </c>
      <c r="AD1543" s="420">
        <v>424684.0359999995</v>
      </c>
      <c r="AE1543" s="415">
        <v>5211792</v>
      </c>
    </row>
    <row r="1544" spans="1:31" s="421" customFormat="1" ht="14.4" x14ac:dyDescent="0.3">
      <c r="A1544" s="409">
        <v>43656</v>
      </c>
      <c r="B1544" s="410">
        <f t="shared" si="41"/>
        <v>2019</v>
      </c>
      <c r="C1544" s="411">
        <v>12250</v>
      </c>
      <c r="D1544" s="411">
        <v>7017062.5</v>
      </c>
      <c r="E1544" s="411">
        <v>154968688</v>
      </c>
      <c r="F1544" s="411">
        <v>70211</v>
      </c>
      <c r="G1544" s="412">
        <v>26620050</v>
      </c>
      <c r="H1544" s="412">
        <v>162810048</v>
      </c>
      <c r="I1544" s="412">
        <v>288991180</v>
      </c>
      <c r="J1544" s="413">
        <v>29.23</v>
      </c>
      <c r="K1544" s="414">
        <v>8.5589999999999993</v>
      </c>
      <c r="L1544" s="414">
        <v>3.8719999999999999</v>
      </c>
      <c r="M1544" s="415">
        <v>4709.3329999999996</v>
      </c>
      <c r="N1544" s="415">
        <v>2389.4279999999994</v>
      </c>
      <c r="O1544" s="415">
        <v>104062.30300000001</v>
      </c>
      <c r="P1544" s="415">
        <v>55127.195000000007</v>
      </c>
      <c r="Q1544" s="416">
        <v>12.25</v>
      </c>
      <c r="R1544" s="417">
        <f t="shared" si="42"/>
        <v>0.41188817791981625</v>
      </c>
      <c r="S1544" s="418">
        <v>97.938900523560193</v>
      </c>
      <c r="T1544" s="416">
        <v>87</v>
      </c>
      <c r="U1544" s="415">
        <v>2088000</v>
      </c>
      <c r="V1544" s="415">
        <v>20880000</v>
      </c>
      <c r="W1544" s="415">
        <v>7</v>
      </c>
      <c r="X1544" s="415">
        <v>398808000</v>
      </c>
      <c r="Y1544" s="419">
        <v>60</v>
      </c>
      <c r="Z1544" s="419">
        <v>31.05</v>
      </c>
      <c r="AA1544" s="420">
        <v>210135.08199999994</v>
      </c>
      <c r="AB1544" s="420">
        <v>110820.88700000002</v>
      </c>
      <c r="AC1544" s="420">
        <v>816236.42900000047</v>
      </c>
      <c r="AD1544" s="420">
        <v>424687.90799999947</v>
      </c>
      <c r="AE1544" s="415">
        <v>5213880</v>
      </c>
    </row>
    <row r="1545" spans="1:31" s="421" customFormat="1" ht="14.4" x14ac:dyDescent="0.3">
      <c r="A1545" s="409">
        <v>43657</v>
      </c>
      <c r="B1545" s="410">
        <f t="shared" si="41"/>
        <v>2019</v>
      </c>
      <c r="C1545" s="411">
        <v>115625</v>
      </c>
      <c r="D1545" s="411">
        <v>7132687.5</v>
      </c>
      <c r="E1545" s="411">
        <v>155084320</v>
      </c>
      <c r="F1545" s="411">
        <v>213190</v>
      </c>
      <c r="G1545" s="412">
        <v>26620050</v>
      </c>
      <c r="H1545" s="412">
        <v>162810048</v>
      </c>
      <c r="I1545" s="412">
        <v>288991180</v>
      </c>
      <c r="J1545" s="413">
        <v>11.2</v>
      </c>
      <c r="K1545" s="414">
        <v>77.347999999999999</v>
      </c>
      <c r="L1545" s="414">
        <v>40.512</v>
      </c>
      <c r="M1545" s="415">
        <v>4786.6809999999996</v>
      </c>
      <c r="N1545" s="415">
        <v>2429.9399999999996</v>
      </c>
      <c r="O1545" s="415">
        <v>104139.65100000001</v>
      </c>
      <c r="P1545" s="415">
        <v>55167.707000000009</v>
      </c>
      <c r="Q1545" s="416">
        <v>115.625</v>
      </c>
      <c r="R1545" s="417">
        <f t="shared" si="42"/>
        <v>0.4108484637015829</v>
      </c>
      <c r="S1545" s="418">
        <v>97.487135416666661</v>
      </c>
      <c r="T1545" s="416">
        <v>87</v>
      </c>
      <c r="U1545" s="415">
        <v>2088000</v>
      </c>
      <c r="V1545" s="415">
        <v>22968000</v>
      </c>
      <c r="W1545" s="415">
        <v>7</v>
      </c>
      <c r="X1545" s="415">
        <v>400896000</v>
      </c>
      <c r="Y1545" s="419">
        <v>60</v>
      </c>
      <c r="Z1545" s="419">
        <v>31.05</v>
      </c>
      <c r="AA1545" s="420">
        <v>210110.48599999992</v>
      </c>
      <c r="AB1545" s="420">
        <v>110806.76300000002</v>
      </c>
      <c r="AC1545" s="420">
        <v>816313.77700000047</v>
      </c>
      <c r="AD1545" s="420">
        <v>424728.41999999946</v>
      </c>
      <c r="AE1545" s="415">
        <v>5215968</v>
      </c>
    </row>
    <row r="1546" spans="1:31" s="421" customFormat="1" ht="14.4" x14ac:dyDescent="0.3">
      <c r="A1546" s="409">
        <v>43658</v>
      </c>
      <c r="B1546" s="410">
        <f t="shared" si="41"/>
        <v>2019</v>
      </c>
      <c r="C1546" s="411">
        <v>74937.5</v>
      </c>
      <c r="D1546" s="411">
        <v>7207625</v>
      </c>
      <c r="E1546" s="411">
        <v>155159248</v>
      </c>
      <c r="F1546" s="411">
        <v>473224</v>
      </c>
      <c r="G1546" s="412">
        <v>26620050</v>
      </c>
      <c r="H1546" s="412">
        <v>162810048</v>
      </c>
      <c r="I1546" s="412">
        <v>288991180</v>
      </c>
      <c r="J1546" s="413">
        <v>88.43</v>
      </c>
      <c r="K1546" s="414">
        <v>55.377000000000002</v>
      </c>
      <c r="L1546" s="414">
        <v>24.164000000000001</v>
      </c>
      <c r="M1546" s="415">
        <v>4842.058</v>
      </c>
      <c r="N1546" s="415">
        <v>2454.1039999999998</v>
      </c>
      <c r="O1546" s="415">
        <v>104195.02800000001</v>
      </c>
      <c r="P1546" s="415">
        <v>55191.871000000006</v>
      </c>
      <c r="Q1546" s="416">
        <v>74.9375</v>
      </c>
      <c r="R1546" s="417">
        <f t="shared" si="42"/>
        <v>0.4090463872569286</v>
      </c>
      <c r="S1546" s="418">
        <v>97.440207253886001</v>
      </c>
      <c r="T1546" s="416">
        <v>87</v>
      </c>
      <c r="U1546" s="415">
        <v>2088000</v>
      </c>
      <c r="V1546" s="415">
        <v>25056000</v>
      </c>
      <c r="W1546" s="415">
        <v>7</v>
      </c>
      <c r="X1546" s="415">
        <v>402984000</v>
      </c>
      <c r="Y1546" s="419">
        <v>60</v>
      </c>
      <c r="Z1546" s="419">
        <v>31.05</v>
      </c>
      <c r="AA1546" s="420">
        <v>209556.22899999993</v>
      </c>
      <c r="AB1546" s="420">
        <v>110521.11100000002</v>
      </c>
      <c r="AC1546" s="420">
        <v>816369.15400000045</v>
      </c>
      <c r="AD1546" s="420">
        <v>424752.58399999945</v>
      </c>
      <c r="AE1546" s="415">
        <v>5218056</v>
      </c>
    </row>
    <row r="1547" spans="1:31" s="421" customFormat="1" ht="14.4" x14ac:dyDescent="0.3">
      <c r="A1547" s="409">
        <v>43659</v>
      </c>
      <c r="B1547" s="410">
        <f t="shared" si="41"/>
        <v>2019</v>
      </c>
      <c r="C1547" s="411">
        <v>46062.5</v>
      </c>
      <c r="D1547" s="411">
        <v>7253687.5</v>
      </c>
      <c r="E1547" s="411">
        <v>155205312</v>
      </c>
      <c r="F1547" s="411">
        <v>159482</v>
      </c>
      <c r="G1547" s="412">
        <v>26620050</v>
      </c>
      <c r="H1547" s="412">
        <v>162810048</v>
      </c>
      <c r="I1547" s="412">
        <v>288991180</v>
      </c>
      <c r="J1547" s="413">
        <v>98.93</v>
      </c>
      <c r="K1547" s="414">
        <v>28.268999999999998</v>
      </c>
      <c r="L1547" s="414">
        <v>21.12</v>
      </c>
      <c r="M1547" s="415">
        <v>4870.3270000000002</v>
      </c>
      <c r="N1547" s="415">
        <v>2475.2239999999997</v>
      </c>
      <c r="O1547" s="415">
        <v>104223.29700000001</v>
      </c>
      <c r="P1547" s="415">
        <v>55212.991000000009</v>
      </c>
      <c r="Q1547" s="416">
        <v>46.0625</v>
      </c>
      <c r="R1547" s="417">
        <f t="shared" si="42"/>
        <v>0.40825642439018839</v>
      </c>
      <c r="S1547" s="418">
        <v>97.447886597938137</v>
      </c>
      <c r="T1547" s="416">
        <v>87</v>
      </c>
      <c r="U1547" s="415">
        <v>2088000</v>
      </c>
      <c r="V1547" s="415">
        <v>27144000</v>
      </c>
      <c r="W1547" s="415">
        <v>7</v>
      </c>
      <c r="X1547" s="415">
        <v>405072000</v>
      </c>
      <c r="Y1547" s="419">
        <v>60</v>
      </c>
      <c r="Z1547" s="419">
        <v>31.05</v>
      </c>
      <c r="AA1547" s="420">
        <v>208615.99499999994</v>
      </c>
      <c r="AB1547" s="420">
        <v>110044.13500000001</v>
      </c>
      <c r="AC1547" s="420">
        <v>816397.42300000042</v>
      </c>
      <c r="AD1547" s="420">
        <v>424773.70399999944</v>
      </c>
      <c r="AE1547" s="415">
        <v>5220144</v>
      </c>
    </row>
    <row r="1548" spans="1:31" s="421" customFormat="1" ht="14.4" x14ac:dyDescent="0.3">
      <c r="A1548" s="409">
        <v>43660</v>
      </c>
      <c r="B1548" s="410">
        <f t="shared" ref="B1548:B1611" si="43">YEAR(A1548)</f>
        <v>2019</v>
      </c>
      <c r="C1548" s="411">
        <v>12000</v>
      </c>
      <c r="D1548" s="411">
        <v>7265687.5</v>
      </c>
      <c r="E1548" s="411">
        <v>155217312</v>
      </c>
      <c r="F1548" s="411">
        <v>234592</v>
      </c>
      <c r="G1548" s="412">
        <v>26620050</v>
      </c>
      <c r="H1548" s="412">
        <v>162810048</v>
      </c>
      <c r="I1548" s="412">
        <v>288991180</v>
      </c>
      <c r="J1548" s="413">
        <v>99.35</v>
      </c>
      <c r="K1548" s="414">
        <v>9.6430000000000007</v>
      </c>
      <c r="L1548" s="414">
        <v>6.1360000000000001</v>
      </c>
      <c r="M1548" s="415">
        <v>4879.97</v>
      </c>
      <c r="N1548" s="415">
        <v>2481.3599999999997</v>
      </c>
      <c r="O1548" s="415">
        <v>104232.94</v>
      </c>
      <c r="P1548" s="415">
        <v>55219.127000000008</v>
      </c>
      <c r="Q1548" s="416">
        <v>12</v>
      </c>
      <c r="R1548" s="417">
        <f t="shared" si="42"/>
        <v>0.40750274780382406</v>
      </c>
      <c r="S1548" s="418">
        <v>97.45764102564101</v>
      </c>
      <c r="T1548" s="416">
        <v>87</v>
      </c>
      <c r="U1548" s="415">
        <v>2088000</v>
      </c>
      <c r="V1548" s="415">
        <v>29232000</v>
      </c>
      <c r="W1548" s="415">
        <v>7</v>
      </c>
      <c r="X1548" s="415">
        <v>407160000</v>
      </c>
      <c r="Y1548" s="419">
        <v>60</v>
      </c>
      <c r="Z1548" s="419">
        <v>31.05</v>
      </c>
      <c r="AA1548" s="420">
        <v>208173.44199999995</v>
      </c>
      <c r="AB1548" s="420">
        <v>109844.29500000001</v>
      </c>
      <c r="AC1548" s="420">
        <v>816407.06600000046</v>
      </c>
      <c r="AD1548" s="420">
        <v>424779.83999999944</v>
      </c>
      <c r="AE1548" s="415">
        <v>5222232</v>
      </c>
    </row>
    <row r="1549" spans="1:31" s="421" customFormat="1" ht="14.4" x14ac:dyDescent="0.3">
      <c r="A1549" s="409">
        <v>43661</v>
      </c>
      <c r="B1549" s="410">
        <f t="shared" si="43"/>
        <v>2019</v>
      </c>
      <c r="C1549" s="411">
        <v>91687.5</v>
      </c>
      <c r="D1549" s="411">
        <v>7357375</v>
      </c>
      <c r="E1549" s="411">
        <v>155308992</v>
      </c>
      <c r="F1549" s="411">
        <v>147365</v>
      </c>
      <c r="G1549" s="412">
        <v>26620050</v>
      </c>
      <c r="H1549" s="412">
        <v>162810048</v>
      </c>
      <c r="I1549" s="412">
        <v>288991180</v>
      </c>
      <c r="J1549" s="413">
        <v>99.17</v>
      </c>
      <c r="K1549" s="414">
        <v>60.081000000000003</v>
      </c>
      <c r="L1549" s="414">
        <v>38.816000000000003</v>
      </c>
      <c r="M1549" s="415">
        <v>4940.0510000000004</v>
      </c>
      <c r="N1549" s="415">
        <v>2520.1759999999995</v>
      </c>
      <c r="O1549" s="415">
        <v>104293.02100000001</v>
      </c>
      <c r="P1549" s="415">
        <v>55257.943000000007</v>
      </c>
      <c r="Q1549" s="416">
        <v>91.6875</v>
      </c>
      <c r="R1549" s="417">
        <f t="shared" si="42"/>
        <v>0.40719509480954497</v>
      </c>
      <c r="S1549" s="418">
        <v>97.466377551020386</v>
      </c>
      <c r="T1549" s="416">
        <v>87</v>
      </c>
      <c r="U1549" s="415">
        <v>2088000</v>
      </c>
      <c r="V1549" s="415">
        <v>31320000</v>
      </c>
      <c r="W1549" s="415">
        <v>7</v>
      </c>
      <c r="X1549" s="415">
        <v>409248000</v>
      </c>
      <c r="Y1549" s="419">
        <v>60</v>
      </c>
      <c r="Z1549" s="419">
        <v>31.05</v>
      </c>
      <c r="AA1549" s="420">
        <v>207834.28099999996</v>
      </c>
      <c r="AB1549" s="420">
        <v>109687.33900000001</v>
      </c>
      <c r="AC1549" s="420">
        <v>816467.14700000046</v>
      </c>
      <c r="AD1549" s="420">
        <v>424818.65599999944</v>
      </c>
      <c r="AE1549" s="415">
        <v>5224320</v>
      </c>
    </row>
    <row r="1550" spans="1:31" s="421" customFormat="1" ht="14.4" x14ac:dyDescent="0.3">
      <c r="A1550" s="409">
        <v>43662</v>
      </c>
      <c r="B1550" s="410">
        <f t="shared" si="43"/>
        <v>2019</v>
      </c>
      <c r="C1550" s="411">
        <v>689875</v>
      </c>
      <c r="D1550" s="411">
        <v>8047250</v>
      </c>
      <c r="E1550" s="411">
        <v>155998880</v>
      </c>
      <c r="F1550" s="411">
        <v>727687</v>
      </c>
      <c r="G1550" s="412">
        <v>26620050</v>
      </c>
      <c r="H1550" s="412">
        <v>162810048</v>
      </c>
      <c r="I1550" s="412">
        <v>288991180</v>
      </c>
      <c r="J1550" s="413">
        <v>99.98</v>
      </c>
      <c r="K1550" s="414">
        <v>459.89299999999997</v>
      </c>
      <c r="L1550" s="414">
        <v>240.876</v>
      </c>
      <c r="M1550" s="415">
        <v>5399.9440000000004</v>
      </c>
      <c r="N1550" s="415">
        <v>2761.0519999999997</v>
      </c>
      <c r="O1550" s="415">
        <v>104752.914</v>
      </c>
      <c r="P1550" s="415">
        <v>55498.819000000003</v>
      </c>
      <c r="Q1550" s="416">
        <v>689.875</v>
      </c>
      <c r="R1550" s="417">
        <f t="shared" si="42"/>
        <v>0.4079971154887031</v>
      </c>
      <c r="S1550" s="418">
        <v>97.479137055837541</v>
      </c>
      <c r="T1550" s="416">
        <v>87</v>
      </c>
      <c r="U1550" s="415">
        <v>2088000</v>
      </c>
      <c r="V1550" s="415">
        <v>33408000</v>
      </c>
      <c r="W1550" s="415">
        <v>7</v>
      </c>
      <c r="X1550" s="415">
        <v>411336000</v>
      </c>
      <c r="Y1550" s="419">
        <v>60</v>
      </c>
      <c r="Z1550" s="419">
        <v>31.05</v>
      </c>
      <c r="AA1550" s="420">
        <v>208073.36199999996</v>
      </c>
      <c r="AB1550" s="420">
        <v>109815.80700000002</v>
      </c>
      <c r="AC1550" s="420">
        <v>816927.0400000005</v>
      </c>
      <c r="AD1550" s="420">
        <v>425059.53199999942</v>
      </c>
      <c r="AE1550" s="415">
        <v>5226408</v>
      </c>
    </row>
    <row r="1551" spans="1:31" s="421" customFormat="1" ht="14.4" x14ac:dyDescent="0.3">
      <c r="A1551" s="409">
        <v>43663</v>
      </c>
      <c r="B1551" s="410">
        <f t="shared" si="43"/>
        <v>2019</v>
      </c>
      <c r="C1551" s="411">
        <v>1804812.5</v>
      </c>
      <c r="D1551" s="411">
        <v>9852062</v>
      </c>
      <c r="E1551" s="411">
        <v>157803680</v>
      </c>
      <c r="F1551" s="411">
        <v>1592635</v>
      </c>
      <c r="G1551" s="412">
        <v>26620050</v>
      </c>
      <c r="H1551" s="412">
        <v>162810048</v>
      </c>
      <c r="I1551" s="412">
        <v>288991180</v>
      </c>
      <c r="J1551" s="413">
        <v>98.75</v>
      </c>
      <c r="K1551" s="414">
        <v>1214.9780000000001</v>
      </c>
      <c r="L1551" s="414">
        <v>612.73199999999997</v>
      </c>
      <c r="M1551" s="415">
        <v>6614.9220000000005</v>
      </c>
      <c r="N1551" s="415">
        <v>3373.7839999999997</v>
      </c>
      <c r="O1551" s="415">
        <v>105967.89200000001</v>
      </c>
      <c r="P1551" s="415">
        <v>56111.551000000007</v>
      </c>
      <c r="Q1551" s="416">
        <v>1804.8125</v>
      </c>
      <c r="R1551" s="417">
        <f t="shared" si="42"/>
        <v>0.41014261685331754</v>
      </c>
      <c r="S1551" s="418">
        <v>97.485555555555536</v>
      </c>
      <c r="T1551" s="416">
        <v>87</v>
      </c>
      <c r="U1551" s="415">
        <v>2088000</v>
      </c>
      <c r="V1551" s="415">
        <v>35496000</v>
      </c>
      <c r="W1551" s="415">
        <v>7</v>
      </c>
      <c r="X1551" s="415">
        <v>413424000</v>
      </c>
      <c r="Y1551" s="419">
        <v>60</v>
      </c>
      <c r="Z1551" s="419">
        <v>31.05</v>
      </c>
      <c r="AA1551" s="420">
        <v>209230.04099999997</v>
      </c>
      <c r="AB1551" s="420">
        <v>110401.37900000002</v>
      </c>
      <c r="AC1551" s="420">
        <v>818142.01800000051</v>
      </c>
      <c r="AD1551" s="420">
        <v>425672.26399999944</v>
      </c>
      <c r="AE1551" s="415">
        <v>5228496</v>
      </c>
    </row>
    <row r="1552" spans="1:31" s="421" customFormat="1" ht="14.4" x14ac:dyDescent="0.3">
      <c r="A1552" s="409">
        <v>43664</v>
      </c>
      <c r="B1552" s="410">
        <f t="shared" si="43"/>
        <v>2019</v>
      </c>
      <c r="C1552" s="411">
        <v>685063</v>
      </c>
      <c r="D1552" s="411">
        <v>10537125</v>
      </c>
      <c r="E1552" s="411">
        <v>158488752</v>
      </c>
      <c r="F1552" s="411">
        <v>1141927</v>
      </c>
      <c r="G1552" s="412">
        <v>26620050</v>
      </c>
      <c r="H1552" s="412">
        <v>162810048</v>
      </c>
      <c r="I1552" s="412">
        <v>288991180</v>
      </c>
      <c r="J1552" s="413">
        <v>100</v>
      </c>
      <c r="K1552" s="414">
        <v>467.99799999999999</v>
      </c>
      <c r="L1552" s="414">
        <v>225.636</v>
      </c>
      <c r="M1552" s="415">
        <v>7082.92</v>
      </c>
      <c r="N1552" s="415">
        <v>3599.4199999999996</v>
      </c>
      <c r="O1552" s="415">
        <v>106435.89000000001</v>
      </c>
      <c r="P1552" s="415">
        <v>56337.187000000005</v>
      </c>
      <c r="Q1552" s="416">
        <v>685.06299999999999</v>
      </c>
      <c r="R1552" s="417">
        <f t="shared" si="42"/>
        <v>0.41081698571911307</v>
      </c>
      <c r="S1552" s="418">
        <v>97.498190954773847</v>
      </c>
      <c r="T1552" s="416">
        <v>87</v>
      </c>
      <c r="U1552" s="415">
        <v>2088000</v>
      </c>
      <c r="V1552" s="415">
        <v>37584000</v>
      </c>
      <c r="W1552" s="415">
        <v>7</v>
      </c>
      <c r="X1552" s="415">
        <v>415512000</v>
      </c>
      <c r="Y1552" s="419">
        <v>60</v>
      </c>
      <c r="Z1552" s="419">
        <v>31.05</v>
      </c>
      <c r="AA1552" s="420">
        <v>209586.40299999996</v>
      </c>
      <c r="AB1552" s="420">
        <v>110561.49100000002</v>
      </c>
      <c r="AC1552" s="420">
        <v>818610.01600000053</v>
      </c>
      <c r="AD1552" s="420">
        <v>425897.89999999944</v>
      </c>
      <c r="AE1552" s="415">
        <v>5230584</v>
      </c>
    </row>
    <row r="1553" spans="1:31" s="421" customFormat="1" ht="14.4" x14ac:dyDescent="0.3">
      <c r="A1553" s="409">
        <v>43665</v>
      </c>
      <c r="B1553" s="410">
        <f t="shared" si="43"/>
        <v>2019</v>
      </c>
      <c r="C1553" s="411">
        <v>1405125</v>
      </c>
      <c r="D1553" s="411">
        <v>11942250</v>
      </c>
      <c r="E1553" s="411">
        <v>159893872</v>
      </c>
      <c r="F1553" s="411">
        <v>1326452</v>
      </c>
      <c r="G1553" s="412">
        <v>26620050</v>
      </c>
      <c r="H1553" s="412">
        <v>162810048</v>
      </c>
      <c r="I1553" s="412">
        <v>288991180</v>
      </c>
      <c r="J1553" s="413">
        <v>100</v>
      </c>
      <c r="K1553" s="414">
        <v>938.10599999999999</v>
      </c>
      <c r="L1553" s="414">
        <v>482.99599999999998</v>
      </c>
      <c r="M1553" s="415">
        <v>8021.0259999999998</v>
      </c>
      <c r="N1553" s="415">
        <v>4082.4159999999997</v>
      </c>
      <c r="O1553" s="415">
        <v>107373.99600000001</v>
      </c>
      <c r="P1553" s="415">
        <v>56820.183000000005</v>
      </c>
      <c r="Q1553" s="416">
        <v>1405.125</v>
      </c>
      <c r="R1553" s="417">
        <f t="shared" si="42"/>
        <v>0.412561411793747</v>
      </c>
      <c r="S1553" s="418">
        <v>97.510699999999986</v>
      </c>
      <c r="T1553" s="416">
        <v>87</v>
      </c>
      <c r="U1553" s="415">
        <v>2088000</v>
      </c>
      <c r="V1553" s="415">
        <v>39672000</v>
      </c>
      <c r="W1553" s="415">
        <v>7</v>
      </c>
      <c r="X1553" s="415">
        <v>417600000</v>
      </c>
      <c r="Y1553" s="419">
        <v>60</v>
      </c>
      <c r="Z1553" s="419">
        <v>31.05</v>
      </c>
      <c r="AA1553" s="420">
        <v>210403.80399999995</v>
      </c>
      <c r="AB1553" s="420">
        <v>110988.11100000002</v>
      </c>
      <c r="AC1553" s="420">
        <v>819548.12200000056</v>
      </c>
      <c r="AD1553" s="420">
        <v>426380.89599999943</v>
      </c>
      <c r="AE1553" s="415">
        <v>5232672</v>
      </c>
    </row>
    <row r="1554" spans="1:31" s="421" customFormat="1" ht="14.4" x14ac:dyDescent="0.3">
      <c r="A1554" s="409">
        <v>43666</v>
      </c>
      <c r="B1554" s="410">
        <f t="shared" si="43"/>
        <v>2019</v>
      </c>
      <c r="C1554" s="411">
        <v>1679870.0000000002</v>
      </c>
      <c r="D1554" s="411">
        <v>13627047.999999894</v>
      </c>
      <c r="E1554" s="411">
        <v>161579627.99999991</v>
      </c>
      <c r="F1554" s="411">
        <v>1711062</v>
      </c>
      <c r="G1554" s="412">
        <v>26620050</v>
      </c>
      <c r="H1554" s="412">
        <v>162810040</v>
      </c>
      <c r="I1554" s="412">
        <v>288991180</v>
      </c>
      <c r="J1554" s="413">
        <v>99.58</v>
      </c>
      <c r="K1554" s="414">
        <v>1158.855</v>
      </c>
      <c r="L1554" s="414">
        <v>584.12800000000004</v>
      </c>
      <c r="M1554" s="415">
        <v>9179.8809999999994</v>
      </c>
      <c r="N1554" s="415">
        <v>4666.5439999999999</v>
      </c>
      <c r="O1554" s="415">
        <v>108532.85100000001</v>
      </c>
      <c r="P1554" s="415">
        <v>57404.311000000002</v>
      </c>
      <c r="Q1554" s="416">
        <v>1679.8700000000003</v>
      </c>
      <c r="R1554" s="417">
        <f t="shared" si="42"/>
        <v>0.41455337106525275</v>
      </c>
      <c r="S1554" s="418">
        <v>97.520995024875603</v>
      </c>
      <c r="T1554" s="416">
        <v>87</v>
      </c>
      <c r="U1554" s="415">
        <v>2088000</v>
      </c>
      <c r="V1554" s="415">
        <v>41760000</v>
      </c>
      <c r="W1554" s="415">
        <v>7</v>
      </c>
      <c r="X1554" s="415">
        <v>419688000</v>
      </c>
      <c r="Y1554" s="419">
        <v>60</v>
      </c>
      <c r="Z1554" s="419">
        <v>31.05</v>
      </c>
      <c r="AA1554" s="420">
        <v>211509.11399999997</v>
      </c>
      <c r="AB1554" s="420">
        <v>111543.69900000002</v>
      </c>
      <c r="AC1554" s="420">
        <v>820706.97700000054</v>
      </c>
      <c r="AD1554" s="420">
        <v>426965.02399999945</v>
      </c>
      <c r="AE1554" s="415">
        <v>5234760</v>
      </c>
    </row>
    <row r="1555" spans="1:31" s="421" customFormat="1" ht="14.4" x14ac:dyDescent="0.3">
      <c r="A1555" s="409">
        <v>43667</v>
      </c>
      <c r="B1555" s="410">
        <f t="shared" si="43"/>
        <v>2019</v>
      </c>
      <c r="C1555" s="411">
        <v>1310573.0000000002</v>
      </c>
      <c r="D1555" s="411">
        <v>14937367.999999899</v>
      </c>
      <c r="E1555" s="411">
        <v>162889947.99999991</v>
      </c>
      <c r="F1555" s="411">
        <v>1597538</v>
      </c>
      <c r="G1555" s="412">
        <v>26620050</v>
      </c>
      <c r="H1555" s="412">
        <v>162810040</v>
      </c>
      <c r="I1555" s="412">
        <v>288991180</v>
      </c>
      <c r="J1555" s="413">
        <v>98.51</v>
      </c>
      <c r="K1555" s="414">
        <v>928.19600000000003</v>
      </c>
      <c r="L1555" s="414">
        <v>397.12400000000002</v>
      </c>
      <c r="M1555" s="415">
        <v>10108.076999999999</v>
      </c>
      <c r="N1555" s="415">
        <v>5063.6679999999997</v>
      </c>
      <c r="O1555" s="415">
        <v>109461.04700000001</v>
      </c>
      <c r="P1555" s="415">
        <v>57801.435000000005</v>
      </c>
      <c r="Q1555" s="416">
        <v>1310.5730000000003</v>
      </c>
      <c r="R1555" s="417">
        <f t="shared" si="42"/>
        <v>0.41607318684229572</v>
      </c>
      <c r="S1555" s="418">
        <v>97.525891089108896</v>
      </c>
      <c r="T1555" s="416">
        <v>87</v>
      </c>
      <c r="U1555" s="415">
        <v>2088000</v>
      </c>
      <c r="V1555" s="415">
        <v>43848000</v>
      </c>
      <c r="W1555" s="415">
        <v>7</v>
      </c>
      <c r="X1555" s="415">
        <v>421776000</v>
      </c>
      <c r="Y1555" s="419">
        <v>60</v>
      </c>
      <c r="Z1555" s="419">
        <v>31.05</v>
      </c>
      <c r="AA1555" s="420">
        <v>212320.38499999995</v>
      </c>
      <c r="AB1555" s="420">
        <v>111889.07100000001</v>
      </c>
      <c r="AC1555" s="420">
        <v>821635.17300000053</v>
      </c>
      <c r="AD1555" s="420">
        <v>427362.14799999946</v>
      </c>
      <c r="AE1555" s="415">
        <v>5236848</v>
      </c>
    </row>
    <row r="1556" spans="1:31" s="421" customFormat="1" ht="14.4" x14ac:dyDescent="0.3">
      <c r="A1556" s="409">
        <v>43668</v>
      </c>
      <c r="B1556" s="410">
        <f t="shared" si="43"/>
        <v>2019</v>
      </c>
      <c r="C1556" s="411">
        <v>1213875</v>
      </c>
      <c r="D1556" s="411">
        <v>16145688</v>
      </c>
      <c r="E1556" s="411">
        <v>164097312</v>
      </c>
      <c r="F1556" s="411">
        <v>1523530</v>
      </c>
      <c r="G1556" s="412">
        <v>26620050</v>
      </c>
      <c r="H1556" s="412">
        <v>162810048</v>
      </c>
      <c r="I1556" s="412">
        <v>288991180</v>
      </c>
      <c r="J1556" s="413">
        <v>100</v>
      </c>
      <c r="K1556" s="414">
        <v>823.33399999999995</v>
      </c>
      <c r="L1556" s="414">
        <v>403.69200000000001</v>
      </c>
      <c r="M1556" s="415">
        <v>10931.411</v>
      </c>
      <c r="N1556" s="415">
        <v>5467.36</v>
      </c>
      <c r="O1556" s="415">
        <v>110284.38100000001</v>
      </c>
      <c r="P1556" s="415">
        <v>58205.127000000008</v>
      </c>
      <c r="Q1556" s="416">
        <v>1213.875</v>
      </c>
      <c r="R1556" s="417">
        <f t="shared" si="42"/>
        <v>0.41765554526354171</v>
      </c>
      <c r="S1556" s="418">
        <v>97.538078817733975</v>
      </c>
      <c r="T1556" s="416">
        <v>87</v>
      </c>
      <c r="U1556" s="415">
        <v>2088000</v>
      </c>
      <c r="V1556" s="415">
        <v>45936000</v>
      </c>
      <c r="W1556" s="415">
        <v>7</v>
      </c>
      <c r="X1556" s="415">
        <v>423864000</v>
      </c>
      <c r="Y1556" s="419">
        <v>60</v>
      </c>
      <c r="Z1556" s="419">
        <v>31.05</v>
      </c>
      <c r="AA1556" s="420">
        <v>213033.23599999998</v>
      </c>
      <c r="AB1556" s="420">
        <v>112244.25900000001</v>
      </c>
      <c r="AC1556" s="420">
        <v>822458.50700000057</v>
      </c>
      <c r="AD1556" s="420">
        <v>427765.83999999944</v>
      </c>
      <c r="AE1556" s="415">
        <v>5238936</v>
      </c>
    </row>
    <row r="1557" spans="1:31" s="421" customFormat="1" ht="14.4" x14ac:dyDescent="0.3">
      <c r="A1557" s="409">
        <v>43669</v>
      </c>
      <c r="B1557" s="410">
        <f t="shared" si="43"/>
        <v>2019</v>
      </c>
      <c r="C1557" s="411">
        <v>1005600</v>
      </c>
      <c r="D1557" s="411">
        <v>17157727.999999769</v>
      </c>
      <c r="E1557" s="411">
        <v>165110307.99999979</v>
      </c>
      <c r="F1557" s="411">
        <v>1329306</v>
      </c>
      <c r="G1557" s="412">
        <v>26620050</v>
      </c>
      <c r="H1557" s="412">
        <v>162810048</v>
      </c>
      <c r="I1557" s="412">
        <v>288991180</v>
      </c>
      <c r="J1557" s="413">
        <v>100</v>
      </c>
      <c r="K1557" s="414">
        <v>679.76700000000005</v>
      </c>
      <c r="L1557" s="414">
        <v>342.572</v>
      </c>
      <c r="M1557" s="415">
        <v>11611.178</v>
      </c>
      <c r="N1557" s="415">
        <v>5809.9319999999998</v>
      </c>
      <c r="O1557" s="415">
        <v>110964.14800000002</v>
      </c>
      <c r="P1557" s="415">
        <v>58547.699000000008</v>
      </c>
      <c r="Q1557" s="416">
        <v>1005.6</v>
      </c>
      <c r="R1557" s="417">
        <f t="shared" si="42"/>
        <v>0.41874211037139875</v>
      </c>
      <c r="S1557" s="418">
        <v>97.550147058823512</v>
      </c>
      <c r="T1557" s="416">
        <v>87</v>
      </c>
      <c r="U1557" s="415">
        <v>2088000</v>
      </c>
      <c r="V1557" s="415">
        <v>48024000</v>
      </c>
      <c r="W1557" s="415">
        <v>7</v>
      </c>
      <c r="X1557" s="415">
        <v>425952000</v>
      </c>
      <c r="Y1557" s="419">
        <v>60</v>
      </c>
      <c r="Z1557" s="419">
        <v>31.05</v>
      </c>
      <c r="AA1557" s="420">
        <v>213705.76299999995</v>
      </c>
      <c r="AB1557" s="420">
        <v>112583.29100000001</v>
      </c>
      <c r="AC1557" s="420">
        <v>823138.27400000056</v>
      </c>
      <c r="AD1557" s="420">
        <v>428108.41199999943</v>
      </c>
      <c r="AE1557" s="415">
        <v>5241024</v>
      </c>
    </row>
    <row r="1558" spans="1:31" s="421" customFormat="1" ht="14.4" x14ac:dyDescent="0.3">
      <c r="A1558" s="409">
        <v>43670</v>
      </c>
      <c r="B1558" s="410">
        <f t="shared" si="43"/>
        <v>2019</v>
      </c>
      <c r="C1558" s="411">
        <v>1090187.5</v>
      </c>
      <c r="D1558" s="411">
        <v>18247438</v>
      </c>
      <c r="E1558" s="411">
        <v>166199056</v>
      </c>
      <c r="F1558" s="411">
        <v>1236139</v>
      </c>
      <c r="G1558" s="412">
        <v>26620050</v>
      </c>
      <c r="H1558" s="412">
        <v>162810048</v>
      </c>
      <c r="I1558" s="412">
        <v>288991180</v>
      </c>
      <c r="J1558" s="413">
        <v>99.72</v>
      </c>
      <c r="K1558" s="414">
        <v>739.44500000000005</v>
      </c>
      <c r="L1558" s="414">
        <v>361.87200000000001</v>
      </c>
      <c r="M1558" s="415">
        <v>12350.623</v>
      </c>
      <c r="N1558" s="415">
        <v>6171.8040000000001</v>
      </c>
      <c r="O1558" s="415">
        <v>111703.59300000002</v>
      </c>
      <c r="P1558" s="415">
        <v>58909.571000000011</v>
      </c>
      <c r="Q1558" s="416">
        <v>1090.1875</v>
      </c>
      <c r="R1558" s="417">
        <f t="shared" si="42"/>
        <v>0.41987429231125067</v>
      </c>
      <c r="S1558" s="418">
        <v>97.560731707317061</v>
      </c>
      <c r="T1558" s="416">
        <v>87</v>
      </c>
      <c r="U1558" s="415">
        <v>2088000</v>
      </c>
      <c r="V1558" s="415">
        <v>50112000</v>
      </c>
      <c r="W1558" s="415">
        <v>7</v>
      </c>
      <c r="X1558" s="415">
        <v>428040000</v>
      </c>
      <c r="Y1558" s="419">
        <v>60</v>
      </c>
      <c r="Z1558" s="419">
        <v>31.05</v>
      </c>
      <c r="AA1558" s="420">
        <v>214328.03499999997</v>
      </c>
      <c r="AB1558" s="420">
        <v>112878.39100000002</v>
      </c>
      <c r="AC1558" s="420">
        <v>823877.71900000051</v>
      </c>
      <c r="AD1558" s="420">
        <v>428470.2839999994</v>
      </c>
      <c r="AE1558" s="415">
        <v>5243112</v>
      </c>
    </row>
    <row r="1559" spans="1:31" s="421" customFormat="1" ht="14.4" x14ac:dyDescent="0.3">
      <c r="A1559" s="409">
        <v>43671</v>
      </c>
      <c r="B1559" s="410">
        <f t="shared" si="43"/>
        <v>2019</v>
      </c>
      <c r="C1559" s="411">
        <v>590687.5</v>
      </c>
      <c r="D1559" s="411">
        <v>18838124</v>
      </c>
      <c r="E1559" s="411">
        <v>166789744</v>
      </c>
      <c r="F1559" s="411">
        <v>975924</v>
      </c>
      <c r="G1559" s="412">
        <v>26620050</v>
      </c>
      <c r="H1559" s="412">
        <v>162810048</v>
      </c>
      <c r="I1559" s="412">
        <v>288991180</v>
      </c>
      <c r="J1559" s="413">
        <v>100</v>
      </c>
      <c r="K1559" s="414">
        <v>411.053</v>
      </c>
      <c r="L1559" s="414">
        <v>187.36799999999999</v>
      </c>
      <c r="M1559" s="415">
        <v>12761.675999999999</v>
      </c>
      <c r="N1559" s="415">
        <v>6359.1720000000005</v>
      </c>
      <c r="O1559" s="415">
        <v>112114.64600000002</v>
      </c>
      <c r="P1559" s="415">
        <v>59096.939000000013</v>
      </c>
      <c r="Q1559" s="416">
        <v>590.6875</v>
      </c>
      <c r="R1559" s="417">
        <f t="shared" si="42"/>
        <v>0.42062020043595544</v>
      </c>
      <c r="S1559" s="418">
        <v>97.57257281553396</v>
      </c>
      <c r="T1559" s="416">
        <v>87</v>
      </c>
      <c r="U1559" s="415">
        <v>2088000</v>
      </c>
      <c r="V1559" s="415">
        <v>52200000</v>
      </c>
      <c r="W1559" s="415">
        <v>7</v>
      </c>
      <c r="X1559" s="415">
        <v>430128000</v>
      </c>
      <c r="Y1559" s="419">
        <v>60</v>
      </c>
      <c r="Z1559" s="419">
        <v>31.05</v>
      </c>
      <c r="AA1559" s="420">
        <v>214584.45099999997</v>
      </c>
      <c r="AB1559" s="420">
        <v>112985.00300000001</v>
      </c>
      <c r="AC1559" s="420">
        <v>824288.77200000046</v>
      </c>
      <c r="AD1559" s="420">
        <v>428657.65199999942</v>
      </c>
      <c r="AE1559" s="415">
        <v>5245200</v>
      </c>
    </row>
    <row r="1560" spans="1:31" s="421" customFormat="1" ht="14.4" x14ac:dyDescent="0.3">
      <c r="A1560" s="409">
        <v>43672</v>
      </c>
      <c r="B1560" s="410">
        <f t="shared" si="43"/>
        <v>2019</v>
      </c>
      <c r="C1560" s="411">
        <v>1083250</v>
      </c>
      <c r="D1560" s="411">
        <v>19921376</v>
      </c>
      <c r="E1560" s="411">
        <v>167872992</v>
      </c>
      <c r="F1560" s="411">
        <v>1284090</v>
      </c>
      <c r="G1560" s="412">
        <v>26620050</v>
      </c>
      <c r="H1560" s="412">
        <v>162810048</v>
      </c>
      <c r="I1560" s="412">
        <v>288991180</v>
      </c>
      <c r="J1560" s="413">
        <v>98.56</v>
      </c>
      <c r="K1560" s="414">
        <v>730.04200000000003</v>
      </c>
      <c r="L1560" s="414">
        <v>365.012</v>
      </c>
      <c r="M1560" s="415">
        <v>13491.717999999999</v>
      </c>
      <c r="N1560" s="415">
        <v>6724.1840000000002</v>
      </c>
      <c r="O1560" s="415">
        <v>112844.68800000002</v>
      </c>
      <c r="P1560" s="415">
        <v>59461.951000000015</v>
      </c>
      <c r="Q1560" s="416">
        <v>1083.25</v>
      </c>
      <c r="R1560" s="417">
        <f t="shared" si="42"/>
        <v>0.42197083681867731</v>
      </c>
      <c r="S1560" s="418">
        <v>97.577342995169076</v>
      </c>
      <c r="T1560" s="416">
        <v>87</v>
      </c>
      <c r="U1560" s="415">
        <v>2088000</v>
      </c>
      <c r="V1560" s="415">
        <v>54288000</v>
      </c>
      <c r="W1560" s="415">
        <v>7</v>
      </c>
      <c r="X1560" s="415">
        <v>432216000</v>
      </c>
      <c r="Y1560" s="419">
        <v>60</v>
      </c>
      <c r="Z1560" s="419">
        <v>31.05</v>
      </c>
      <c r="AA1560" s="420">
        <v>215294.97999999995</v>
      </c>
      <c r="AB1560" s="420">
        <v>113340.73500000002</v>
      </c>
      <c r="AC1560" s="420">
        <v>825018.81400000048</v>
      </c>
      <c r="AD1560" s="420">
        <v>429022.66399999941</v>
      </c>
      <c r="AE1560" s="415">
        <v>5247288</v>
      </c>
    </row>
    <row r="1561" spans="1:31" s="421" customFormat="1" ht="14.4" x14ac:dyDescent="0.3">
      <c r="A1561" s="409">
        <v>43673</v>
      </c>
      <c r="B1561" s="410">
        <f t="shared" si="43"/>
        <v>2019</v>
      </c>
      <c r="C1561" s="411">
        <v>1115937.5</v>
      </c>
      <c r="D1561" s="411">
        <v>21037312</v>
      </c>
      <c r="E1561" s="411">
        <v>168988944</v>
      </c>
      <c r="F1561" s="411">
        <v>1158700</v>
      </c>
      <c r="G1561" s="412">
        <v>26620050</v>
      </c>
      <c r="H1561" s="412">
        <v>162810048</v>
      </c>
      <c r="I1561" s="412">
        <v>288991180</v>
      </c>
      <c r="J1561" s="413">
        <v>100</v>
      </c>
      <c r="K1561" s="414">
        <v>751.77800000000002</v>
      </c>
      <c r="L1561" s="414">
        <v>375.70800000000003</v>
      </c>
      <c r="M1561" s="415">
        <v>14243.495999999999</v>
      </c>
      <c r="N1561" s="415">
        <v>7099.8919999999998</v>
      </c>
      <c r="O1561" s="415">
        <v>113596.46600000003</v>
      </c>
      <c r="P1561" s="415">
        <v>59837.659000000014</v>
      </c>
      <c r="Q1561" s="416">
        <v>1115.9375</v>
      </c>
      <c r="R1561" s="417">
        <f t="shared" si="42"/>
        <v>0.4233885997693938</v>
      </c>
      <c r="S1561" s="418">
        <v>97.588990384615371</v>
      </c>
      <c r="T1561" s="416">
        <v>87</v>
      </c>
      <c r="U1561" s="415">
        <v>2088000</v>
      </c>
      <c r="V1561" s="415">
        <v>56376000</v>
      </c>
      <c r="W1561" s="415">
        <v>7</v>
      </c>
      <c r="X1561" s="415">
        <v>434304000</v>
      </c>
      <c r="Y1561" s="419">
        <v>60</v>
      </c>
      <c r="Z1561" s="419">
        <v>31.05</v>
      </c>
      <c r="AA1561" s="420">
        <v>216009.79799999995</v>
      </c>
      <c r="AB1561" s="420">
        <v>113694.03500000002</v>
      </c>
      <c r="AC1561" s="420">
        <v>825770.59200000053</v>
      </c>
      <c r="AD1561" s="420">
        <v>429398.37199999939</v>
      </c>
      <c r="AE1561" s="415">
        <v>5249376</v>
      </c>
    </row>
    <row r="1562" spans="1:31" s="421" customFormat="1" ht="14.4" x14ac:dyDescent="0.3">
      <c r="A1562" s="409">
        <v>43674</v>
      </c>
      <c r="B1562" s="410">
        <f t="shared" si="43"/>
        <v>2019</v>
      </c>
      <c r="C1562" s="411">
        <v>1077687.5</v>
      </c>
      <c r="D1562" s="411">
        <v>22115000</v>
      </c>
      <c r="E1562" s="411">
        <v>170066624</v>
      </c>
      <c r="F1562" s="411">
        <v>1003676</v>
      </c>
      <c r="G1562" s="412">
        <v>26620050</v>
      </c>
      <c r="H1562" s="412">
        <v>162810048</v>
      </c>
      <c r="I1562" s="412">
        <v>288991180</v>
      </c>
      <c r="J1562" s="413">
        <v>100</v>
      </c>
      <c r="K1562" s="414">
        <v>734.35699999999997</v>
      </c>
      <c r="L1562" s="414">
        <v>355.35599999999999</v>
      </c>
      <c r="M1562" s="415">
        <v>14977.852999999999</v>
      </c>
      <c r="N1562" s="415">
        <v>7455.2479999999996</v>
      </c>
      <c r="O1562" s="415">
        <v>114330.82300000003</v>
      </c>
      <c r="P1562" s="415">
        <v>60193.015000000014</v>
      </c>
      <c r="Q1562" s="416">
        <v>1077.6875</v>
      </c>
      <c r="R1562" s="417">
        <f t="shared" si="42"/>
        <v>0.42477024504835242</v>
      </c>
      <c r="S1562" s="418">
        <v>97.600526315789466</v>
      </c>
      <c r="T1562" s="416">
        <v>87</v>
      </c>
      <c r="U1562" s="415">
        <v>2088000</v>
      </c>
      <c r="V1562" s="415">
        <v>58464000</v>
      </c>
      <c r="W1562" s="415">
        <v>7</v>
      </c>
      <c r="X1562" s="415">
        <v>436392000</v>
      </c>
      <c r="Y1562" s="419">
        <v>60</v>
      </c>
      <c r="Z1562" s="419">
        <v>31.05</v>
      </c>
      <c r="AA1562" s="420">
        <v>216722.23499999993</v>
      </c>
      <c r="AB1562" s="420">
        <v>114030.41100000002</v>
      </c>
      <c r="AC1562" s="420">
        <v>826504.94900000049</v>
      </c>
      <c r="AD1562" s="420">
        <v>429753.72799999942</v>
      </c>
      <c r="AE1562" s="415">
        <v>5251464</v>
      </c>
    </row>
    <row r="1563" spans="1:31" s="421" customFormat="1" ht="14.4" x14ac:dyDescent="0.3">
      <c r="A1563" s="409">
        <v>43675</v>
      </c>
      <c r="B1563" s="410">
        <f t="shared" si="43"/>
        <v>2019</v>
      </c>
      <c r="C1563" s="411">
        <v>132750</v>
      </c>
      <c r="D1563" s="411">
        <v>22247750</v>
      </c>
      <c r="E1563" s="411">
        <v>170199376</v>
      </c>
      <c r="F1563" s="411">
        <v>305681</v>
      </c>
      <c r="G1563" s="412">
        <v>26620050</v>
      </c>
      <c r="H1563" s="412">
        <v>162810048</v>
      </c>
      <c r="I1563" s="412">
        <v>288991180</v>
      </c>
      <c r="J1563" s="413">
        <v>99.73</v>
      </c>
      <c r="K1563" s="414">
        <v>83.474000000000004</v>
      </c>
      <c r="L1563" s="414">
        <v>55.591999999999999</v>
      </c>
      <c r="M1563" s="415">
        <v>15061.326999999999</v>
      </c>
      <c r="N1563" s="415">
        <v>7510.8399999999992</v>
      </c>
      <c r="O1563" s="415">
        <v>114414.29700000004</v>
      </c>
      <c r="P1563" s="415">
        <v>60248.607000000011</v>
      </c>
      <c r="Q1563" s="416">
        <v>132.75</v>
      </c>
      <c r="R1563" s="417">
        <f t="shared" si="42"/>
        <v>0.42446563422590983</v>
      </c>
      <c r="S1563" s="418">
        <v>97.61066666666666</v>
      </c>
      <c r="T1563" s="416">
        <v>87</v>
      </c>
      <c r="U1563" s="415">
        <v>2088000</v>
      </c>
      <c r="V1563" s="415">
        <v>60552000</v>
      </c>
      <c r="W1563" s="415">
        <v>7</v>
      </c>
      <c r="X1563" s="415">
        <v>438480000</v>
      </c>
      <c r="Y1563" s="419">
        <v>60</v>
      </c>
      <c r="Z1563" s="419">
        <v>31.05</v>
      </c>
      <c r="AA1563" s="420">
        <v>216786.51799999992</v>
      </c>
      <c r="AB1563" s="420">
        <v>114076.17500000002</v>
      </c>
      <c r="AC1563" s="420">
        <v>826588.42300000053</v>
      </c>
      <c r="AD1563" s="420">
        <v>429809.31999999942</v>
      </c>
      <c r="AE1563" s="415">
        <v>5253552</v>
      </c>
    </row>
    <row r="1564" spans="1:31" s="421" customFormat="1" ht="14.4" x14ac:dyDescent="0.3">
      <c r="A1564" s="409">
        <v>43676</v>
      </c>
      <c r="B1564" s="410">
        <f t="shared" si="43"/>
        <v>2019</v>
      </c>
      <c r="C1564" s="411">
        <v>136500</v>
      </c>
      <c r="D1564" s="411">
        <v>22384250</v>
      </c>
      <c r="E1564" s="411">
        <v>170335872</v>
      </c>
      <c r="F1564" s="411">
        <v>213539</v>
      </c>
      <c r="G1564" s="412">
        <v>26620050</v>
      </c>
      <c r="H1564" s="412">
        <v>162810048</v>
      </c>
      <c r="I1564" s="412">
        <v>288991180</v>
      </c>
      <c r="J1564" s="413">
        <v>99.5</v>
      </c>
      <c r="K1564" s="414">
        <v>91.790999999999997</v>
      </c>
      <c r="L1564" s="414">
        <v>50.804000000000002</v>
      </c>
      <c r="M1564" s="415">
        <v>15153.117999999999</v>
      </c>
      <c r="N1564" s="415">
        <v>7561.6439999999993</v>
      </c>
      <c r="O1564" s="415">
        <v>114506.08800000003</v>
      </c>
      <c r="P1564" s="415">
        <v>60299.411000000007</v>
      </c>
      <c r="Q1564" s="416">
        <v>136.5</v>
      </c>
      <c r="R1564" s="417">
        <f t="shared" si="42"/>
        <v>0.42389782075821431</v>
      </c>
      <c r="S1564" s="418">
        <v>97.619620853080562</v>
      </c>
      <c r="T1564" s="416">
        <v>87</v>
      </c>
      <c r="U1564" s="415">
        <v>2088000</v>
      </c>
      <c r="V1564" s="415">
        <v>62640000</v>
      </c>
      <c r="W1564" s="415">
        <v>7</v>
      </c>
      <c r="X1564" s="415">
        <v>440568000</v>
      </c>
      <c r="Y1564" s="419">
        <v>60</v>
      </c>
      <c r="Z1564" s="419">
        <v>31.05</v>
      </c>
      <c r="AA1564" s="420">
        <v>216634.30299999993</v>
      </c>
      <c r="AB1564" s="420">
        <v>113997.97900000002</v>
      </c>
      <c r="AC1564" s="420">
        <v>826680.2140000005</v>
      </c>
      <c r="AD1564" s="420">
        <v>429860.12399999943</v>
      </c>
      <c r="AE1564" s="415">
        <v>5255640</v>
      </c>
    </row>
    <row r="1565" spans="1:31" s="421" customFormat="1" ht="14.4" x14ac:dyDescent="0.3">
      <c r="A1565" s="409">
        <v>43677</v>
      </c>
      <c r="B1565" s="410">
        <f t="shared" si="43"/>
        <v>2019</v>
      </c>
      <c r="C1565" s="411">
        <v>465500</v>
      </c>
      <c r="D1565" s="411">
        <v>22849750</v>
      </c>
      <c r="E1565" s="411">
        <v>170801376</v>
      </c>
      <c r="F1565" s="411">
        <v>413946</v>
      </c>
      <c r="G1565" s="412">
        <v>26620050</v>
      </c>
      <c r="H1565" s="412">
        <v>162810048</v>
      </c>
      <c r="I1565" s="412">
        <v>288991180</v>
      </c>
      <c r="J1565" s="413">
        <v>98.54</v>
      </c>
      <c r="K1565" s="414">
        <v>319.80399999999997</v>
      </c>
      <c r="L1565" s="414">
        <v>153.108</v>
      </c>
      <c r="M1565" s="415">
        <v>15472.921999999999</v>
      </c>
      <c r="N1565" s="415">
        <v>7714.7519999999995</v>
      </c>
      <c r="O1565" s="415">
        <v>114825.89200000004</v>
      </c>
      <c r="P1565" s="415">
        <v>60452.519000000008</v>
      </c>
      <c r="Q1565" s="416">
        <v>465.5</v>
      </c>
      <c r="R1565" s="417">
        <f t="shared" si="42"/>
        <v>0.42319870513337832</v>
      </c>
      <c r="S1565" s="418">
        <v>97.623962264150933</v>
      </c>
      <c r="T1565" s="416">
        <v>87</v>
      </c>
      <c r="U1565" s="415">
        <v>2088000</v>
      </c>
      <c r="V1565" s="415">
        <v>64728000</v>
      </c>
      <c r="W1565" s="415">
        <v>7</v>
      </c>
      <c r="X1565" s="415">
        <v>442656000</v>
      </c>
      <c r="Y1565" s="419">
        <v>60</v>
      </c>
      <c r="Z1565" s="419">
        <v>31.05</v>
      </c>
      <c r="AA1565" s="420">
        <v>216569.92999999993</v>
      </c>
      <c r="AB1565" s="420">
        <v>113957.77500000002</v>
      </c>
      <c r="AC1565" s="420">
        <v>827000.01800000051</v>
      </c>
      <c r="AD1565" s="420">
        <v>430013.23199999944</v>
      </c>
      <c r="AE1565" s="415">
        <v>5257728</v>
      </c>
    </row>
    <row r="1566" spans="1:31" s="434" customFormat="1" ht="14.4" x14ac:dyDescent="0.3">
      <c r="A1566" s="422">
        <v>43678</v>
      </c>
      <c r="B1566" s="423">
        <f t="shared" si="43"/>
        <v>2019</v>
      </c>
      <c r="C1566" s="424">
        <v>1449926</v>
      </c>
      <c r="D1566" s="424">
        <v>1449926</v>
      </c>
      <c r="E1566" s="424">
        <v>172254056</v>
      </c>
      <c r="F1566" s="424">
        <v>916290</v>
      </c>
      <c r="G1566" s="425">
        <v>38821488</v>
      </c>
      <c r="H1566" s="425">
        <v>201631536</v>
      </c>
      <c r="I1566" s="425">
        <v>288991180</v>
      </c>
      <c r="J1566" s="426">
        <v>99.75</v>
      </c>
      <c r="K1566" s="427">
        <v>980.77300000000002</v>
      </c>
      <c r="L1566" s="427">
        <v>485.56</v>
      </c>
      <c r="M1566" s="428">
        <v>980.77300000000002</v>
      </c>
      <c r="N1566" s="428">
        <v>485.56</v>
      </c>
      <c r="O1566" s="428">
        <v>115806.66500000004</v>
      </c>
      <c r="P1566" s="428">
        <v>60938.079000000005</v>
      </c>
      <c r="Q1566" s="429">
        <v>1449.9259999999999</v>
      </c>
      <c r="R1566" s="430">
        <f t="shared" si="42"/>
        <v>0.42395451261776385</v>
      </c>
      <c r="S1566" s="431">
        <v>97.633943661971827</v>
      </c>
      <c r="T1566" s="429">
        <v>87</v>
      </c>
      <c r="U1566" s="428">
        <v>2088000</v>
      </c>
      <c r="V1566" s="428">
        <v>2088000</v>
      </c>
      <c r="W1566" s="428">
        <v>8</v>
      </c>
      <c r="X1566" s="428">
        <v>444744000</v>
      </c>
      <c r="Y1566" s="432">
        <v>60</v>
      </c>
      <c r="Z1566" s="432">
        <v>31.05</v>
      </c>
      <c r="AA1566" s="433">
        <v>216894.42099999989</v>
      </c>
      <c r="AB1566" s="433">
        <v>114089.44700000003</v>
      </c>
      <c r="AC1566" s="433">
        <v>827980.79100000055</v>
      </c>
      <c r="AD1566" s="433">
        <v>430498.79199999943</v>
      </c>
      <c r="AE1566" s="428">
        <v>5259816</v>
      </c>
    </row>
    <row r="1567" spans="1:31" s="434" customFormat="1" ht="14.4" x14ac:dyDescent="0.3">
      <c r="A1567" s="422">
        <v>43679</v>
      </c>
      <c r="B1567" s="423">
        <f t="shared" si="43"/>
        <v>2019</v>
      </c>
      <c r="C1567" s="424">
        <v>775500</v>
      </c>
      <c r="D1567" s="424">
        <v>2226250</v>
      </c>
      <c r="E1567" s="424">
        <v>173027632</v>
      </c>
      <c r="F1567" s="424">
        <v>750215</v>
      </c>
      <c r="G1567" s="425">
        <v>38821488</v>
      </c>
      <c r="H1567" s="425">
        <v>201631536</v>
      </c>
      <c r="I1567" s="425">
        <v>288991180</v>
      </c>
      <c r="J1567" s="426">
        <v>100</v>
      </c>
      <c r="K1567" s="427">
        <v>516.52200000000005</v>
      </c>
      <c r="L1567" s="427">
        <v>268.16800000000001</v>
      </c>
      <c r="M1567" s="428">
        <v>1497.2950000000001</v>
      </c>
      <c r="N1567" s="428">
        <v>753.72800000000007</v>
      </c>
      <c r="O1567" s="428">
        <v>116323.18700000003</v>
      </c>
      <c r="P1567" s="428">
        <v>61206.247000000003</v>
      </c>
      <c r="Q1567" s="429">
        <v>775.5</v>
      </c>
      <c r="R1567" s="430">
        <f t="shared" si="42"/>
        <v>0.42308368387688328</v>
      </c>
      <c r="S1567" s="431">
        <v>97.644999999999996</v>
      </c>
      <c r="T1567" s="429">
        <v>87</v>
      </c>
      <c r="U1567" s="428">
        <v>2088000</v>
      </c>
      <c r="V1567" s="428">
        <v>4176000</v>
      </c>
      <c r="W1567" s="428">
        <v>8</v>
      </c>
      <c r="X1567" s="428">
        <v>446832000</v>
      </c>
      <c r="Y1567" s="432">
        <v>60</v>
      </c>
      <c r="Z1567" s="432">
        <v>31.05</v>
      </c>
      <c r="AA1567" s="433">
        <v>216839.52199999985</v>
      </c>
      <c r="AB1567" s="433">
        <v>114044.83500000004</v>
      </c>
      <c r="AC1567" s="433">
        <v>828497.31300000055</v>
      </c>
      <c r="AD1567" s="433">
        <v>430766.95999999944</v>
      </c>
      <c r="AE1567" s="428">
        <v>5261904</v>
      </c>
    </row>
    <row r="1568" spans="1:31" s="434" customFormat="1" ht="14.4" x14ac:dyDescent="0.3">
      <c r="A1568" s="422">
        <v>43680</v>
      </c>
      <c r="B1568" s="423">
        <f t="shared" si="43"/>
        <v>2019</v>
      </c>
      <c r="C1568" s="424">
        <v>90938</v>
      </c>
      <c r="D1568" s="424">
        <v>2317188</v>
      </c>
      <c r="E1568" s="424">
        <v>173118560</v>
      </c>
      <c r="F1568" s="424">
        <v>125008</v>
      </c>
      <c r="G1568" s="425">
        <v>38821488</v>
      </c>
      <c r="H1568" s="425">
        <v>201631536</v>
      </c>
      <c r="I1568" s="425">
        <v>288991180</v>
      </c>
      <c r="J1568" s="426">
        <v>99.99</v>
      </c>
      <c r="K1568" s="427">
        <v>65.540000000000006</v>
      </c>
      <c r="L1568" s="427">
        <v>29.052</v>
      </c>
      <c r="M1568" s="428">
        <v>1562.835</v>
      </c>
      <c r="N1568" s="428">
        <v>782.78000000000009</v>
      </c>
      <c r="O1568" s="428">
        <v>116388.72700000003</v>
      </c>
      <c r="P1568" s="428">
        <v>61235.299000000006</v>
      </c>
      <c r="Q1568" s="429">
        <v>90.938000000000002</v>
      </c>
      <c r="R1568" s="430">
        <f t="shared" si="42"/>
        <v>0.42101691355200016</v>
      </c>
      <c r="S1568" s="431">
        <v>97.655906976744191</v>
      </c>
      <c r="T1568" s="429">
        <v>87</v>
      </c>
      <c r="U1568" s="428">
        <v>2088000</v>
      </c>
      <c r="V1568" s="428">
        <v>6264000</v>
      </c>
      <c r="W1568" s="428">
        <v>8</v>
      </c>
      <c r="X1568" s="428">
        <v>448920000</v>
      </c>
      <c r="Y1568" s="432">
        <v>60</v>
      </c>
      <c r="Z1568" s="432">
        <v>31.05</v>
      </c>
      <c r="AA1568" s="433">
        <v>215938.91999999987</v>
      </c>
      <c r="AB1568" s="433">
        <v>113581.39100000002</v>
      </c>
      <c r="AC1568" s="433">
        <v>828562.85300000058</v>
      </c>
      <c r="AD1568" s="433">
        <v>430796.01199999946</v>
      </c>
      <c r="AE1568" s="428">
        <v>5263992</v>
      </c>
    </row>
    <row r="1569" spans="1:31" s="434" customFormat="1" ht="14.4" x14ac:dyDescent="0.3">
      <c r="A1569" s="422">
        <v>43681</v>
      </c>
      <c r="B1569" s="423">
        <f t="shared" si="43"/>
        <v>2019</v>
      </c>
      <c r="C1569" s="424">
        <v>1125938</v>
      </c>
      <c r="D1569" s="424">
        <v>3443125</v>
      </c>
      <c r="E1569" s="424">
        <v>174244496</v>
      </c>
      <c r="F1569" s="424">
        <v>1270740</v>
      </c>
      <c r="G1569" s="425">
        <v>38821488</v>
      </c>
      <c r="H1569" s="425">
        <v>201631536</v>
      </c>
      <c r="I1569" s="425">
        <v>288991180</v>
      </c>
      <c r="J1569" s="426">
        <v>100</v>
      </c>
      <c r="K1569" s="427">
        <v>744.07</v>
      </c>
      <c r="L1569" s="427">
        <v>394.7</v>
      </c>
      <c r="M1569" s="428">
        <v>2306.9050000000002</v>
      </c>
      <c r="N1569" s="428">
        <v>1177.48</v>
      </c>
      <c r="O1569" s="428">
        <v>117132.79700000004</v>
      </c>
      <c r="P1569" s="428">
        <v>61629.999000000003</v>
      </c>
      <c r="Q1569" s="429">
        <v>1125.9380000000001</v>
      </c>
      <c r="R1569" s="430">
        <f t="shared" si="42"/>
        <v>0.41990134251331862</v>
      </c>
      <c r="S1569" s="431">
        <v>97.666759259259265</v>
      </c>
      <c r="T1569" s="429">
        <v>87</v>
      </c>
      <c r="U1569" s="428">
        <v>2088000</v>
      </c>
      <c r="V1569" s="428">
        <v>8352000</v>
      </c>
      <c r="W1569" s="428">
        <v>8</v>
      </c>
      <c r="X1569" s="428">
        <v>451008000</v>
      </c>
      <c r="Y1569" s="432">
        <v>60</v>
      </c>
      <c r="Z1569" s="432">
        <v>31.05</v>
      </c>
      <c r="AA1569" s="433">
        <v>215576.82399999988</v>
      </c>
      <c r="AB1569" s="433">
        <v>113393.48300000004</v>
      </c>
      <c r="AC1569" s="433">
        <v>829306.92300000053</v>
      </c>
      <c r="AD1569" s="433">
        <v>431190.71199999948</v>
      </c>
      <c r="AE1569" s="428">
        <v>5266080</v>
      </c>
    </row>
    <row r="1570" spans="1:31" s="434" customFormat="1" ht="14.4" x14ac:dyDescent="0.3">
      <c r="A1570" s="422">
        <v>43682</v>
      </c>
      <c r="B1570" s="423">
        <f t="shared" si="43"/>
        <v>2019</v>
      </c>
      <c r="C1570" s="424">
        <v>969437.5</v>
      </c>
      <c r="D1570" s="424">
        <v>4412562.5</v>
      </c>
      <c r="E1570" s="424">
        <v>175213936</v>
      </c>
      <c r="F1570" s="424">
        <v>1270740</v>
      </c>
      <c r="G1570" s="425">
        <v>38821488</v>
      </c>
      <c r="H1570" s="425">
        <v>201631536</v>
      </c>
      <c r="I1570" s="425">
        <v>288991180</v>
      </c>
      <c r="J1570" s="426">
        <v>100</v>
      </c>
      <c r="K1570" s="427">
        <v>639.178</v>
      </c>
      <c r="L1570" s="427">
        <v>342.05599999999998</v>
      </c>
      <c r="M1570" s="428">
        <v>2946.0830000000001</v>
      </c>
      <c r="N1570" s="428">
        <v>1519.5360000000001</v>
      </c>
      <c r="O1570" s="428">
        <v>117771.97500000003</v>
      </c>
      <c r="P1570" s="428">
        <v>61972.055</v>
      </c>
      <c r="Q1570" s="429">
        <v>969.4375</v>
      </c>
      <c r="R1570" s="430">
        <f t="shared" si="42"/>
        <v>0.41876623190081669</v>
      </c>
      <c r="S1570" s="431">
        <v>97.677511520737326</v>
      </c>
      <c r="T1570" s="429">
        <v>87</v>
      </c>
      <c r="U1570" s="428">
        <v>2088000</v>
      </c>
      <c r="V1570" s="428">
        <v>10440000</v>
      </c>
      <c r="W1570" s="428">
        <v>8</v>
      </c>
      <c r="X1570" s="428">
        <v>453096000</v>
      </c>
      <c r="Y1570" s="432">
        <v>60</v>
      </c>
      <c r="Z1570" s="432">
        <v>31.05</v>
      </c>
      <c r="AA1570" s="433">
        <v>214901.8029999999</v>
      </c>
      <c r="AB1570" s="433">
        <v>113042.63100000002</v>
      </c>
      <c r="AC1570" s="433">
        <v>829946.10100000049</v>
      </c>
      <c r="AD1570" s="433">
        <v>431532.76799999946</v>
      </c>
      <c r="AE1570" s="428">
        <v>5268168</v>
      </c>
    </row>
    <row r="1571" spans="1:31" s="434" customFormat="1" ht="14.4" x14ac:dyDescent="0.3">
      <c r="A1571" s="422">
        <v>43683</v>
      </c>
      <c r="B1571" s="423">
        <f t="shared" si="43"/>
        <v>2019</v>
      </c>
      <c r="C1571" s="424">
        <v>1336875</v>
      </c>
      <c r="D1571" s="424">
        <v>5749437.5</v>
      </c>
      <c r="E1571" s="424">
        <v>176550816</v>
      </c>
      <c r="F1571" s="424">
        <v>1458358</v>
      </c>
      <c r="G1571" s="425">
        <v>38821488</v>
      </c>
      <c r="H1571" s="425">
        <v>201631536</v>
      </c>
      <c r="I1571" s="425">
        <v>288991180</v>
      </c>
      <c r="J1571" s="426">
        <v>99.99</v>
      </c>
      <c r="K1571" s="427">
        <v>896.80499999999995</v>
      </c>
      <c r="L1571" s="427">
        <v>455.524</v>
      </c>
      <c r="M1571" s="428">
        <v>3842.8879999999999</v>
      </c>
      <c r="N1571" s="428">
        <v>1975.06</v>
      </c>
      <c r="O1571" s="428">
        <v>118668.78000000003</v>
      </c>
      <c r="P1571" s="428">
        <v>62427.578999999998</v>
      </c>
      <c r="Q1571" s="429">
        <v>1336.875</v>
      </c>
      <c r="R1571" s="430">
        <f t="shared" si="42"/>
        <v>0.41891607838168582</v>
      </c>
      <c r="S1571" s="431">
        <v>97.688119266055054</v>
      </c>
      <c r="T1571" s="429">
        <v>87</v>
      </c>
      <c r="U1571" s="428">
        <v>2088000</v>
      </c>
      <c r="V1571" s="428">
        <v>12528000</v>
      </c>
      <c r="W1571" s="428">
        <v>8</v>
      </c>
      <c r="X1571" s="428">
        <v>455184000</v>
      </c>
      <c r="Y1571" s="432">
        <v>60</v>
      </c>
      <c r="Z1571" s="432">
        <v>31.05</v>
      </c>
      <c r="AA1571" s="433">
        <v>214573.65999999989</v>
      </c>
      <c r="AB1571" s="433">
        <v>112862.38700000005</v>
      </c>
      <c r="AC1571" s="433">
        <v>830842.90600000054</v>
      </c>
      <c r="AD1571" s="433">
        <v>431988.29199999943</v>
      </c>
      <c r="AE1571" s="428">
        <v>5270256</v>
      </c>
    </row>
    <row r="1572" spans="1:31" s="434" customFormat="1" ht="14.4" x14ac:dyDescent="0.3">
      <c r="A1572" s="422">
        <v>43684</v>
      </c>
      <c r="B1572" s="423">
        <f t="shared" si="43"/>
        <v>2019</v>
      </c>
      <c r="C1572" s="424">
        <v>1416875</v>
      </c>
      <c r="D1572" s="424">
        <v>7166313</v>
      </c>
      <c r="E1572" s="424">
        <v>177967680</v>
      </c>
      <c r="F1572" s="424">
        <v>1512333</v>
      </c>
      <c r="G1572" s="425">
        <v>38821488</v>
      </c>
      <c r="H1572" s="425">
        <v>201631536</v>
      </c>
      <c r="I1572" s="425">
        <v>288991180</v>
      </c>
      <c r="J1572" s="426">
        <v>99.65</v>
      </c>
      <c r="K1572" s="427">
        <v>938.452</v>
      </c>
      <c r="L1572" s="427">
        <v>494.18</v>
      </c>
      <c r="M1572" s="428">
        <v>4781.34</v>
      </c>
      <c r="N1572" s="428">
        <v>2469.2399999999998</v>
      </c>
      <c r="O1572" s="428">
        <v>119607.23200000003</v>
      </c>
      <c r="P1572" s="428">
        <v>62921.758999999998</v>
      </c>
      <c r="Q1572" s="429">
        <v>1416.875</v>
      </c>
      <c r="R1572" s="430">
        <f t="shared" si="42"/>
        <v>0.41891723961613719</v>
      </c>
      <c r="S1572" s="431">
        <v>97.697077625570799</v>
      </c>
      <c r="T1572" s="429">
        <v>87</v>
      </c>
      <c r="U1572" s="428">
        <v>2088000</v>
      </c>
      <c r="V1572" s="428">
        <v>14616000</v>
      </c>
      <c r="W1572" s="428">
        <v>8</v>
      </c>
      <c r="X1572" s="428">
        <v>457272000</v>
      </c>
      <c r="Y1572" s="432">
        <v>60</v>
      </c>
      <c r="Z1572" s="432">
        <v>31.05</v>
      </c>
      <c r="AA1572" s="433">
        <v>214687.81099999987</v>
      </c>
      <c r="AB1572" s="433">
        <v>112942.59100000004</v>
      </c>
      <c r="AC1572" s="433">
        <v>831781.35800000059</v>
      </c>
      <c r="AD1572" s="433">
        <v>432482.47199999943</v>
      </c>
      <c r="AE1572" s="428">
        <v>5272344</v>
      </c>
    </row>
    <row r="1573" spans="1:31" s="434" customFormat="1" ht="14.4" x14ac:dyDescent="0.3">
      <c r="A1573" s="422">
        <v>43685</v>
      </c>
      <c r="B1573" s="423">
        <f t="shared" si="43"/>
        <v>2019</v>
      </c>
      <c r="C1573" s="424">
        <v>714875</v>
      </c>
      <c r="D1573" s="424">
        <v>7881188</v>
      </c>
      <c r="E1573" s="424">
        <v>178682560</v>
      </c>
      <c r="F1573" s="424">
        <v>947406</v>
      </c>
      <c r="G1573" s="425">
        <v>38821488</v>
      </c>
      <c r="H1573" s="425">
        <v>201631536</v>
      </c>
      <c r="I1573" s="425">
        <v>288991180</v>
      </c>
      <c r="J1573" s="426">
        <v>99.2</v>
      </c>
      <c r="K1573" s="427">
        <v>472.02699999999999</v>
      </c>
      <c r="L1573" s="427">
        <v>252.05600000000001</v>
      </c>
      <c r="M1573" s="428">
        <v>5253.3670000000002</v>
      </c>
      <c r="N1573" s="428">
        <v>2721.2959999999998</v>
      </c>
      <c r="O1573" s="428">
        <v>120079.25900000003</v>
      </c>
      <c r="P1573" s="428">
        <v>63173.814999999995</v>
      </c>
      <c r="Q1573" s="429">
        <v>714.875</v>
      </c>
      <c r="R1573" s="430">
        <f t="shared" si="42"/>
        <v>0.41799698296364157</v>
      </c>
      <c r="S1573" s="431">
        <v>97.703909090909107</v>
      </c>
      <c r="T1573" s="429">
        <v>87</v>
      </c>
      <c r="U1573" s="428">
        <v>2088000</v>
      </c>
      <c r="V1573" s="428">
        <v>16704000</v>
      </c>
      <c r="W1573" s="428">
        <v>8</v>
      </c>
      <c r="X1573" s="428">
        <v>459360000</v>
      </c>
      <c r="Y1573" s="432">
        <v>60</v>
      </c>
      <c r="Z1573" s="432">
        <v>31.05</v>
      </c>
      <c r="AA1573" s="433">
        <v>214219.6399999999</v>
      </c>
      <c r="AB1573" s="433">
        <v>112700.44700000004</v>
      </c>
      <c r="AC1573" s="433">
        <v>832253.38500000059</v>
      </c>
      <c r="AD1573" s="433">
        <v>432734.52799999941</v>
      </c>
      <c r="AE1573" s="428">
        <v>5274432</v>
      </c>
    </row>
    <row r="1574" spans="1:31" s="434" customFormat="1" ht="14.4" x14ac:dyDescent="0.3">
      <c r="A1574" s="422">
        <v>43686</v>
      </c>
      <c r="B1574" s="423">
        <f t="shared" si="43"/>
        <v>2019</v>
      </c>
      <c r="C1574" s="424">
        <v>1309313</v>
      </c>
      <c r="D1574" s="424">
        <v>9190500</v>
      </c>
      <c r="E1574" s="424">
        <v>179991872</v>
      </c>
      <c r="F1574" s="424">
        <v>1288085</v>
      </c>
      <c r="G1574" s="425">
        <v>38821488</v>
      </c>
      <c r="H1574" s="425">
        <v>201631536</v>
      </c>
      <c r="I1574" s="425">
        <v>288991180</v>
      </c>
      <c r="J1574" s="426">
        <v>99.49</v>
      </c>
      <c r="K1574" s="427">
        <v>883.52099999999996</v>
      </c>
      <c r="L1574" s="427">
        <v>441.904</v>
      </c>
      <c r="M1574" s="428">
        <v>6136.8879999999999</v>
      </c>
      <c r="N1574" s="428">
        <v>3163.2</v>
      </c>
      <c r="O1574" s="428">
        <v>120962.78000000003</v>
      </c>
      <c r="P1574" s="428">
        <v>63615.718999999997</v>
      </c>
      <c r="Q1574" s="429">
        <v>1309.3130000000001</v>
      </c>
      <c r="R1574" s="430">
        <f t="shared" si="42"/>
        <v>0.41786244115920129</v>
      </c>
      <c r="S1574" s="431">
        <v>97.711990950226266</v>
      </c>
      <c r="T1574" s="429">
        <v>87</v>
      </c>
      <c r="U1574" s="428">
        <v>2088000</v>
      </c>
      <c r="V1574" s="428">
        <v>18792000</v>
      </c>
      <c r="W1574" s="428">
        <v>8</v>
      </c>
      <c r="X1574" s="428">
        <v>461448000</v>
      </c>
      <c r="Y1574" s="432">
        <v>60</v>
      </c>
      <c r="Z1574" s="432">
        <v>31.05</v>
      </c>
      <c r="AA1574" s="433">
        <v>214160.01099999985</v>
      </c>
      <c r="AB1574" s="433">
        <v>112649.85500000004</v>
      </c>
      <c r="AC1574" s="433">
        <v>833136.90600000054</v>
      </c>
      <c r="AD1574" s="433">
        <v>433176.43199999939</v>
      </c>
      <c r="AE1574" s="428">
        <v>5276520</v>
      </c>
    </row>
    <row r="1575" spans="1:31" s="434" customFormat="1" ht="14.4" x14ac:dyDescent="0.3">
      <c r="A1575" s="422">
        <v>43687</v>
      </c>
      <c r="B1575" s="423">
        <f t="shared" si="43"/>
        <v>2019</v>
      </c>
      <c r="C1575" s="424">
        <v>1441063</v>
      </c>
      <c r="D1575" s="424">
        <v>10631562</v>
      </c>
      <c r="E1575" s="424">
        <v>181432944</v>
      </c>
      <c r="F1575" s="424">
        <v>1554361</v>
      </c>
      <c r="G1575" s="425">
        <v>38821488</v>
      </c>
      <c r="H1575" s="425">
        <v>201631536</v>
      </c>
      <c r="I1575" s="425">
        <v>288991180</v>
      </c>
      <c r="J1575" s="426">
        <v>98.32</v>
      </c>
      <c r="K1575" s="427">
        <v>958.96</v>
      </c>
      <c r="L1575" s="427">
        <v>500.06799999999998</v>
      </c>
      <c r="M1575" s="428">
        <v>7095.848</v>
      </c>
      <c r="N1575" s="428">
        <v>3663.268</v>
      </c>
      <c r="O1575" s="428">
        <v>121921.74000000003</v>
      </c>
      <c r="P1575" s="428">
        <v>64115.786999999997</v>
      </c>
      <c r="Q1575" s="429">
        <v>1441.0630000000001</v>
      </c>
      <c r="R1575" s="430">
        <f t="shared" si="42"/>
        <v>0.41765876719709555</v>
      </c>
      <c r="S1575" s="431">
        <v>97.714729729729754</v>
      </c>
      <c r="T1575" s="429">
        <v>87</v>
      </c>
      <c r="U1575" s="428">
        <v>2088000</v>
      </c>
      <c r="V1575" s="428">
        <v>20880000</v>
      </c>
      <c r="W1575" s="428">
        <v>8</v>
      </c>
      <c r="X1575" s="428">
        <v>463536000</v>
      </c>
      <c r="Y1575" s="432">
        <v>60</v>
      </c>
      <c r="Z1575" s="432">
        <v>31.05</v>
      </c>
      <c r="AA1575" s="433">
        <v>214198.18299999982</v>
      </c>
      <c r="AB1575" s="433">
        <v>112640.17100000003</v>
      </c>
      <c r="AC1575" s="433">
        <v>834095.8660000005</v>
      </c>
      <c r="AD1575" s="433">
        <v>433676.49999999942</v>
      </c>
      <c r="AE1575" s="428">
        <v>5278608</v>
      </c>
    </row>
    <row r="1576" spans="1:31" s="434" customFormat="1" ht="14.4" x14ac:dyDescent="0.3">
      <c r="A1576" s="422">
        <v>43688</v>
      </c>
      <c r="B1576" s="423">
        <f t="shared" si="43"/>
        <v>2019</v>
      </c>
      <c r="C1576" s="424">
        <v>1902188</v>
      </c>
      <c r="D1576" s="424">
        <v>12533750</v>
      </c>
      <c r="E1576" s="424">
        <v>183335120</v>
      </c>
      <c r="F1576" s="424">
        <v>1911482</v>
      </c>
      <c r="G1576" s="425">
        <v>38821488</v>
      </c>
      <c r="H1576" s="425">
        <v>201631536</v>
      </c>
      <c r="I1576" s="425">
        <v>288991180</v>
      </c>
      <c r="J1576" s="426">
        <v>97.06</v>
      </c>
      <c r="K1576" s="427">
        <v>1257.3399999999999</v>
      </c>
      <c r="L1576" s="427">
        <v>670.66800000000001</v>
      </c>
      <c r="M1576" s="428">
        <v>8353.1880000000001</v>
      </c>
      <c r="N1576" s="428">
        <v>4333.9359999999997</v>
      </c>
      <c r="O1576" s="428">
        <v>123179.08000000003</v>
      </c>
      <c r="P1576" s="428">
        <v>64786.454999999994</v>
      </c>
      <c r="Q1576" s="429">
        <v>1902.1880000000001</v>
      </c>
      <c r="R1576" s="430">
        <f t="shared" si="42"/>
        <v>0.41778800406268091</v>
      </c>
      <c r="S1576" s="431">
        <v>97.711793721973123</v>
      </c>
      <c r="T1576" s="429">
        <v>87</v>
      </c>
      <c r="U1576" s="428">
        <v>2088000</v>
      </c>
      <c r="V1576" s="428">
        <v>22968000</v>
      </c>
      <c r="W1576" s="428">
        <v>8</v>
      </c>
      <c r="X1576" s="428">
        <v>465624000</v>
      </c>
      <c r="Y1576" s="432">
        <v>60</v>
      </c>
      <c r="Z1576" s="432">
        <v>31.05</v>
      </c>
      <c r="AA1576" s="433">
        <v>214407.74899999981</v>
      </c>
      <c r="AB1576" s="433">
        <v>112738.78700000004</v>
      </c>
      <c r="AC1576" s="433">
        <v>835353.20600000047</v>
      </c>
      <c r="AD1576" s="433">
        <v>434347.16799999942</v>
      </c>
      <c r="AE1576" s="428">
        <v>5280696</v>
      </c>
    </row>
    <row r="1577" spans="1:31" s="434" customFormat="1" ht="14.4" x14ac:dyDescent="0.3">
      <c r="A1577" s="422">
        <v>43689</v>
      </c>
      <c r="B1577" s="423">
        <f t="shared" si="43"/>
        <v>2019</v>
      </c>
      <c r="C1577" s="424">
        <v>1888188</v>
      </c>
      <c r="D1577" s="424">
        <v>14421938</v>
      </c>
      <c r="E1577" s="424">
        <v>185223312</v>
      </c>
      <c r="F1577" s="424">
        <v>2009743</v>
      </c>
      <c r="G1577" s="425">
        <v>38821488</v>
      </c>
      <c r="H1577" s="425">
        <v>201631536</v>
      </c>
      <c r="I1577" s="425">
        <v>288991180</v>
      </c>
      <c r="J1577" s="426">
        <v>98.65</v>
      </c>
      <c r="K1577" s="427">
        <v>1264.8710000000001</v>
      </c>
      <c r="L1577" s="427">
        <v>648.88800000000003</v>
      </c>
      <c r="M1577" s="428">
        <v>9618.0590000000011</v>
      </c>
      <c r="N1577" s="428">
        <v>4982.8239999999996</v>
      </c>
      <c r="O1577" s="428">
        <v>124443.95100000003</v>
      </c>
      <c r="P1577" s="428">
        <v>65435.342999999993</v>
      </c>
      <c r="Q1577" s="429">
        <v>1888.1880000000001</v>
      </c>
      <c r="R1577" s="430">
        <f t="shared" si="42"/>
        <v>0.41883496254690911</v>
      </c>
      <c r="S1577" s="431">
        <v>97.715982142857186</v>
      </c>
      <c r="T1577" s="429">
        <v>87</v>
      </c>
      <c r="U1577" s="428">
        <v>2088000</v>
      </c>
      <c r="V1577" s="428">
        <v>25056000</v>
      </c>
      <c r="W1577" s="428">
        <v>8</v>
      </c>
      <c r="X1577" s="428">
        <v>467712000</v>
      </c>
      <c r="Y1577" s="432">
        <v>60</v>
      </c>
      <c r="Z1577" s="432">
        <v>31.05</v>
      </c>
      <c r="AA1577" s="433">
        <v>214442.36299999984</v>
      </c>
      <c r="AB1577" s="433">
        <v>112786.12300000005</v>
      </c>
      <c r="AC1577" s="433">
        <v>836618.07700000051</v>
      </c>
      <c r="AD1577" s="433">
        <v>434996.0559999994</v>
      </c>
      <c r="AE1577" s="428">
        <v>5282784</v>
      </c>
    </row>
    <row r="1578" spans="1:31" s="434" customFormat="1" ht="14.4" x14ac:dyDescent="0.3">
      <c r="A1578" s="422">
        <v>43690</v>
      </c>
      <c r="B1578" s="423">
        <f t="shared" si="43"/>
        <v>2019</v>
      </c>
      <c r="C1578" s="424">
        <v>1670000</v>
      </c>
      <c r="D1578" s="424">
        <v>16091938</v>
      </c>
      <c r="E1578" s="424">
        <v>186893312</v>
      </c>
      <c r="F1578" s="424">
        <v>1614710</v>
      </c>
      <c r="G1578" s="425">
        <v>38821488</v>
      </c>
      <c r="H1578" s="425">
        <v>201631536</v>
      </c>
      <c r="I1578" s="425">
        <v>288991180</v>
      </c>
      <c r="J1578" s="426">
        <v>99.54</v>
      </c>
      <c r="K1578" s="427">
        <v>1114.874</v>
      </c>
      <c r="L1578" s="427">
        <v>577.06799999999998</v>
      </c>
      <c r="M1578" s="428">
        <v>10732.933000000001</v>
      </c>
      <c r="N1578" s="428">
        <v>5559.8919999999998</v>
      </c>
      <c r="O1578" s="428">
        <v>125558.82500000003</v>
      </c>
      <c r="P1578" s="428">
        <v>66012.410999999993</v>
      </c>
      <c r="Q1578" s="429">
        <v>1670</v>
      </c>
      <c r="R1578" s="430">
        <f t="shared" si="42"/>
        <v>0.41903078210288441</v>
      </c>
      <c r="S1578" s="431">
        <v>97.724088888888929</v>
      </c>
      <c r="T1578" s="429">
        <v>87</v>
      </c>
      <c r="U1578" s="428">
        <v>2088000</v>
      </c>
      <c r="V1578" s="428">
        <v>27144000</v>
      </c>
      <c r="W1578" s="428">
        <v>8</v>
      </c>
      <c r="X1578" s="428">
        <v>469800000</v>
      </c>
      <c r="Y1578" s="432">
        <v>60</v>
      </c>
      <c r="Z1578" s="432">
        <v>31.05</v>
      </c>
      <c r="AA1578" s="433">
        <v>214807.11399999986</v>
      </c>
      <c r="AB1578" s="433">
        <v>113007.99500000004</v>
      </c>
      <c r="AC1578" s="433">
        <v>837732.95100000047</v>
      </c>
      <c r="AD1578" s="433">
        <v>435573.12399999943</v>
      </c>
      <c r="AE1578" s="428">
        <v>5284872</v>
      </c>
    </row>
    <row r="1579" spans="1:31" s="434" customFormat="1" ht="14.4" x14ac:dyDescent="0.3">
      <c r="A1579" s="422">
        <v>43691</v>
      </c>
      <c r="B1579" s="423">
        <f t="shared" si="43"/>
        <v>2019</v>
      </c>
      <c r="C1579" s="424">
        <v>995813</v>
      </c>
      <c r="D1579" s="424">
        <v>17087750</v>
      </c>
      <c r="E1579" s="424">
        <v>187889120</v>
      </c>
      <c r="F1579" s="424">
        <v>722190</v>
      </c>
      <c r="G1579" s="425">
        <v>38821488</v>
      </c>
      <c r="H1579" s="425">
        <v>201631536</v>
      </c>
      <c r="I1579" s="425">
        <v>288991180</v>
      </c>
      <c r="J1579" s="426">
        <v>99.67</v>
      </c>
      <c r="K1579" s="427">
        <v>677.31299999999999</v>
      </c>
      <c r="L1579" s="427">
        <v>330.04</v>
      </c>
      <c r="M1579" s="428">
        <v>11410.246000000001</v>
      </c>
      <c r="N1579" s="428">
        <v>5889.9319999999998</v>
      </c>
      <c r="O1579" s="428">
        <v>126236.13800000002</v>
      </c>
      <c r="P1579" s="428">
        <v>66342.450999999986</v>
      </c>
      <c r="Q1579" s="429">
        <v>995.81299999999999</v>
      </c>
      <c r="R1579" s="430">
        <f t="shared" si="42"/>
        <v>0.41897783112403608</v>
      </c>
      <c r="S1579" s="431">
        <v>97.732699115044284</v>
      </c>
      <c r="T1579" s="429">
        <v>87</v>
      </c>
      <c r="U1579" s="428">
        <v>2088000</v>
      </c>
      <c r="V1579" s="428">
        <v>29232000</v>
      </c>
      <c r="W1579" s="428">
        <v>8</v>
      </c>
      <c r="X1579" s="428">
        <v>471888000</v>
      </c>
      <c r="Y1579" s="432">
        <v>60</v>
      </c>
      <c r="Z1579" s="432">
        <v>31.05</v>
      </c>
      <c r="AA1579" s="433">
        <v>214474.01699999988</v>
      </c>
      <c r="AB1579" s="433">
        <v>112807.11100000005</v>
      </c>
      <c r="AC1579" s="433">
        <v>838410.26400000043</v>
      </c>
      <c r="AD1579" s="433">
        <v>435903.16399999941</v>
      </c>
      <c r="AE1579" s="428">
        <v>5286960</v>
      </c>
    </row>
    <row r="1580" spans="1:31" s="434" customFormat="1" ht="14.4" x14ac:dyDescent="0.3">
      <c r="A1580" s="422">
        <v>43692</v>
      </c>
      <c r="B1580" s="423">
        <f t="shared" si="43"/>
        <v>2019</v>
      </c>
      <c r="C1580" s="424">
        <v>810187.5</v>
      </c>
      <c r="D1580" s="424">
        <v>17897938</v>
      </c>
      <c r="E1580" s="424">
        <v>188699312</v>
      </c>
      <c r="F1580" s="424">
        <v>598178</v>
      </c>
      <c r="G1580" s="425">
        <v>38821488</v>
      </c>
      <c r="H1580" s="425">
        <v>201631536</v>
      </c>
      <c r="I1580" s="425">
        <v>288991180</v>
      </c>
      <c r="J1580" s="426">
        <v>99.41</v>
      </c>
      <c r="K1580" s="427">
        <v>544.00300000000004</v>
      </c>
      <c r="L1580" s="427">
        <v>275.976</v>
      </c>
      <c r="M1580" s="428">
        <v>11954.249000000002</v>
      </c>
      <c r="N1580" s="428">
        <v>6165.9079999999994</v>
      </c>
      <c r="O1580" s="428">
        <v>126780.14100000002</v>
      </c>
      <c r="P1580" s="428">
        <v>66618.426999999981</v>
      </c>
      <c r="Q1580" s="429">
        <v>810.1875</v>
      </c>
      <c r="R1580" s="430">
        <f t="shared" si="42"/>
        <v>0.41830651230285298</v>
      </c>
      <c r="S1580" s="431">
        <v>97.740088105726898</v>
      </c>
      <c r="T1580" s="429">
        <v>87</v>
      </c>
      <c r="U1580" s="428">
        <v>2088000</v>
      </c>
      <c r="V1580" s="428">
        <v>31320000</v>
      </c>
      <c r="W1580" s="428">
        <v>8</v>
      </c>
      <c r="X1580" s="428">
        <v>473976000</v>
      </c>
      <c r="Y1580" s="432">
        <v>60</v>
      </c>
      <c r="Z1580" s="432">
        <v>31.05</v>
      </c>
      <c r="AA1580" s="433">
        <v>214322.64899999989</v>
      </c>
      <c r="AB1580" s="433">
        <v>112727.16300000003</v>
      </c>
      <c r="AC1580" s="433">
        <v>838954.26700000046</v>
      </c>
      <c r="AD1580" s="433">
        <v>436179.13999999943</v>
      </c>
      <c r="AE1580" s="428">
        <v>5289048</v>
      </c>
    </row>
    <row r="1581" spans="1:31" s="434" customFormat="1" ht="14.4" x14ac:dyDescent="0.3">
      <c r="A1581" s="422">
        <v>43693</v>
      </c>
      <c r="B1581" s="423">
        <f t="shared" si="43"/>
        <v>2019</v>
      </c>
      <c r="C1581" s="424">
        <v>1195688</v>
      </c>
      <c r="D1581" s="424">
        <v>19093624</v>
      </c>
      <c r="E1581" s="424">
        <v>189895008</v>
      </c>
      <c r="F1581" s="424">
        <v>971840</v>
      </c>
      <c r="G1581" s="425">
        <v>38821488</v>
      </c>
      <c r="H1581" s="425">
        <v>201631536</v>
      </c>
      <c r="I1581" s="425">
        <v>288991180</v>
      </c>
      <c r="J1581" s="426">
        <v>100</v>
      </c>
      <c r="K1581" s="427">
        <v>788.26499999999999</v>
      </c>
      <c r="L1581" s="427">
        <v>420.34800000000001</v>
      </c>
      <c r="M1581" s="428">
        <v>12742.514000000001</v>
      </c>
      <c r="N1581" s="428">
        <v>6586.2559999999994</v>
      </c>
      <c r="O1581" s="428">
        <v>127568.40600000002</v>
      </c>
      <c r="P1581" s="428">
        <v>67038.77499999998</v>
      </c>
      <c r="Q1581" s="429">
        <v>1195.6880000000001</v>
      </c>
      <c r="R1581" s="430">
        <f t="shared" si="42"/>
        <v>0.41896782154549195</v>
      </c>
      <c r="S1581" s="431">
        <v>97.750000000000028</v>
      </c>
      <c r="T1581" s="429">
        <v>87</v>
      </c>
      <c r="U1581" s="428">
        <v>2088000</v>
      </c>
      <c r="V1581" s="428">
        <v>33408000</v>
      </c>
      <c r="W1581" s="428">
        <v>8</v>
      </c>
      <c r="X1581" s="428">
        <v>476064000</v>
      </c>
      <c r="Y1581" s="432">
        <v>60</v>
      </c>
      <c r="Z1581" s="432">
        <v>31.05</v>
      </c>
      <c r="AA1581" s="433">
        <v>214229.70499999987</v>
      </c>
      <c r="AB1581" s="433">
        <v>112689.69900000004</v>
      </c>
      <c r="AC1581" s="433">
        <v>839742.53200000047</v>
      </c>
      <c r="AD1581" s="433">
        <v>436599.48799999943</v>
      </c>
      <c r="AE1581" s="428">
        <v>5291136</v>
      </c>
    </row>
    <row r="1582" spans="1:31" s="434" customFormat="1" ht="14.4" x14ac:dyDescent="0.3">
      <c r="A1582" s="422">
        <v>43694</v>
      </c>
      <c r="B1582" s="423">
        <f t="shared" si="43"/>
        <v>2019</v>
      </c>
      <c r="C1582" s="424">
        <v>1066313</v>
      </c>
      <c r="D1582" s="424">
        <v>20159938</v>
      </c>
      <c r="E1582" s="424">
        <v>190961312</v>
      </c>
      <c r="F1582" s="424">
        <v>1190240</v>
      </c>
      <c r="G1582" s="425">
        <v>38821488</v>
      </c>
      <c r="H1582" s="425">
        <v>201631536</v>
      </c>
      <c r="I1582" s="425">
        <v>288991180</v>
      </c>
      <c r="J1582" s="426">
        <v>99.84</v>
      </c>
      <c r="K1582" s="427">
        <v>715.58500000000004</v>
      </c>
      <c r="L1582" s="427">
        <v>363.02800000000002</v>
      </c>
      <c r="M1582" s="428">
        <v>13458.099000000002</v>
      </c>
      <c r="N1582" s="428">
        <v>6949.2839999999997</v>
      </c>
      <c r="O1582" s="428">
        <v>128283.99100000002</v>
      </c>
      <c r="P1582" s="428">
        <v>67401.802999999985</v>
      </c>
      <c r="Q1582" s="429">
        <v>1066.3130000000001</v>
      </c>
      <c r="R1582" s="430">
        <f t="shared" ref="R1582:R1645" si="44">SUM(Q1218:Q1582)/(SUM(T1218:T1582)*24)</f>
        <v>0.41933034188349644</v>
      </c>
      <c r="S1582" s="431">
        <v>97.759126637554616</v>
      </c>
      <c r="T1582" s="429">
        <v>87</v>
      </c>
      <c r="U1582" s="428">
        <v>2088000</v>
      </c>
      <c r="V1582" s="428">
        <v>35496000</v>
      </c>
      <c r="W1582" s="428">
        <v>8</v>
      </c>
      <c r="X1582" s="428">
        <v>478152000</v>
      </c>
      <c r="Y1582" s="432">
        <v>60</v>
      </c>
      <c r="Z1582" s="432">
        <v>31.05</v>
      </c>
      <c r="AA1582" s="433">
        <v>214482.6699999999</v>
      </c>
      <c r="AB1582" s="433">
        <v>112813.92700000004</v>
      </c>
      <c r="AC1582" s="433">
        <v>840458.11700000043</v>
      </c>
      <c r="AD1582" s="433">
        <v>436962.51599999942</v>
      </c>
      <c r="AE1582" s="428">
        <v>5293224</v>
      </c>
    </row>
    <row r="1583" spans="1:31" s="434" customFormat="1" ht="14.4" x14ac:dyDescent="0.3">
      <c r="A1583" s="422">
        <v>43695</v>
      </c>
      <c r="B1583" s="423">
        <f t="shared" si="43"/>
        <v>2019</v>
      </c>
      <c r="C1583" s="424">
        <v>581594.99999999988</v>
      </c>
      <c r="D1583" s="424">
        <v>20710178.00000019</v>
      </c>
      <c r="E1583" s="424">
        <v>191514307.99999979</v>
      </c>
      <c r="F1583" s="424">
        <v>955960</v>
      </c>
      <c r="G1583" s="425">
        <v>38821490</v>
      </c>
      <c r="H1583" s="425">
        <v>201631530</v>
      </c>
      <c r="I1583" s="425">
        <v>288991180</v>
      </c>
      <c r="J1583" s="426">
        <v>99.99</v>
      </c>
      <c r="K1583" s="427">
        <v>398.66300000000001</v>
      </c>
      <c r="L1583" s="427">
        <v>198.88800000000001</v>
      </c>
      <c r="M1583" s="428">
        <v>13856.762000000002</v>
      </c>
      <c r="N1583" s="428">
        <v>7148.1719999999996</v>
      </c>
      <c r="O1583" s="428">
        <v>128682.65400000002</v>
      </c>
      <c r="P1583" s="428">
        <v>67600.690999999992</v>
      </c>
      <c r="Q1583" s="429">
        <v>581.59499999999991</v>
      </c>
      <c r="R1583" s="430">
        <f t="shared" si="44"/>
        <v>0.4187436639325175</v>
      </c>
      <c r="S1583" s="431">
        <v>97.768826086956565</v>
      </c>
      <c r="T1583" s="429">
        <v>87</v>
      </c>
      <c r="U1583" s="428">
        <v>2088000</v>
      </c>
      <c r="V1583" s="428">
        <v>37584000</v>
      </c>
      <c r="W1583" s="428">
        <v>8</v>
      </c>
      <c r="X1583" s="428">
        <v>480240000</v>
      </c>
      <c r="Y1583" s="432">
        <v>60</v>
      </c>
      <c r="Z1583" s="432">
        <v>31.05</v>
      </c>
      <c r="AA1583" s="433">
        <v>214347.60499999989</v>
      </c>
      <c r="AB1583" s="433">
        <v>112746.27900000004</v>
      </c>
      <c r="AC1583" s="433">
        <v>840856.78000000038</v>
      </c>
      <c r="AD1583" s="433">
        <v>437161.4039999994</v>
      </c>
      <c r="AE1583" s="428">
        <v>5295312</v>
      </c>
    </row>
    <row r="1584" spans="1:31" s="434" customFormat="1" ht="14.4" x14ac:dyDescent="0.3">
      <c r="A1584" s="422">
        <v>43696</v>
      </c>
      <c r="B1584" s="423">
        <f t="shared" si="43"/>
        <v>2019</v>
      </c>
      <c r="C1584" s="424">
        <v>981383</v>
      </c>
      <c r="D1584" s="424">
        <v>21039266</v>
      </c>
      <c r="E1584" s="424">
        <v>191843396</v>
      </c>
      <c r="F1584" s="424">
        <v>1346730</v>
      </c>
      <c r="G1584" s="425">
        <v>38821488</v>
      </c>
      <c r="H1584" s="425">
        <v>201631536</v>
      </c>
      <c r="I1584" s="425">
        <v>288991180</v>
      </c>
      <c r="J1584" s="426">
        <v>100</v>
      </c>
      <c r="K1584" s="427">
        <v>660.04499999999996</v>
      </c>
      <c r="L1584" s="427">
        <v>331.92</v>
      </c>
      <c r="M1584" s="428">
        <v>14516.807000000003</v>
      </c>
      <c r="N1584" s="428">
        <v>7480.0919999999996</v>
      </c>
      <c r="O1584" s="428">
        <v>129342.69900000002</v>
      </c>
      <c r="P1584" s="428">
        <v>67932.61099999999</v>
      </c>
      <c r="Q1584" s="429">
        <v>981.38300000000004</v>
      </c>
      <c r="R1584" s="430">
        <f t="shared" si="44"/>
        <v>0.41795267694884031</v>
      </c>
      <c r="S1584" s="431">
        <v>97.778484848484894</v>
      </c>
      <c r="T1584" s="429">
        <v>87</v>
      </c>
      <c r="U1584" s="428">
        <v>2088000</v>
      </c>
      <c r="V1584" s="428">
        <v>39672000</v>
      </c>
      <c r="W1584" s="428">
        <v>8</v>
      </c>
      <c r="X1584" s="428">
        <v>482328000</v>
      </c>
      <c r="Y1584" s="432">
        <v>60</v>
      </c>
      <c r="Z1584" s="432">
        <v>31.05</v>
      </c>
      <c r="AA1584" s="433">
        <v>214306.09699999989</v>
      </c>
      <c r="AB1584" s="433">
        <v>112738.11100000003</v>
      </c>
      <c r="AC1584" s="433">
        <v>841516.82500000042</v>
      </c>
      <c r="AD1584" s="433">
        <v>437493.32399999938</v>
      </c>
      <c r="AE1584" s="428">
        <v>5297400</v>
      </c>
    </row>
    <row r="1585" spans="1:31" s="434" customFormat="1" ht="14.4" x14ac:dyDescent="0.3">
      <c r="A1585" s="422">
        <v>43697</v>
      </c>
      <c r="B1585" s="423">
        <f t="shared" si="43"/>
        <v>2019</v>
      </c>
      <c r="C1585" s="424">
        <v>1218249.0000000002</v>
      </c>
      <c r="D1585" s="424">
        <v>22262402.00000041</v>
      </c>
      <c r="E1585" s="424">
        <v>193066532</v>
      </c>
      <c r="F1585" s="424">
        <v>1393099</v>
      </c>
      <c r="G1585" s="425">
        <v>38821488</v>
      </c>
      <c r="H1585" s="425">
        <v>201631536</v>
      </c>
      <c r="I1585" s="425">
        <v>288991180</v>
      </c>
      <c r="J1585" s="426">
        <v>100</v>
      </c>
      <c r="K1585" s="427">
        <v>128.723737</v>
      </c>
      <c r="L1585" s="427">
        <v>67.506891999999993</v>
      </c>
      <c r="M1585" s="428">
        <v>14645.530737000003</v>
      </c>
      <c r="N1585" s="428">
        <v>7547.598892</v>
      </c>
      <c r="O1585" s="428">
        <v>129471.42273700002</v>
      </c>
      <c r="P1585" s="428">
        <v>68000.117891999995</v>
      </c>
      <c r="Q1585" s="429">
        <v>1218.2490000000003</v>
      </c>
      <c r="R1585" s="430">
        <f t="shared" si="44"/>
        <v>0.41717424835491812</v>
      </c>
      <c r="S1585" s="431">
        <v>97.788060344827628</v>
      </c>
      <c r="T1585" s="429">
        <v>87</v>
      </c>
      <c r="U1585" s="428">
        <v>2088000</v>
      </c>
      <c r="V1585" s="428">
        <v>41760000</v>
      </c>
      <c r="W1585" s="428">
        <v>8</v>
      </c>
      <c r="X1585" s="428">
        <v>484416000</v>
      </c>
      <c r="Y1585" s="432">
        <v>60</v>
      </c>
      <c r="Z1585" s="432">
        <v>31.05</v>
      </c>
      <c r="AA1585" s="433">
        <v>213370.30273699985</v>
      </c>
      <c r="AB1585" s="433">
        <v>112264.16989200002</v>
      </c>
      <c r="AC1585" s="433">
        <v>841645.54873700044</v>
      </c>
      <c r="AD1585" s="433">
        <v>437560.83089199936</v>
      </c>
      <c r="AE1585" s="428">
        <v>5299488</v>
      </c>
    </row>
    <row r="1586" spans="1:31" s="434" customFormat="1" ht="14.4" x14ac:dyDescent="0.3">
      <c r="A1586" s="422">
        <v>43698</v>
      </c>
      <c r="B1586" s="423">
        <f t="shared" si="43"/>
        <v>2019</v>
      </c>
      <c r="C1586" s="424">
        <v>802377</v>
      </c>
      <c r="D1586" s="424">
        <v>23064150.000000432</v>
      </c>
      <c r="E1586" s="424">
        <v>193868280.00000003</v>
      </c>
      <c r="F1586" s="424">
        <v>881717</v>
      </c>
      <c r="G1586" s="425">
        <v>38821490</v>
      </c>
      <c r="H1586" s="425">
        <v>201631536</v>
      </c>
      <c r="I1586" s="425">
        <v>288991180</v>
      </c>
      <c r="J1586" s="426">
        <v>98.86</v>
      </c>
      <c r="K1586" s="427">
        <v>542.42999999999995</v>
      </c>
      <c r="L1586" s="427">
        <v>269.88400000000001</v>
      </c>
      <c r="M1586" s="428">
        <v>15187.960737000003</v>
      </c>
      <c r="N1586" s="428">
        <v>7817.482892</v>
      </c>
      <c r="O1586" s="428">
        <v>130013.85273700001</v>
      </c>
      <c r="P1586" s="428">
        <v>68270.001892</v>
      </c>
      <c r="Q1586" s="429">
        <v>802.37699999999995</v>
      </c>
      <c r="R1586" s="430">
        <f t="shared" si="44"/>
        <v>0.41643010832447663</v>
      </c>
      <c r="S1586" s="431">
        <v>97.792660944206048</v>
      </c>
      <c r="T1586" s="429">
        <v>87</v>
      </c>
      <c r="U1586" s="428">
        <v>2088000</v>
      </c>
      <c r="V1586" s="428">
        <v>43848000</v>
      </c>
      <c r="W1586" s="428">
        <v>8</v>
      </c>
      <c r="X1586" s="428">
        <v>486504000</v>
      </c>
      <c r="Y1586" s="432">
        <v>60</v>
      </c>
      <c r="Z1586" s="432">
        <v>31.05</v>
      </c>
      <c r="AA1586" s="433">
        <v>212698.79873699983</v>
      </c>
      <c r="AB1586" s="433">
        <v>111909.74189200002</v>
      </c>
      <c r="AC1586" s="433">
        <v>842187.97873700049</v>
      </c>
      <c r="AD1586" s="433">
        <v>437830.71489199938</v>
      </c>
      <c r="AE1586" s="428">
        <v>5301576</v>
      </c>
    </row>
    <row r="1587" spans="1:31" s="434" customFormat="1" ht="14.4" x14ac:dyDescent="0.3">
      <c r="A1587" s="422">
        <v>43699</v>
      </c>
      <c r="B1587" s="423">
        <f t="shared" si="43"/>
        <v>2019</v>
      </c>
      <c r="C1587" s="424">
        <v>575321.99999999988</v>
      </c>
      <c r="D1587" s="424">
        <v>23639975.000000384</v>
      </c>
      <c r="E1587" s="424">
        <v>194444104.99999997</v>
      </c>
      <c r="F1587" s="424">
        <v>696549</v>
      </c>
      <c r="G1587" s="425">
        <v>38821488</v>
      </c>
      <c r="H1587" s="425">
        <v>201631536</v>
      </c>
      <c r="I1587" s="425">
        <v>288991200</v>
      </c>
      <c r="J1587" s="426">
        <v>100</v>
      </c>
      <c r="K1587" s="427">
        <v>398.26</v>
      </c>
      <c r="L1587" s="427">
        <v>184.39599999999999</v>
      </c>
      <c r="M1587" s="428">
        <v>15586.220737000003</v>
      </c>
      <c r="N1587" s="428">
        <v>8001.8788919999997</v>
      </c>
      <c r="O1587" s="428">
        <v>130412.112737</v>
      </c>
      <c r="P1587" s="428">
        <v>68454.397891999994</v>
      </c>
      <c r="Q1587" s="429">
        <v>575.32199999999989</v>
      </c>
      <c r="R1587" s="430">
        <f t="shared" si="44"/>
        <v>0.41539550878634612</v>
      </c>
      <c r="S1587" s="431">
        <v>97.802094017094063</v>
      </c>
      <c r="T1587" s="429">
        <v>87</v>
      </c>
      <c r="U1587" s="428">
        <v>2088000</v>
      </c>
      <c r="V1587" s="428">
        <v>45936000</v>
      </c>
      <c r="W1587" s="428">
        <v>8</v>
      </c>
      <c r="X1587" s="428">
        <v>488592000</v>
      </c>
      <c r="Y1587" s="432">
        <v>60</v>
      </c>
      <c r="Z1587" s="432">
        <v>31.05</v>
      </c>
      <c r="AA1587" s="433">
        <v>212169.93873699987</v>
      </c>
      <c r="AB1587" s="433">
        <v>111634.50189200001</v>
      </c>
      <c r="AC1587" s="433">
        <v>842586.2387370005</v>
      </c>
      <c r="AD1587" s="433">
        <v>438015.11089199939</v>
      </c>
      <c r="AE1587" s="428">
        <v>5303664</v>
      </c>
    </row>
    <row r="1588" spans="1:31" s="434" customFormat="1" ht="14.4" x14ac:dyDescent="0.3">
      <c r="A1588" s="422">
        <v>43700</v>
      </c>
      <c r="B1588" s="423">
        <f t="shared" si="43"/>
        <v>2019</v>
      </c>
      <c r="C1588" s="424">
        <v>1269500</v>
      </c>
      <c r="D1588" s="424">
        <v>25584812</v>
      </c>
      <c r="E1588" s="424">
        <v>196386192</v>
      </c>
      <c r="F1588" s="424">
        <v>1246500</v>
      </c>
      <c r="G1588" s="425">
        <v>38821488</v>
      </c>
      <c r="H1588" s="425">
        <v>201631536</v>
      </c>
      <c r="I1588" s="425">
        <v>288991200</v>
      </c>
      <c r="J1588" s="426">
        <v>99.9</v>
      </c>
      <c r="K1588" s="427">
        <v>866.67</v>
      </c>
      <c r="L1588" s="427">
        <v>417.19600000000003</v>
      </c>
      <c r="M1588" s="428">
        <v>16452.890737000002</v>
      </c>
      <c r="N1588" s="428">
        <v>8419.0748920000005</v>
      </c>
      <c r="O1588" s="428">
        <v>131278.782737</v>
      </c>
      <c r="P1588" s="428">
        <v>68871.59389199999</v>
      </c>
      <c r="Q1588" s="429">
        <v>1269.5</v>
      </c>
      <c r="R1588" s="430">
        <f t="shared" si="44"/>
        <v>0.4145740961479164</v>
      </c>
      <c r="S1588" s="431">
        <v>97.811021276595795</v>
      </c>
      <c r="T1588" s="429">
        <v>87</v>
      </c>
      <c r="U1588" s="428">
        <v>2088000</v>
      </c>
      <c r="V1588" s="428">
        <v>48024000</v>
      </c>
      <c r="W1588" s="428">
        <v>8</v>
      </c>
      <c r="X1588" s="428">
        <v>490680000</v>
      </c>
      <c r="Y1588" s="432">
        <v>60</v>
      </c>
      <c r="Z1588" s="432">
        <v>31.05</v>
      </c>
      <c r="AA1588" s="433">
        <v>212116.5937369999</v>
      </c>
      <c r="AB1588" s="433">
        <v>111590.03789200002</v>
      </c>
      <c r="AC1588" s="433">
        <v>843452.90873700054</v>
      </c>
      <c r="AD1588" s="433">
        <v>438432.30689199938</v>
      </c>
      <c r="AE1588" s="428">
        <v>5305752</v>
      </c>
    </row>
    <row r="1589" spans="1:31" s="434" customFormat="1" ht="14.4" x14ac:dyDescent="0.3">
      <c r="A1589" s="422">
        <v>43701</v>
      </c>
      <c r="B1589" s="423">
        <f t="shared" si="43"/>
        <v>2019</v>
      </c>
      <c r="C1589" s="424">
        <v>1360688</v>
      </c>
      <c r="D1589" s="424">
        <v>26945500</v>
      </c>
      <c r="E1589" s="424">
        <v>197746880</v>
      </c>
      <c r="F1589" s="424">
        <v>1549548</v>
      </c>
      <c r="G1589" s="425">
        <v>38821488</v>
      </c>
      <c r="H1589" s="425">
        <v>201631536</v>
      </c>
      <c r="I1589" s="425">
        <v>288991200</v>
      </c>
      <c r="J1589" s="426">
        <v>99.13</v>
      </c>
      <c r="K1589" s="427">
        <v>904.88699999999994</v>
      </c>
      <c r="L1589" s="427">
        <v>471.22399999999999</v>
      </c>
      <c r="M1589" s="428">
        <v>17357.777737</v>
      </c>
      <c r="N1589" s="428">
        <v>8890.2988920000007</v>
      </c>
      <c r="O1589" s="428">
        <v>132183.66973699999</v>
      </c>
      <c r="P1589" s="428">
        <v>69342.817891999992</v>
      </c>
      <c r="Q1589" s="429">
        <v>1360.6880000000001</v>
      </c>
      <c r="R1589" s="430">
        <f t="shared" si="44"/>
        <v>0.41439262210183453</v>
      </c>
      <c r="S1589" s="431">
        <v>97.816610169491582</v>
      </c>
      <c r="T1589" s="429">
        <v>87</v>
      </c>
      <c r="U1589" s="428">
        <v>2088000</v>
      </c>
      <c r="V1589" s="428">
        <v>50112000</v>
      </c>
      <c r="W1589" s="428">
        <v>8</v>
      </c>
      <c r="X1589" s="428">
        <v>492768000</v>
      </c>
      <c r="Y1589" s="432">
        <v>60</v>
      </c>
      <c r="Z1589" s="432">
        <v>31.05</v>
      </c>
      <c r="AA1589" s="433">
        <v>211756.24573699987</v>
      </c>
      <c r="AB1589" s="433">
        <v>111402.18189200002</v>
      </c>
      <c r="AC1589" s="433">
        <v>844357.79573700053</v>
      </c>
      <c r="AD1589" s="433">
        <v>438903.53089199937</v>
      </c>
      <c r="AE1589" s="428">
        <v>5307840</v>
      </c>
    </row>
    <row r="1590" spans="1:31" s="434" customFormat="1" ht="14.4" x14ac:dyDescent="0.3">
      <c r="A1590" s="422">
        <v>43702</v>
      </c>
      <c r="B1590" s="423">
        <f t="shared" si="43"/>
        <v>2019</v>
      </c>
      <c r="C1590" s="424">
        <v>1603535.0000000002</v>
      </c>
      <c r="D1590" s="424">
        <v>28562532.000000414</v>
      </c>
      <c r="E1590" s="424">
        <v>199366662</v>
      </c>
      <c r="F1590" s="424">
        <v>1572550</v>
      </c>
      <c r="G1590" s="425">
        <v>38821488</v>
      </c>
      <c r="H1590" s="425">
        <v>201631536</v>
      </c>
      <c r="I1590" s="425">
        <v>288991200</v>
      </c>
      <c r="J1590" s="426">
        <v>97.12</v>
      </c>
      <c r="K1590" s="427">
        <v>1069.3240000000001</v>
      </c>
      <c r="L1590" s="427">
        <v>552.01599999999996</v>
      </c>
      <c r="M1590" s="428">
        <v>18427.101737000001</v>
      </c>
      <c r="N1590" s="428">
        <v>9442.3148920000003</v>
      </c>
      <c r="O1590" s="428">
        <v>133252.99373699998</v>
      </c>
      <c r="P1590" s="428">
        <v>69894.833891999995</v>
      </c>
      <c r="Q1590" s="429">
        <v>1603.5350000000003</v>
      </c>
      <c r="R1590" s="430">
        <f t="shared" si="44"/>
        <v>0.41598100582093384</v>
      </c>
      <c r="S1590" s="431">
        <v>97.813670886075997</v>
      </c>
      <c r="T1590" s="429">
        <v>87</v>
      </c>
      <c r="U1590" s="428">
        <v>2088000</v>
      </c>
      <c r="V1590" s="428">
        <v>52200000</v>
      </c>
      <c r="W1590" s="428">
        <v>8</v>
      </c>
      <c r="X1590" s="428">
        <v>494856000</v>
      </c>
      <c r="Y1590" s="432">
        <v>60</v>
      </c>
      <c r="Z1590" s="432">
        <v>31.05</v>
      </c>
      <c r="AA1590" s="433">
        <v>211815.19473699987</v>
      </c>
      <c r="AB1590" s="433">
        <v>111444.51389200002</v>
      </c>
      <c r="AC1590" s="433">
        <v>845427.11973700055</v>
      </c>
      <c r="AD1590" s="433">
        <v>439455.54689199937</v>
      </c>
      <c r="AE1590" s="428">
        <v>5309928</v>
      </c>
    </row>
    <row r="1591" spans="1:31" s="434" customFormat="1" ht="14.4" x14ac:dyDescent="0.3">
      <c r="A1591" s="422">
        <v>43703</v>
      </c>
      <c r="B1591" s="423">
        <f t="shared" si="43"/>
        <v>2019</v>
      </c>
      <c r="C1591" s="424">
        <v>1871492</v>
      </c>
      <c r="D1591" s="424">
        <v>30434024.000000384</v>
      </c>
      <c r="E1591" s="424">
        <v>201238153.99999997</v>
      </c>
      <c r="F1591" s="424">
        <v>1713273</v>
      </c>
      <c r="G1591" s="425">
        <v>38821488</v>
      </c>
      <c r="H1591" s="425">
        <v>201631536</v>
      </c>
      <c r="I1591" s="425">
        <v>288991200</v>
      </c>
      <c r="J1591" s="426">
        <v>96.23</v>
      </c>
      <c r="K1591" s="427">
        <v>1238.99</v>
      </c>
      <c r="L1591" s="427">
        <v>656.87599999999998</v>
      </c>
      <c r="M1591" s="428">
        <v>19666.091737000002</v>
      </c>
      <c r="N1591" s="428">
        <v>10099.190892000001</v>
      </c>
      <c r="O1591" s="428">
        <v>134491.98373699997</v>
      </c>
      <c r="P1591" s="428">
        <v>70551.709891999999</v>
      </c>
      <c r="Q1591" s="429">
        <v>1871.492</v>
      </c>
      <c r="R1591" s="430">
        <f t="shared" si="44"/>
        <v>0.41820065364542347</v>
      </c>
      <c r="S1591" s="431">
        <v>97.807016806722729</v>
      </c>
      <c r="T1591" s="429">
        <v>87</v>
      </c>
      <c r="U1591" s="428">
        <v>2088000</v>
      </c>
      <c r="V1591" s="428">
        <v>54288000</v>
      </c>
      <c r="W1591" s="428">
        <v>8</v>
      </c>
      <c r="X1591" s="428">
        <v>496944000</v>
      </c>
      <c r="Y1591" s="432">
        <v>60</v>
      </c>
      <c r="Z1591" s="432">
        <v>31.05</v>
      </c>
      <c r="AA1591" s="433">
        <v>212792.82173699987</v>
      </c>
      <c r="AB1591" s="433">
        <v>111960.93389200003</v>
      </c>
      <c r="AC1591" s="433">
        <v>846666.10973700054</v>
      </c>
      <c r="AD1591" s="433">
        <v>440112.42289199936</v>
      </c>
      <c r="AE1591" s="428">
        <v>5312016</v>
      </c>
    </row>
    <row r="1592" spans="1:31" s="434" customFormat="1" ht="14.4" x14ac:dyDescent="0.3">
      <c r="A1592" s="422">
        <v>43704</v>
      </c>
      <c r="B1592" s="423">
        <f t="shared" si="43"/>
        <v>2019</v>
      </c>
      <c r="C1592" s="424">
        <v>1827687.5</v>
      </c>
      <c r="D1592" s="424">
        <v>32246124</v>
      </c>
      <c r="E1592" s="424">
        <v>203047504</v>
      </c>
      <c r="F1592" s="424">
        <v>1902429</v>
      </c>
      <c r="G1592" s="425">
        <v>38821488</v>
      </c>
      <c r="H1592" s="425">
        <v>201631536</v>
      </c>
      <c r="I1592" s="425">
        <v>288991200</v>
      </c>
      <c r="J1592" s="426">
        <v>96.4</v>
      </c>
      <c r="K1592" s="427">
        <v>1227.0740000000001</v>
      </c>
      <c r="L1592" s="427">
        <v>626.01199999999994</v>
      </c>
      <c r="M1592" s="428">
        <v>20893.165737000003</v>
      </c>
      <c r="N1592" s="428">
        <v>10725.202892000001</v>
      </c>
      <c r="O1592" s="428">
        <v>135719.05773699997</v>
      </c>
      <c r="P1592" s="428">
        <v>71177.721892000001</v>
      </c>
      <c r="Q1592" s="429">
        <v>1827.6875</v>
      </c>
      <c r="R1592" s="430">
        <f t="shared" si="44"/>
        <v>0.41995913459330564</v>
      </c>
      <c r="S1592" s="431">
        <v>97.80112970711302</v>
      </c>
      <c r="T1592" s="429">
        <v>87</v>
      </c>
      <c r="U1592" s="428">
        <v>2088000</v>
      </c>
      <c r="V1592" s="428">
        <v>56376000</v>
      </c>
      <c r="W1592" s="428">
        <v>8</v>
      </c>
      <c r="X1592" s="428">
        <v>499032000</v>
      </c>
      <c r="Y1592" s="432">
        <v>60</v>
      </c>
      <c r="Z1592" s="432">
        <v>31.05</v>
      </c>
      <c r="AA1592" s="433">
        <v>213900.20473699988</v>
      </c>
      <c r="AB1592" s="433">
        <v>112520.18589200002</v>
      </c>
      <c r="AC1592" s="433">
        <v>847893.18373700057</v>
      </c>
      <c r="AD1592" s="433">
        <v>440738.43489199935</v>
      </c>
      <c r="AE1592" s="428">
        <v>5314104</v>
      </c>
    </row>
    <row r="1593" spans="1:31" s="434" customFormat="1" ht="14.4" x14ac:dyDescent="0.3">
      <c r="A1593" s="422">
        <v>43705</v>
      </c>
      <c r="B1593" s="423">
        <f t="shared" si="43"/>
        <v>2019</v>
      </c>
      <c r="C1593" s="424">
        <v>2027625</v>
      </c>
      <c r="D1593" s="424">
        <v>34273752</v>
      </c>
      <c r="E1593" s="424">
        <v>205075120</v>
      </c>
      <c r="F1593" s="424">
        <v>1982259</v>
      </c>
      <c r="G1593" s="425">
        <v>38821488</v>
      </c>
      <c r="H1593" s="425">
        <v>201631536</v>
      </c>
      <c r="I1593" s="425">
        <v>288991200</v>
      </c>
      <c r="J1593" s="426">
        <v>98.96</v>
      </c>
      <c r="K1593" s="427">
        <v>1351.799</v>
      </c>
      <c r="L1593" s="427">
        <v>704.93600000000004</v>
      </c>
      <c r="M1593" s="428">
        <v>22244.964737000002</v>
      </c>
      <c r="N1593" s="428">
        <v>11430.138892000001</v>
      </c>
      <c r="O1593" s="428">
        <v>137070.85673699997</v>
      </c>
      <c r="P1593" s="428">
        <v>71882.657892000003</v>
      </c>
      <c r="Q1593" s="429">
        <v>2027.625</v>
      </c>
      <c r="R1593" s="430">
        <f t="shared" si="44"/>
        <v>0.42085339271538619</v>
      </c>
      <c r="S1593" s="431">
        <v>97.805958333333379</v>
      </c>
      <c r="T1593" s="429">
        <v>87</v>
      </c>
      <c r="U1593" s="428">
        <v>2088000</v>
      </c>
      <c r="V1593" s="428">
        <v>58464000</v>
      </c>
      <c r="W1593" s="428">
        <v>8</v>
      </c>
      <c r="X1593" s="428">
        <v>501120000</v>
      </c>
      <c r="Y1593" s="432">
        <v>60</v>
      </c>
      <c r="Z1593" s="432">
        <v>31.05</v>
      </c>
      <c r="AA1593" s="433">
        <v>214919.33273699987</v>
      </c>
      <c r="AB1593" s="433">
        <v>113061.88589200002</v>
      </c>
      <c r="AC1593" s="433">
        <v>849244.98273700057</v>
      </c>
      <c r="AD1593" s="433">
        <v>441443.37089199934</v>
      </c>
      <c r="AE1593" s="428">
        <v>5316192</v>
      </c>
    </row>
    <row r="1594" spans="1:31" s="434" customFormat="1" ht="14.4" x14ac:dyDescent="0.3">
      <c r="A1594" s="422">
        <v>43706</v>
      </c>
      <c r="B1594" s="423">
        <f t="shared" si="43"/>
        <v>2019</v>
      </c>
      <c r="C1594" s="424">
        <v>1855250</v>
      </c>
      <c r="D1594" s="424">
        <v>36129000</v>
      </c>
      <c r="E1594" s="424">
        <v>206930368</v>
      </c>
      <c r="F1594" s="424">
        <v>1849686</v>
      </c>
      <c r="G1594" s="425">
        <v>38821488</v>
      </c>
      <c r="H1594" s="425">
        <v>201631536</v>
      </c>
      <c r="I1594" s="425">
        <v>288991200</v>
      </c>
      <c r="J1594" s="426">
        <v>98.84</v>
      </c>
      <c r="K1594" s="427">
        <v>1256.105</v>
      </c>
      <c r="L1594" s="427">
        <v>611.29200000000003</v>
      </c>
      <c r="M1594" s="428">
        <v>23501.069737000002</v>
      </c>
      <c r="N1594" s="428">
        <v>12041.430892</v>
      </c>
      <c r="O1594" s="428">
        <v>138326.96173699998</v>
      </c>
      <c r="P1594" s="428">
        <v>72493.949892000004</v>
      </c>
      <c r="Q1594" s="429">
        <v>1855.25</v>
      </c>
      <c r="R1594" s="430">
        <f t="shared" si="44"/>
        <v>0.4212635459720912</v>
      </c>
      <c r="S1594" s="431">
        <v>97.810248962655649</v>
      </c>
      <c r="T1594" s="429">
        <v>87</v>
      </c>
      <c r="U1594" s="428">
        <v>2088000</v>
      </c>
      <c r="V1594" s="428">
        <v>60552000</v>
      </c>
      <c r="W1594" s="428">
        <v>8</v>
      </c>
      <c r="X1594" s="428">
        <v>503208000</v>
      </c>
      <c r="Y1594" s="432">
        <v>60</v>
      </c>
      <c r="Z1594" s="432">
        <v>31.05</v>
      </c>
      <c r="AA1594" s="433">
        <v>215272.98373699989</v>
      </c>
      <c r="AB1594" s="433">
        <v>113211.84189200003</v>
      </c>
      <c r="AC1594" s="433">
        <v>850501.08773700055</v>
      </c>
      <c r="AD1594" s="433">
        <v>442054.66289199935</v>
      </c>
      <c r="AE1594" s="428">
        <v>5318280</v>
      </c>
    </row>
    <row r="1595" spans="1:31" s="434" customFormat="1" ht="14.4" x14ac:dyDescent="0.3">
      <c r="A1595" s="422">
        <v>43707</v>
      </c>
      <c r="B1595" s="423">
        <f t="shared" si="43"/>
        <v>2019</v>
      </c>
      <c r="C1595" s="424">
        <v>1355937.5</v>
      </c>
      <c r="D1595" s="424">
        <v>37484936</v>
      </c>
      <c r="E1595" s="424">
        <v>208286320</v>
      </c>
      <c r="F1595" s="424">
        <v>1568640</v>
      </c>
      <c r="G1595" s="425">
        <v>38821488</v>
      </c>
      <c r="H1595" s="425">
        <v>201631536</v>
      </c>
      <c r="I1595" s="425">
        <v>288991200</v>
      </c>
      <c r="J1595" s="426">
        <v>98.62</v>
      </c>
      <c r="K1595" s="427">
        <v>970.36400000000003</v>
      </c>
      <c r="L1595" s="427">
        <v>440.072</v>
      </c>
      <c r="M1595" s="428">
        <v>24471.433737000003</v>
      </c>
      <c r="N1595" s="428">
        <v>12481.502892</v>
      </c>
      <c r="O1595" s="428">
        <v>139297.32573699998</v>
      </c>
      <c r="P1595" s="428">
        <v>72934.021892000004</v>
      </c>
      <c r="Q1595" s="429">
        <v>1355.9375</v>
      </c>
      <c r="R1595" s="430">
        <f t="shared" si="44"/>
        <v>0.42164805038084574</v>
      </c>
      <c r="S1595" s="431">
        <v>97.813595041322358</v>
      </c>
      <c r="T1595" s="429">
        <v>87</v>
      </c>
      <c r="U1595" s="428">
        <v>2088000</v>
      </c>
      <c r="V1595" s="428">
        <v>62640000</v>
      </c>
      <c r="W1595" s="428">
        <v>8</v>
      </c>
      <c r="X1595" s="428">
        <v>505296000</v>
      </c>
      <c r="Y1595" s="432">
        <v>60</v>
      </c>
      <c r="Z1595" s="432">
        <v>31.05</v>
      </c>
      <c r="AA1595" s="433">
        <v>215204.46673699989</v>
      </c>
      <c r="AB1595" s="433">
        <v>113125.60189200002</v>
      </c>
      <c r="AC1595" s="433">
        <v>851471.45173700049</v>
      </c>
      <c r="AD1595" s="433">
        <v>442494.73489199934</v>
      </c>
      <c r="AE1595" s="428">
        <v>5320368</v>
      </c>
    </row>
    <row r="1596" spans="1:31" s="434" customFormat="1" ht="14.4" x14ac:dyDescent="0.3">
      <c r="A1596" s="422">
        <v>43708</v>
      </c>
      <c r="B1596" s="423">
        <f t="shared" si="43"/>
        <v>2019</v>
      </c>
      <c r="C1596" s="424">
        <v>1472375</v>
      </c>
      <c r="D1596" s="424">
        <v>38957312</v>
      </c>
      <c r="E1596" s="424">
        <v>209758688</v>
      </c>
      <c r="F1596" s="424">
        <v>1662760</v>
      </c>
      <c r="G1596" s="425">
        <v>38821488</v>
      </c>
      <c r="H1596" s="425">
        <v>201631536</v>
      </c>
      <c r="I1596" s="425">
        <v>288991200</v>
      </c>
      <c r="J1596" s="426">
        <v>76.31</v>
      </c>
      <c r="K1596" s="427">
        <v>763.93100000000004</v>
      </c>
      <c r="L1596" s="427">
        <v>440.79199999999997</v>
      </c>
      <c r="M1596" s="428">
        <v>25235.364737000004</v>
      </c>
      <c r="N1596" s="428">
        <v>12922.294892</v>
      </c>
      <c r="O1596" s="428">
        <v>140061.25673699999</v>
      </c>
      <c r="P1596" s="428">
        <v>73374.813892000006</v>
      </c>
      <c r="Q1596" s="429">
        <v>1472.375</v>
      </c>
      <c r="R1596" s="430">
        <f t="shared" si="44"/>
        <v>0.42175174664914994</v>
      </c>
      <c r="S1596" s="431">
        <v>97.725102880658483</v>
      </c>
      <c r="T1596" s="429">
        <v>87</v>
      </c>
      <c r="U1596" s="428">
        <v>2088000</v>
      </c>
      <c r="V1596" s="428">
        <v>64728000</v>
      </c>
      <c r="W1596" s="428">
        <v>8</v>
      </c>
      <c r="X1596" s="428">
        <v>507384000</v>
      </c>
      <c r="Y1596" s="432">
        <v>60</v>
      </c>
      <c r="Z1596" s="432">
        <v>31.05</v>
      </c>
      <c r="AA1596" s="433">
        <v>215251.09073699987</v>
      </c>
      <c r="AB1596" s="433">
        <v>113208.30589200002</v>
      </c>
      <c r="AC1596" s="433">
        <v>852235.38273700047</v>
      </c>
      <c r="AD1596" s="433">
        <v>442935.52689199935</v>
      </c>
      <c r="AE1596" s="428">
        <v>5322456</v>
      </c>
    </row>
    <row r="1597" spans="1:31" s="447" customFormat="1" ht="14.4" x14ac:dyDescent="0.3">
      <c r="A1597" s="435">
        <v>43709</v>
      </c>
      <c r="B1597" s="436">
        <f t="shared" si="43"/>
        <v>2019</v>
      </c>
      <c r="C1597" s="437">
        <v>1422312.5</v>
      </c>
      <c r="D1597" s="437">
        <v>1422312.5</v>
      </c>
      <c r="E1597" s="437">
        <v>211180992</v>
      </c>
      <c r="F1597" s="437">
        <v>1488813</v>
      </c>
      <c r="G1597" s="438">
        <v>21598480</v>
      </c>
      <c r="H1597" s="438">
        <v>223230016</v>
      </c>
      <c r="I1597" s="438">
        <v>288991200</v>
      </c>
      <c r="J1597" s="439">
        <v>78.97</v>
      </c>
      <c r="K1597" s="440">
        <v>731.07799999999997</v>
      </c>
      <c r="L1597" s="440">
        <v>431.23599999999999</v>
      </c>
      <c r="M1597" s="441">
        <v>731.07799999999997</v>
      </c>
      <c r="N1597" s="441">
        <v>431.23599999999999</v>
      </c>
      <c r="O1597" s="441">
        <v>140792.334737</v>
      </c>
      <c r="P1597" s="441">
        <v>73806.04989200001</v>
      </c>
      <c r="Q1597" s="442">
        <v>1422.3125</v>
      </c>
      <c r="R1597" s="443">
        <f t="shared" si="44"/>
        <v>0.42155925793346211</v>
      </c>
      <c r="S1597" s="444">
        <v>97.648237704918088</v>
      </c>
      <c r="T1597" s="442">
        <v>87</v>
      </c>
      <c r="U1597" s="441">
        <v>2088000</v>
      </c>
      <c r="V1597" s="441">
        <v>2088000</v>
      </c>
      <c r="W1597" s="441">
        <v>9</v>
      </c>
      <c r="X1597" s="441">
        <v>509472000</v>
      </c>
      <c r="Y1597" s="445">
        <v>60</v>
      </c>
      <c r="Z1597" s="445">
        <v>31.05</v>
      </c>
      <c r="AA1597" s="446">
        <v>215032.98573699989</v>
      </c>
      <c r="AB1597" s="446">
        <v>113177.10589200004</v>
      </c>
      <c r="AC1597" s="446">
        <v>852966.46073700045</v>
      </c>
      <c r="AD1597" s="446">
        <v>443366.76289199933</v>
      </c>
      <c r="AE1597" s="441">
        <v>5324544</v>
      </c>
    </row>
    <row r="1598" spans="1:31" s="447" customFormat="1" ht="14.4" x14ac:dyDescent="0.3">
      <c r="A1598" s="435">
        <v>43710</v>
      </c>
      <c r="B1598" s="436">
        <f t="shared" si="43"/>
        <v>2019</v>
      </c>
      <c r="C1598" s="437">
        <v>1720500</v>
      </c>
      <c r="D1598" s="437">
        <v>3142812.5</v>
      </c>
      <c r="E1598" s="437">
        <v>212901504</v>
      </c>
      <c r="F1598" s="437">
        <v>1593531</v>
      </c>
      <c r="G1598" s="438">
        <v>21598480</v>
      </c>
      <c r="H1598" s="438">
        <v>223230016</v>
      </c>
      <c r="I1598" s="438">
        <v>288991200</v>
      </c>
      <c r="J1598" s="439">
        <v>78.040000000000006</v>
      </c>
      <c r="K1598" s="440">
        <v>854.88499999999999</v>
      </c>
      <c r="L1598" s="440">
        <v>542.08000000000004</v>
      </c>
      <c r="M1598" s="441">
        <v>1585.963</v>
      </c>
      <c r="N1598" s="441">
        <v>973.31600000000003</v>
      </c>
      <c r="O1598" s="441">
        <v>141647.21973700001</v>
      </c>
      <c r="P1598" s="441">
        <v>74348.129892000012</v>
      </c>
      <c r="Q1598" s="442">
        <v>1720.5</v>
      </c>
      <c r="R1598" s="443">
        <f t="shared" si="44"/>
        <v>0.42157870762642391</v>
      </c>
      <c r="S1598" s="444">
        <v>97.568204081632715</v>
      </c>
      <c r="T1598" s="442">
        <v>87</v>
      </c>
      <c r="U1598" s="441">
        <v>2088000</v>
      </c>
      <c r="V1598" s="441">
        <v>4176000</v>
      </c>
      <c r="W1598" s="441">
        <v>9</v>
      </c>
      <c r="X1598" s="441">
        <v>511560000</v>
      </c>
      <c r="Y1598" s="445">
        <v>60</v>
      </c>
      <c r="Z1598" s="445">
        <v>31.05</v>
      </c>
      <c r="AA1598" s="446">
        <v>214823.45373699989</v>
      </c>
      <c r="AB1598" s="446">
        <v>113193.93389200003</v>
      </c>
      <c r="AC1598" s="446">
        <v>853821.34573700046</v>
      </c>
      <c r="AD1598" s="446">
        <v>443908.84289199935</v>
      </c>
      <c r="AE1598" s="441">
        <v>5326632</v>
      </c>
    </row>
    <row r="1599" spans="1:31" s="447" customFormat="1" ht="14.4" x14ac:dyDescent="0.3">
      <c r="A1599" s="435">
        <v>43711</v>
      </c>
      <c r="B1599" s="436">
        <f t="shared" si="43"/>
        <v>2019</v>
      </c>
      <c r="C1599" s="437">
        <v>1919562.5</v>
      </c>
      <c r="D1599" s="437">
        <v>5062375</v>
      </c>
      <c r="E1599" s="437">
        <v>214821056</v>
      </c>
      <c r="F1599" s="437">
        <v>1777415</v>
      </c>
      <c r="G1599" s="438">
        <v>21598480</v>
      </c>
      <c r="H1599" s="438">
        <v>223230016</v>
      </c>
      <c r="I1599" s="438">
        <v>288991200</v>
      </c>
      <c r="J1599" s="439">
        <v>97.05</v>
      </c>
      <c r="K1599" s="440">
        <v>1661.779</v>
      </c>
      <c r="L1599" s="440">
        <v>677.64800000000002</v>
      </c>
      <c r="M1599" s="441">
        <v>3247.7420000000002</v>
      </c>
      <c r="N1599" s="441">
        <v>1650.9639999999999</v>
      </c>
      <c r="O1599" s="441">
        <v>143308.99873700002</v>
      </c>
      <c r="P1599" s="441">
        <v>75025.777892000013</v>
      </c>
      <c r="Q1599" s="442">
        <v>1919.5625</v>
      </c>
      <c r="R1599" s="443">
        <f t="shared" si="44"/>
        <v>0.42233850595214689</v>
      </c>
      <c r="S1599" s="444">
        <v>97.566097560975663</v>
      </c>
      <c r="T1599" s="442">
        <v>87</v>
      </c>
      <c r="U1599" s="441">
        <v>2088000</v>
      </c>
      <c r="V1599" s="441">
        <v>6264000</v>
      </c>
      <c r="W1599" s="441">
        <v>9</v>
      </c>
      <c r="X1599" s="441">
        <v>513648000</v>
      </c>
      <c r="Y1599" s="445">
        <v>60</v>
      </c>
      <c r="Z1599" s="445">
        <v>31.05</v>
      </c>
      <c r="AA1599" s="446">
        <v>215339.53873699991</v>
      </c>
      <c r="AB1599" s="446">
        <v>113288.30589200002</v>
      </c>
      <c r="AC1599" s="446">
        <v>855483.12473700044</v>
      </c>
      <c r="AD1599" s="446">
        <v>444586.49089199933</v>
      </c>
      <c r="AE1599" s="441">
        <v>5328720</v>
      </c>
    </row>
    <row r="1600" spans="1:31" s="447" customFormat="1" ht="14.4" x14ac:dyDescent="0.3">
      <c r="A1600" s="435">
        <v>43712</v>
      </c>
      <c r="B1600" s="436">
        <f t="shared" si="43"/>
        <v>2019</v>
      </c>
      <c r="C1600" s="437">
        <v>1881600.0000000002</v>
      </c>
      <c r="D1600" s="437">
        <v>6943800.0000001043</v>
      </c>
      <c r="E1600" s="437">
        <v>216705048</v>
      </c>
      <c r="F1600" s="437">
        <v>1869990</v>
      </c>
      <c r="G1600" s="438">
        <v>21598480</v>
      </c>
      <c r="H1600" s="438">
        <v>223230016</v>
      </c>
      <c r="I1600" s="438">
        <v>288991200</v>
      </c>
      <c r="J1600" s="439">
        <v>93.1</v>
      </c>
      <c r="K1600" s="440">
        <v>1215.0530000000001</v>
      </c>
      <c r="L1600" s="440">
        <v>702.5</v>
      </c>
      <c r="M1600" s="441">
        <v>4462.7950000000001</v>
      </c>
      <c r="N1600" s="441">
        <v>2353.4639999999999</v>
      </c>
      <c r="O1600" s="441">
        <v>144524.05173700003</v>
      </c>
      <c r="P1600" s="441">
        <v>75728.277892000013</v>
      </c>
      <c r="Q1600" s="442">
        <v>1881.6000000000001</v>
      </c>
      <c r="R1600" s="443">
        <f t="shared" si="44"/>
        <v>0.42440841751463043</v>
      </c>
      <c r="S1600" s="444">
        <v>97.548016194332035</v>
      </c>
      <c r="T1600" s="442">
        <v>87</v>
      </c>
      <c r="U1600" s="441">
        <v>2088000</v>
      </c>
      <c r="V1600" s="441">
        <v>8352000</v>
      </c>
      <c r="W1600" s="441">
        <v>9</v>
      </c>
      <c r="X1600" s="441">
        <v>515736000</v>
      </c>
      <c r="Y1600" s="445">
        <v>60</v>
      </c>
      <c r="Z1600" s="445">
        <v>31.05</v>
      </c>
      <c r="AA1600" s="446">
        <v>215668.62573699991</v>
      </c>
      <c r="AB1600" s="446">
        <v>113527.98189200003</v>
      </c>
      <c r="AC1600" s="446">
        <v>856698.1777370004</v>
      </c>
      <c r="AD1600" s="446">
        <v>445288.99089199933</v>
      </c>
      <c r="AE1600" s="441">
        <v>5330808</v>
      </c>
    </row>
    <row r="1601" spans="1:31" s="447" customFormat="1" ht="14.4" x14ac:dyDescent="0.3">
      <c r="A1601" s="435">
        <v>43713</v>
      </c>
      <c r="B1601" s="436">
        <f t="shared" si="43"/>
        <v>2019</v>
      </c>
      <c r="C1601" s="437">
        <v>1691562.5</v>
      </c>
      <c r="D1601" s="437">
        <v>8635375</v>
      </c>
      <c r="E1601" s="437">
        <v>218394064</v>
      </c>
      <c r="F1601" s="437">
        <v>1878680</v>
      </c>
      <c r="G1601" s="438">
        <v>21598480</v>
      </c>
      <c r="H1601" s="438">
        <v>223230016</v>
      </c>
      <c r="I1601" s="438">
        <v>288991200</v>
      </c>
      <c r="J1601" s="439">
        <v>93.71</v>
      </c>
      <c r="K1601" s="440">
        <v>1102.104</v>
      </c>
      <c r="L1601" s="440">
        <v>612.20799999999997</v>
      </c>
      <c r="M1601" s="441">
        <v>5564.8990000000003</v>
      </c>
      <c r="N1601" s="441">
        <v>2965.672</v>
      </c>
      <c r="O1601" s="441">
        <v>145626.15573700002</v>
      </c>
      <c r="P1601" s="441">
        <v>76340.485892000012</v>
      </c>
      <c r="Q1601" s="442">
        <v>1691.5625</v>
      </c>
      <c r="R1601" s="443">
        <f t="shared" si="44"/>
        <v>0.42609855227031196</v>
      </c>
      <c r="S1601" s="444">
        <v>97.532540322580687</v>
      </c>
      <c r="T1601" s="442">
        <v>87</v>
      </c>
      <c r="U1601" s="441">
        <v>2088000</v>
      </c>
      <c r="V1601" s="441">
        <v>10440000</v>
      </c>
      <c r="W1601" s="441">
        <v>9</v>
      </c>
      <c r="X1601" s="441">
        <v>517824000</v>
      </c>
      <c r="Y1601" s="445">
        <v>60</v>
      </c>
      <c r="Z1601" s="445">
        <v>31.05</v>
      </c>
      <c r="AA1601" s="446">
        <v>216566.83973699991</v>
      </c>
      <c r="AB1601" s="446">
        <v>114022.51789200002</v>
      </c>
      <c r="AC1601" s="446">
        <v>857800.28173700045</v>
      </c>
      <c r="AD1601" s="446">
        <v>445901.19889199932</v>
      </c>
      <c r="AE1601" s="441">
        <v>5332896</v>
      </c>
    </row>
    <row r="1602" spans="1:31" s="447" customFormat="1" ht="14.4" x14ac:dyDescent="0.3">
      <c r="A1602" s="435">
        <v>43714</v>
      </c>
      <c r="B1602" s="436">
        <f t="shared" si="43"/>
        <v>2019</v>
      </c>
      <c r="C1602" s="437">
        <v>1851813</v>
      </c>
      <c r="D1602" s="437">
        <v>10487188</v>
      </c>
      <c r="E1602" s="437">
        <v>220245872</v>
      </c>
      <c r="F1602" s="437">
        <v>1619980</v>
      </c>
      <c r="G1602" s="438">
        <v>21598480</v>
      </c>
      <c r="H1602" s="438">
        <v>223230016</v>
      </c>
      <c r="I1602" s="438">
        <v>288991200</v>
      </c>
      <c r="J1602" s="439">
        <v>96.45</v>
      </c>
      <c r="K1602" s="440">
        <v>1206.5450000000001</v>
      </c>
      <c r="L1602" s="440">
        <v>669.09199999999998</v>
      </c>
      <c r="M1602" s="441">
        <v>6771.4440000000004</v>
      </c>
      <c r="N1602" s="441">
        <v>3634.7640000000001</v>
      </c>
      <c r="O1602" s="441">
        <v>146832.70073700004</v>
      </c>
      <c r="P1602" s="441">
        <v>77009.577892000016</v>
      </c>
      <c r="Q1602" s="442">
        <v>1851.8130000000001</v>
      </c>
      <c r="R1602" s="443">
        <f t="shared" si="44"/>
        <v>0.428170185346468</v>
      </c>
      <c r="S1602" s="444">
        <v>97.528192771084377</v>
      </c>
      <c r="T1602" s="442">
        <v>87</v>
      </c>
      <c r="U1602" s="441">
        <v>2088000</v>
      </c>
      <c r="V1602" s="441">
        <v>12528000</v>
      </c>
      <c r="W1602" s="441">
        <v>9</v>
      </c>
      <c r="X1602" s="441">
        <v>519912000</v>
      </c>
      <c r="Y1602" s="445">
        <v>60</v>
      </c>
      <c r="Z1602" s="445">
        <v>31.05</v>
      </c>
      <c r="AA1602" s="446">
        <v>217502.15673699992</v>
      </c>
      <c r="AB1602" s="446">
        <v>114551.39389200002</v>
      </c>
      <c r="AC1602" s="446">
        <v>859006.82673700049</v>
      </c>
      <c r="AD1602" s="446">
        <v>446570.29089199932</v>
      </c>
      <c r="AE1602" s="441">
        <v>5334984</v>
      </c>
    </row>
    <row r="1603" spans="1:31" s="447" customFormat="1" ht="14.4" x14ac:dyDescent="0.3">
      <c r="A1603" s="435">
        <v>43715</v>
      </c>
      <c r="B1603" s="436">
        <f t="shared" si="43"/>
        <v>2019</v>
      </c>
      <c r="C1603" s="437">
        <v>1126125</v>
      </c>
      <c r="D1603" s="437">
        <v>11613312</v>
      </c>
      <c r="E1603" s="437">
        <v>221372000</v>
      </c>
      <c r="F1603" s="437">
        <v>1295210</v>
      </c>
      <c r="G1603" s="438">
        <v>21598480</v>
      </c>
      <c r="H1603" s="438">
        <v>223230016</v>
      </c>
      <c r="I1603" s="438">
        <v>288991200</v>
      </c>
      <c r="J1603" s="439">
        <v>96.55</v>
      </c>
      <c r="K1603" s="440">
        <v>744.09199999999998</v>
      </c>
      <c r="L1603" s="440">
        <v>395.28800000000001</v>
      </c>
      <c r="M1603" s="441">
        <v>7515.5360000000001</v>
      </c>
      <c r="N1603" s="441">
        <v>4030.0520000000001</v>
      </c>
      <c r="O1603" s="441">
        <v>147576.79273700004</v>
      </c>
      <c r="P1603" s="441">
        <v>77404.865892000016</v>
      </c>
      <c r="Q1603" s="442">
        <v>1126.125</v>
      </c>
      <c r="R1603" s="443">
        <f t="shared" si="44"/>
        <v>0.42962454555220991</v>
      </c>
      <c r="S1603" s="444">
        <v>97.524280000000047</v>
      </c>
      <c r="T1603" s="442">
        <v>87</v>
      </c>
      <c r="U1603" s="441">
        <v>2088000</v>
      </c>
      <c r="V1603" s="441">
        <v>14616000</v>
      </c>
      <c r="W1603" s="441">
        <v>9</v>
      </c>
      <c r="X1603" s="441">
        <v>522000000</v>
      </c>
      <c r="Y1603" s="445">
        <v>60</v>
      </c>
      <c r="Z1603" s="445">
        <v>31.05</v>
      </c>
      <c r="AA1603" s="446">
        <v>218058.32573699995</v>
      </c>
      <c r="AB1603" s="446">
        <v>114853.73789200002</v>
      </c>
      <c r="AC1603" s="446">
        <v>859750.91873700044</v>
      </c>
      <c r="AD1603" s="446">
        <v>446965.57889199932</v>
      </c>
      <c r="AE1603" s="441">
        <v>5337072</v>
      </c>
    </row>
    <row r="1604" spans="1:31" s="447" customFormat="1" ht="14.4" x14ac:dyDescent="0.3">
      <c r="A1604" s="435">
        <v>43716</v>
      </c>
      <c r="B1604" s="436">
        <f t="shared" si="43"/>
        <v>2019</v>
      </c>
      <c r="C1604" s="437">
        <v>1183563</v>
      </c>
      <c r="D1604" s="437">
        <v>12796875</v>
      </c>
      <c r="E1604" s="437">
        <v>222555568</v>
      </c>
      <c r="F1604" s="437">
        <v>1284074</v>
      </c>
      <c r="G1604" s="438">
        <v>21598480</v>
      </c>
      <c r="H1604" s="438">
        <v>223230016</v>
      </c>
      <c r="I1604" s="438">
        <v>288991200</v>
      </c>
      <c r="J1604" s="439">
        <v>96.45</v>
      </c>
      <c r="K1604" s="440">
        <v>783.38400000000001</v>
      </c>
      <c r="L1604" s="440">
        <v>416.22399999999999</v>
      </c>
      <c r="M1604" s="441">
        <v>8298.92</v>
      </c>
      <c r="N1604" s="441">
        <v>4446.2759999999998</v>
      </c>
      <c r="O1604" s="441">
        <v>148360.17673700003</v>
      </c>
      <c r="P1604" s="441">
        <v>77821.089892000018</v>
      </c>
      <c r="Q1604" s="442">
        <v>1183.5630000000001</v>
      </c>
      <c r="R1604" s="443">
        <f t="shared" si="44"/>
        <v>0.43092292244823682</v>
      </c>
      <c r="S1604" s="444">
        <v>97.520000000000039</v>
      </c>
      <c r="T1604" s="442">
        <v>87</v>
      </c>
      <c r="U1604" s="441">
        <v>2088000</v>
      </c>
      <c r="V1604" s="441">
        <v>16704000</v>
      </c>
      <c r="W1604" s="441">
        <v>9</v>
      </c>
      <c r="X1604" s="441">
        <v>524088000</v>
      </c>
      <c r="Y1604" s="445">
        <v>60</v>
      </c>
      <c r="Z1604" s="445">
        <v>31.05</v>
      </c>
      <c r="AA1604" s="446">
        <v>218827.23773699993</v>
      </c>
      <c r="AB1604" s="446">
        <v>115261.12589200003</v>
      </c>
      <c r="AC1604" s="446">
        <v>860534.3027370004</v>
      </c>
      <c r="AD1604" s="446">
        <v>447381.80289199931</v>
      </c>
      <c r="AE1604" s="441">
        <v>5339160</v>
      </c>
    </row>
    <row r="1605" spans="1:31" s="447" customFormat="1" ht="14.4" x14ac:dyDescent="0.3">
      <c r="A1605" s="435">
        <v>43717</v>
      </c>
      <c r="B1605" s="436">
        <f t="shared" si="43"/>
        <v>2019</v>
      </c>
      <c r="C1605" s="437">
        <v>1108750</v>
      </c>
      <c r="D1605" s="437">
        <v>13905625</v>
      </c>
      <c r="E1605" s="437">
        <v>223664320</v>
      </c>
      <c r="F1605" s="437">
        <v>1273172</v>
      </c>
      <c r="G1605" s="438">
        <v>21598480</v>
      </c>
      <c r="H1605" s="438">
        <v>223230016</v>
      </c>
      <c r="I1605" s="438">
        <v>288991200</v>
      </c>
      <c r="J1605" s="439">
        <v>98.08</v>
      </c>
      <c r="K1605" s="440">
        <v>735.51</v>
      </c>
      <c r="L1605" s="440">
        <v>385.84</v>
      </c>
      <c r="M1605" s="441">
        <v>9034.43</v>
      </c>
      <c r="N1605" s="441">
        <v>4832.116</v>
      </c>
      <c r="O1605" s="441">
        <v>149095.68673700004</v>
      </c>
      <c r="P1605" s="441">
        <v>78206.929892000015</v>
      </c>
      <c r="Q1605" s="442">
        <v>1108.75</v>
      </c>
      <c r="R1605" s="443">
        <f t="shared" si="44"/>
        <v>0.43191617941564348</v>
      </c>
      <c r="S1605" s="444">
        <v>97.522222222222268</v>
      </c>
      <c r="T1605" s="442">
        <v>87</v>
      </c>
      <c r="U1605" s="441">
        <v>2088000</v>
      </c>
      <c r="V1605" s="441">
        <v>18792000</v>
      </c>
      <c r="W1605" s="441">
        <v>9</v>
      </c>
      <c r="X1605" s="441">
        <v>526176000</v>
      </c>
      <c r="Y1605" s="445">
        <v>60</v>
      </c>
      <c r="Z1605" s="445">
        <v>31.05</v>
      </c>
      <c r="AA1605" s="446">
        <v>219429.81173699995</v>
      </c>
      <c r="AB1605" s="446">
        <v>115578.65789200003</v>
      </c>
      <c r="AC1605" s="446">
        <v>861269.81273700041</v>
      </c>
      <c r="AD1605" s="446">
        <v>447767.64289199933</v>
      </c>
      <c r="AE1605" s="441">
        <v>5341248</v>
      </c>
    </row>
    <row r="1606" spans="1:31" s="447" customFormat="1" ht="14.4" x14ac:dyDescent="0.3">
      <c r="A1606" s="435">
        <v>43718</v>
      </c>
      <c r="B1606" s="436">
        <f t="shared" si="43"/>
        <v>2019</v>
      </c>
      <c r="C1606" s="437">
        <v>1306000</v>
      </c>
      <c r="D1606" s="437">
        <v>15211625</v>
      </c>
      <c r="E1606" s="437">
        <v>224970320</v>
      </c>
      <c r="F1606" s="437">
        <v>1327523</v>
      </c>
      <c r="G1606" s="438">
        <v>21598480</v>
      </c>
      <c r="H1606" s="438">
        <v>223230016</v>
      </c>
      <c r="I1606" s="438">
        <v>288991200</v>
      </c>
      <c r="J1606" s="439">
        <v>99.49</v>
      </c>
      <c r="K1606" s="440">
        <v>874.48400000000004</v>
      </c>
      <c r="L1606" s="440">
        <v>446.50799999999998</v>
      </c>
      <c r="M1606" s="441">
        <v>9908.9140000000007</v>
      </c>
      <c r="N1606" s="441">
        <v>5278.6239999999998</v>
      </c>
      <c r="O1606" s="441">
        <v>149970.17073700004</v>
      </c>
      <c r="P1606" s="441">
        <v>78653.437892000016</v>
      </c>
      <c r="Q1606" s="442">
        <v>1306</v>
      </c>
      <c r="R1606" s="443">
        <f t="shared" si="44"/>
        <v>0.43319596606341543</v>
      </c>
      <c r="S1606" s="444">
        <v>97.530000000000058</v>
      </c>
      <c r="T1606" s="442">
        <v>87</v>
      </c>
      <c r="U1606" s="441">
        <v>2088000</v>
      </c>
      <c r="V1606" s="441">
        <v>20880000</v>
      </c>
      <c r="W1606" s="441">
        <v>9</v>
      </c>
      <c r="X1606" s="441">
        <v>528264000</v>
      </c>
      <c r="Y1606" s="445">
        <v>60</v>
      </c>
      <c r="Z1606" s="445">
        <v>31.05</v>
      </c>
      <c r="AA1606" s="446">
        <v>220064.16373699994</v>
      </c>
      <c r="AB1606" s="446">
        <v>115906.04189200005</v>
      </c>
      <c r="AC1606" s="446">
        <v>862144.29673700046</v>
      </c>
      <c r="AD1606" s="446">
        <v>448214.15089199931</v>
      </c>
      <c r="AE1606" s="441">
        <v>5343336</v>
      </c>
    </row>
    <row r="1607" spans="1:31" s="447" customFormat="1" ht="14.4" x14ac:dyDescent="0.3">
      <c r="A1607" s="435">
        <v>43719</v>
      </c>
      <c r="B1607" s="436">
        <f t="shared" si="43"/>
        <v>2019</v>
      </c>
      <c r="C1607" s="437">
        <v>1885687.5</v>
      </c>
      <c r="D1607" s="437">
        <v>17097312</v>
      </c>
      <c r="E1607" s="437">
        <v>226856000</v>
      </c>
      <c r="F1607" s="437">
        <v>1515548</v>
      </c>
      <c r="G1607" s="438">
        <v>21598480</v>
      </c>
      <c r="H1607" s="438">
        <v>223230016</v>
      </c>
      <c r="I1607" s="438">
        <v>288991200</v>
      </c>
      <c r="J1607" s="439">
        <v>99.95</v>
      </c>
      <c r="K1607" s="440">
        <v>1259.817</v>
      </c>
      <c r="L1607" s="440">
        <v>649.80399999999997</v>
      </c>
      <c r="M1607" s="441">
        <v>11168.731</v>
      </c>
      <c r="N1607" s="441">
        <v>5928.4279999999999</v>
      </c>
      <c r="O1607" s="441">
        <v>151229.98773700005</v>
      </c>
      <c r="P1607" s="441">
        <v>79303.24189200002</v>
      </c>
      <c r="Q1607" s="442">
        <v>1885.6875</v>
      </c>
      <c r="R1607" s="443">
        <f t="shared" si="44"/>
        <v>0.43542420767890905</v>
      </c>
      <c r="S1607" s="444">
        <v>97.539527559055173</v>
      </c>
      <c r="T1607" s="442">
        <v>87</v>
      </c>
      <c r="U1607" s="441">
        <v>2088000</v>
      </c>
      <c r="V1607" s="441">
        <v>22968000</v>
      </c>
      <c r="W1607" s="441">
        <v>9</v>
      </c>
      <c r="X1607" s="441">
        <v>530352000</v>
      </c>
      <c r="Y1607" s="445">
        <v>60</v>
      </c>
      <c r="Z1607" s="445">
        <v>31.05</v>
      </c>
      <c r="AA1607" s="446">
        <v>221101.44773699995</v>
      </c>
      <c r="AB1607" s="446">
        <v>116439.36189200004</v>
      </c>
      <c r="AC1607" s="446">
        <v>863404.1137370005</v>
      </c>
      <c r="AD1607" s="446">
        <v>448863.95489199931</v>
      </c>
      <c r="AE1607" s="441">
        <v>5345424</v>
      </c>
    </row>
    <row r="1608" spans="1:31" s="447" customFormat="1" ht="14.4" x14ac:dyDescent="0.3">
      <c r="A1608" s="435">
        <v>43720</v>
      </c>
      <c r="B1608" s="436">
        <f t="shared" si="43"/>
        <v>2019</v>
      </c>
      <c r="C1608" s="437">
        <v>1656500</v>
      </c>
      <c r="D1608" s="437">
        <v>18753812</v>
      </c>
      <c r="E1608" s="437">
        <v>228512496</v>
      </c>
      <c r="F1608" s="437">
        <v>1220520</v>
      </c>
      <c r="G1608" s="438">
        <v>21598480</v>
      </c>
      <c r="H1608" s="438">
        <v>223230016</v>
      </c>
      <c r="I1608" s="438">
        <v>288991200</v>
      </c>
      <c r="J1608" s="439">
        <v>99.94</v>
      </c>
      <c r="K1608" s="440">
        <v>1095.538</v>
      </c>
      <c r="L1608" s="440">
        <v>580.36</v>
      </c>
      <c r="M1608" s="441">
        <v>12264.269</v>
      </c>
      <c r="N1608" s="441">
        <v>6508.7879999999996</v>
      </c>
      <c r="O1608" s="441">
        <v>152325.52573700005</v>
      </c>
      <c r="P1608" s="441">
        <v>79883.601892000021</v>
      </c>
      <c r="Q1608" s="442">
        <v>1656.5</v>
      </c>
      <c r="R1608" s="443">
        <f t="shared" si="44"/>
        <v>0.43683494352103369</v>
      </c>
      <c r="S1608" s="444">
        <v>97.548941176470649</v>
      </c>
      <c r="T1608" s="442">
        <v>87</v>
      </c>
      <c r="U1608" s="441">
        <v>2088000</v>
      </c>
      <c r="V1608" s="441">
        <v>25056000</v>
      </c>
      <c r="W1608" s="441">
        <v>9</v>
      </c>
      <c r="X1608" s="441">
        <v>532440000</v>
      </c>
      <c r="Y1608" s="445">
        <v>60</v>
      </c>
      <c r="Z1608" s="445">
        <v>31.05</v>
      </c>
      <c r="AA1608" s="446">
        <v>222064.18573699993</v>
      </c>
      <c r="AB1608" s="446">
        <v>116959.28189200004</v>
      </c>
      <c r="AC1608" s="446">
        <v>864499.65173700044</v>
      </c>
      <c r="AD1608" s="446">
        <v>449444.3148919993</v>
      </c>
      <c r="AE1608" s="441">
        <v>5347512</v>
      </c>
    </row>
    <row r="1609" spans="1:31" s="447" customFormat="1" ht="14.4" x14ac:dyDescent="0.3">
      <c r="A1609" s="435">
        <v>43721</v>
      </c>
      <c r="B1609" s="436">
        <f t="shared" si="43"/>
        <v>2019</v>
      </c>
      <c r="C1609" s="437">
        <v>1741312.5</v>
      </c>
      <c r="D1609" s="437">
        <v>20495124</v>
      </c>
      <c r="E1609" s="437">
        <v>230253808</v>
      </c>
      <c r="F1609" s="437">
        <v>1521430</v>
      </c>
      <c r="G1609" s="438">
        <v>21598480</v>
      </c>
      <c r="H1609" s="438">
        <v>223230016</v>
      </c>
      <c r="I1609" s="438">
        <v>288991200</v>
      </c>
      <c r="J1609" s="439">
        <v>97.22</v>
      </c>
      <c r="K1609" s="440">
        <v>1151.8219999999999</v>
      </c>
      <c r="L1609" s="440">
        <v>611.99599999999998</v>
      </c>
      <c r="M1609" s="441">
        <v>13416.091</v>
      </c>
      <c r="N1609" s="441">
        <v>7120.7839999999997</v>
      </c>
      <c r="O1609" s="441">
        <v>153477.34773700003</v>
      </c>
      <c r="P1609" s="441">
        <v>80495.59789200002</v>
      </c>
      <c r="Q1609" s="442">
        <v>1741.3125</v>
      </c>
      <c r="R1609" s="443">
        <f t="shared" si="44"/>
        <v>0.4376189571934212</v>
      </c>
      <c r="S1609" s="444">
        <v>97.54765625000006</v>
      </c>
      <c r="T1609" s="442">
        <v>87</v>
      </c>
      <c r="U1609" s="441">
        <v>2088000</v>
      </c>
      <c r="V1609" s="441">
        <v>27144000</v>
      </c>
      <c r="W1609" s="441">
        <v>9</v>
      </c>
      <c r="X1609" s="441">
        <v>534528000</v>
      </c>
      <c r="Y1609" s="445">
        <v>60</v>
      </c>
      <c r="Z1609" s="445">
        <v>31.05</v>
      </c>
      <c r="AA1609" s="446">
        <v>222824.22273699995</v>
      </c>
      <c r="AB1609" s="446">
        <v>117372.74189200003</v>
      </c>
      <c r="AC1609" s="446">
        <v>865651.47373700049</v>
      </c>
      <c r="AD1609" s="446">
        <v>450056.31089199928</v>
      </c>
      <c r="AE1609" s="441">
        <v>5349600</v>
      </c>
    </row>
    <row r="1610" spans="1:31" s="447" customFormat="1" ht="14.4" x14ac:dyDescent="0.3">
      <c r="A1610" s="435">
        <v>43722</v>
      </c>
      <c r="B1610" s="436">
        <f t="shared" si="43"/>
        <v>2019</v>
      </c>
      <c r="C1610" s="437">
        <v>1743500</v>
      </c>
      <c r="D1610" s="437">
        <v>22238624</v>
      </c>
      <c r="E1610" s="437">
        <v>231997312</v>
      </c>
      <c r="F1610" s="437">
        <v>1566790</v>
      </c>
      <c r="G1610" s="438">
        <v>21598480</v>
      </c>
      <c r="H1610" s="438">
        <v>223230016</v>
      </c>
      <c r="I1610" s="438">
        <v>288991200</v>
      </c>
      <c r="J1610" s="439">
        <v>96.57</v>
      </c>
      <c r="K1610" s="440">
        <v>1138.454</v>
      </c>
      <c r="L1610" s="440">
        <v>627.55999999999995</v>
      </c>
      <c r="M1610" s="441">
        <v>14554.545</v>
      </c>
      <c r="N1610" s="441">
        <v>7748.3439999999991</v>
      </c>
      <c r="O1610" s="441">
        <v>154615.80173700003</v>
      </c>
      <c r="P1610" s="441">
        <v>81123.157892000017</v>
      </c>
      <c r="Q1610" s="442">
        <v>1743.5</v>
      </c>
      <c r="R1610" s="443">
        <f t="shared" si="44"/>
        <v>0.43916009244771181</v>
      </c>
      <c r="S1610" s="444">
        <v>97.543852140077874</v>
      </c>
      <c r="T1610" s="442">
        <v>87</v>
      </c>
      <c r="U1610" s="441">
        <v>2088000</v>
      </c>
      <c r="V1610" s="441">
        <v>29232000</v>
      </c>
      <c r="W1610" s="441">
        <v>9</v>
      </c>
      <c r="X1610" s="441">
        <v>536616000</v>
      </c>
      <c r="Y1610" s="445">
        <v>60</v>
      </c>
      <c r="Z1610" s="445">
        <v>31.05</v>
      </c>
      <c r="AA1610" s="446">
        <v>223215.85773699993</v>
      </c>
      <c r="AB1610" s="446">
        <v>117598.94189200003</v>
      </c>
      <c r="AC1610" s="446">
        <v>866789.92773700051</v>
      </c>
      <c r="AD1610" s="446">
        <v>450683.87089199928</v>
      </c>
      <c r="AE1610" s="441">
        <v>5351688</v>
      </c>
    </row>
    <row r="1611" spans="1:31" s="447" customFormat="1" ht="14.4" x14ac:dyDescent="0.3">
      <c r="A1611" s="435">
        <v>43723</v>
      </c>
      <c r="B1611" s="436">
        <f t="shared" si="43"/>
        <v>2019</v>
      </c>
      <c r="C1611" s="437">
        <v>1506000</v>
      </c>
      <c r="D1611" s="437">
        <v>23744624</v>
      </c>
      <c r="E1611" s="437">
        <v>233503312</v>
      </c>
      <c r="F1611" s="437">
        <v>1468720</v>
      </c>
      <c r="G1611" s="438">
        <v>21598480</v>
      </c>
      <c r="H1611" s="438">
        <v>223230016</v>
      </c>
      <c r="I1611" s="438">
        <v>288991200</v>
      </c>
      <c r="J1611" s="439">
        <v>99.9</v>
      </c>
      <c r="K1611" s="440">
        <v>998.33</v>
      </c>
      <c r="L1611" s="440">
        <v>526.31200000000001</v>
      </c>
      <c r="M1611" s="441">
        <v>15552.875</v>
      </c>
      <c r="N1611" s="441">
        <v>8274.655999999999</v>
      </c>
      <c r="O1611" s="441">
        <v>155614.13173700002</v>
      </c>
      <c r="P1611" s="441">
        <v>81649.469892000023</v>
      </c>
      <c r="Q1611" s="442">
        <v>1506</v>
      </c>
      <c r="R1611" s="443">
        <f t="shared" si="44"/>
        <v>0.44110700369528438</v>
      </c>
      <c r="S1611" s="444">
        <v>97.552984496124097</v>
      </c>
      <c r="T1611" s="442">
        <v>87</v>
      </c>
      <c r="U1611" s="441">
        <v>2088000</v>
      </c>
      <c r="V1611" s="441">
        <v>31320000</v>
      </c>
      <c r="W1611" s="441">
        <v>9</v>
      </c>
      <c r="X1611" s="441">
        <v>538704000</v>
      </c>
      <c r="Y1611" s="445">
        <v>60</v>
      </c>
      <c r="Z1611" s="445">
        <v>31.05</v>
      </c>
      <c r="AA1611" s="446">
        <v>223826.47573699991</v>
      </c>
      <c r="AB1611" s="446">
        <v>117919.94589200005</v>
      </c>
      <c r="AC1611" s="446">
        <v>867788.25773700047</v>
      </c>
      <c r="AD1611" s="446">
        <v>451210.18289199925</v>
      </c>
      <c r="AE1611" s="441">
        <v>5353776</v>
      </c>
    </row>
    <row r="1612" spans="1:31" s="447" customFormat="1" ht="14.4" x14ac:dyDescent="0.3">
      <c r="A1612" s="435">
        <v>43724</v>
      </c>
      <c r="B1612" s="436">
        <f t="shared" ref="B1612:B1675" si="45">YEAR(A1612)</f>
        <v>2019</v>
      </c>
      <c r="C1612" s="437">
        <v>707500</v>
      </c>
      <c r="D1612" s="437">
        <v>24452124</v>
      </c>
      <c r="E1612" s="437">
        <v>234210816</v>
      </c>
      <c r="F1612" s="437">
        <v>832910</v>
      </c>
      <c r="G1612" s="438">
        <v>21598480</v>
      </c>
      <c r="H1612" s="438">
        <v>223230016</v>
      </c>
      <c r="I1612" s="438">
        <v>288991200</v>
      </c>
      <c r="J1612" s="439">
        <v>99.08</v>
      </c>
      <c r="K1612" s="440">
        <v>462.63400000000001</v>
      </c>
      <c r="L1612" s="440">
        <v>253.464</v>
      </c>
      <c r="M1612" s="441">
        <v>16015.509</v>
      </c>
      <c r="N1612" s="441">
        <v>8528.119999999999</v>
      </c>
      <c r="O1612" s="441">
        <v>156076.76573700001</v>
      </c>
      <c r="P1612" s="441">
        <v>81902.93389200003</v>
      </c>
      <c r="Q1612" s="442">
        <v>707.5</v>
      </c>
      <c r="R1612" s="443">
        <f t="shared" si="44"/>
        <v>0.44119153106630205</v>
      </c>
      <c r="S1612" s="444">
        <v>97.558880308880376</v>
      </c>
      <c r="T1612" s="442">
        <v>87</v>
      </c>
      <c r="U1612" s="441">
        <v>2088000</v>
      </c>
      <c r="V1612" s="441">
        <v>33408000</v>
      </c>
      <c r="W1612" s="441">
        <v>9</v>
      </c>
      <c r="X1612" s="441">
        <v>540792000</v>
      </c>
      <c r="Y1612" s="445">
        <v>60</v>
      </c>
      <c r="Z1612" s="445">
        <v>31.05</v>
      </c>
      <c r="AA1612" s="446">
        <v>224271.93273699991</v>
      </c>
      <c r="AB1612" s="446">
        <v>118163.44189200005</v>
      </c>
      <c r="AC1612" s="446">
        <v>868250.89173700043</v>
      </c>
      <c r="AD1612" s="446">
        <v>451463.64689199923</v>
      </c>
      <c r="AE1612" s="441">
        <v>5355864</v>
      </c>
    </row>
    <row r="1613" spans="1:31" s="447" customFormat="1" ht="14.4" x14ac:dyDescent="0.3">
      <c r="A1613" s="435">
        <v>43725</v>
      </c>
      <c r="B1613" s="436">
        <f t="shared" si="45"/>
        <v>2019</v>
      </c>
      <c r="C1613" s="437">
        <v>5563</v>
      </c>
      <c r="D1613" s="437">
        <v>24457688</v>
      </c>
      <c r="E1613" s="437">
        <v>234216368</v>
      </c>
      <c r="F1613" s="437">
        <v>58350</v>
      </c>
      <c r="G1613" s="438">
        <v>21598480</v>
      </c>
      <c r="H1613" s="438">
        <v>223230016</v>
      </c>
      <c r="I1613" s="438">
        <v>288991200</v>
      </c>
      <c r="J1613" s="439">
        <v>98.6</v>
      </c>
      <c r="K1613" s="440">
        <v>3.4420000000000002</v>
      </c>
      <c r="L1613" s="440">
        <v>4.6280000000000001</v>
      </c>
      <c r="M1613" s="441">
        <v>16018.950999999999</v>
      </c>
      <c r="N1613" s="441">
        <v>8532.7479999999996</v>
      </c>
      <c r="O1613" s="441">
        <v>156080.20773700002</v>
      </c>
      <c r="P1613" s="441">
        <v>81907.561892000027</v>
      </c>
      <c r="Q1613" s="442">
        <v>5.5629999999999997</v>
      </c>
      <c r="R1613" s="443">
        <f t="shared" si="44"/>
        <v>0.43922674468095596</v>
      </c>
      <c r="S1613" s="444">
        <v>97.562884615384675</v>
      </c>
      <c r="T1613" s="442">
        <v>87</v>
      </c>
      <c r="U1613" s="441">
        <v>2088000</v>
      </c>
      <c r="V1613" s="441">
        <v>35496000</v>
      </c>
      <c r="W1613" s="441">
        <v>9</v>
      </c>
      <c r="X1613" s="441">
        <v>542880000</v>
      </c>
      <c r="Y1613" s="445">
        <v>60</v>
      </c>
      <c r="Z1613" s="445">
        <v>31.05</v>
      </c>
      <c r="AA1613" s="446">
        <v>223847.16073699991</v>
      </c>
      <c r="AB1613" s="446">
        <v>117941.56589200004</v>
      </c>
      <c r="AC1613" s="446">
        <v>868254.33373700047</v>
      </c>
      <c r="AD1613" s="446">
        <v>451468.27489199926</v>
      </c>
      <c r="AE1613" s="441">
        <v>5357952</v>
      </c>
    </row>
    <row r="1614" spans="1:31" s="447" customFormat="1" ht="14.4" x14ac:dyDescent="0.3">
      <c r="A1614" s="435">
        <v>43726</v>
      </c>
      <c r="B1614" s="436">
        <f t="shared" si="45"/>
        <v>2019</v>
      </c>
      <c r="C1614" s="437">
        <v>140812.5</v>
      </c>
      <c r="D1614" s="437">
        <v>24598500</v>
      </c>
      <c r="E1614" s="437">
        <v>234357184</v>
      </c>
      <c r="F1614" s="437">
        <v>199960</v>
      </c>
      <c r="G1614" s="438">
        <v>21598480</v>
      </c>
      <c r="H1614" s="438">
        <v>223230016</v>
      </c>
      <c r="I1614" s="438">
        <v>288991200</v>
      </c>
      <c r="J1614" s="439">
        <v>99.14</v>
      </c>
      <c r="K1614" s="440">
        <v>89.924000000000007</v>
      </c>
      <c r="L1614" s="440">
        <v>58.04</v>
      </c>
      <c r="M1614" s="441">
        <v>16108.875</v>
      </c>
      <c r="N1614" s="441">
        <v>8590.7880000000005</v>
      </c>
      <c r="O1614" s="441">
        <v>156170.13173700002</v>
      </c>
      <c r="P1614" s="441">
        <v>81965.601892000021</v>
      </c>
      <c r="Q1614" s="442">
        <v>140.8125</v>
      </c>
      <c r="R1614" s="443">
        <f t="shared" si="44"/>
        <v>0.43757396755924288</v>
      </c>
      <c r="S1614" s="444">
        <v>97.568927203065201</v>
      </c>
      <c r="T1614" s="442">
        <v>87</v>
      </c>
      <c r="U1614" s="441">
        <v>2088000</v>
      </c>
      <c r="V1614" s="441">
        <v>37584000</v>
      </c>
      <c r="W1614" s="441">
        <v>9</v>
      </c>
      <c r="X1614" s="441">
        <v>544968000</v>
      </c>
      <c r="Y1614" s="445">
        <v>60</v>
      </c>
      <c r="Z1614" s="445">
        <v>31.05</v>
      </c>
      <c r="AA1614" s="446">
        <v>222951.04373699991</v>
      </c>
      <c r="AB1614" s="446">
        <v>117461.68589200004</v>
      </c>
      <c r="AC1614" s="446">
        <v>868344.25773700047</v>
      </c>
      <c r="AD1614" s="446">
        <v>451526.31489199924</v>
      </c>
      <c r="AE1614" s="441">
        <v>5360040</v>
      </c>
    </row>
    <row r="1615" spans="1:31" s="447" customFormat="1" ht="14.4" x14ac:dyDescent="0.3">
      <c r="A1615" s="435">
        <v>43727</v>
      </c>
      <c r="B1615" s="436">
        <f t="shared" si="45"/>
        <v>2019</v>
      </c>
      <c r="C1615" s="437">
        <v>1391687.5</v>
      </c>
      <c r="D1615" s="437">
        <v>25990188</v>
      </c>
      <c r="E1615" s="437">
        <v>235748880</v>
      </c>
      <c r="F1615" s="437">
        <v>1148661</v>
      </c>
      <c r="G1615" s="438">
        <v>21598480</v>
      </c>
      <c r="H1615" s="438">
        <v>223230016</v>
      </c>
      <c r="I1615" s="438">
        <v>288991200</v>
      </c>
      <c r="J1615" s="439">
        <v>99.89</v>
      </c>
      <c r="K1615" s="440">
        <v>910.98500000000001</v>
      </c>
      <c r="L1615" s="440">
        <v>496.20400000000001</v>
      </c>
      <c r="M1615" s="441">
        <v>17019.86</v>
      </c>
      <c r="N1615" s="441">
        <v>9086.9920000000002</v>
      </c>
      <c r="O1615" s="441">
        <v>157081.116737</v>
      </c>
      <c r="P1615" s="441">
        <v>82461.805892000019</v>
      </c>
      <c r="Q1615" s="442">
        <v>1391.6875</v>
      </c>
      <c r="R1615" s="443">
        <f t="shared" si="44"/>
        <v>0.43707643501843568</v>
      </c>
      <c r="S1615" s="444">
        <v>97.577786259542037</v>
      </c>
      <c r="T1615" s="442">
        <v>87</v>
      </c>
      <c r="U1615" s="441">
        <v>2088000</v>
      </c>
      <c r="V1615" s="441">
        <v>39672000</v>
      </c>
      <c r="W1615" s="441">
        <v>9</v>
      </c>
      <c r="X1615" s="441">
        <v>547056000</v>
      </c>
      <c r="Y1615" s="445">
        <v>60</v>
      </c>
      <c r="Z1615" s="445">
        <v>31.05</v>
      </c>
      <c r="AA1615" s="446">
        <v>222949.80673699992</v>
      </c>
      <c r="AB1615" s="446">
        <v>117451.23389200002</v>
      </c>
      <c r="AC1615" s="446">
        <v>869255.24273700046</v>
      </c>
      <c r="AD1615" s="446">
        <v>452022.51889199927</v>
      </c>
      <c r="AE1615" s="441">
        <v>5362128</v>
      </c>
    </row>
    <row r="1616" spans="1:31" s="447" customFormat="1" ht="14.4" x14ac:dyDescent="0.3">
      <c r="A1616" s="435">
        <v>43728</v>
      </c>
      <c r="B1616" s="436">
        <f t="shared" si="45"/>
        <v>2019</v>
      </c>
      <c r="C1616" s="437">
        <v>1535125</v>
      </c>
      <c r="D1616" s="437">
        <v>27525312</v>
      </c>
      <c r="E1616" s="437">
        <v>237284000</v>
      </c>
      <c r="F1616" s="437">
        <v>1510735</v>
      </c>
      <c r="G1616" s="438">
        <v>21598480</v>
      </c>
      <c r="H1616" s="438">
        <v>223230016</v>
      </c>
      <c r="I1616" s="438">
        <v>288991200</v>
      </c>
      <c r="J1616" s="439">
        <v>99.88</v>
      </c>
      <c r="K1616" s="440">
        <v>1014.899</v>
      </c>
      <c r="L1616" s="440">
        <v>538.91600000000005</v>
      </c>
      <c r="M1616" s="441">
        <v>18034.759000000002</v>
      </c>
      <c r="N1616" s="441">
        <v>9625.9079999999994</v>
      </c>
      <c r="O1616" s="441">
        <v>158096.01573700001</v>
      </c>
      <c r="P1616" s="441">
        <v>83000.721892000016</v>
      </c>
      <c r="Q1616" s="442">
        <v>1535.125</v>
      </c>
      <c r="R1616" s="443">
        <f t="shared" si="44"/>
        <v>0.43676179165518586</v>
      </c>
      <c r="S1616" s="444">
        <v>97.586539923954433</v>
      </c>
      <c r="T1616" s="442">
        <v>87</v>
      </c>
      <c r="U1616" s="441">
        <v>2088000</v>
      </c>
      <c r="V1616" s="441">
        <v>41760000</v>
      </c>
      <c r="W1616" s="441">
        <v>9</v>
      </c>
      <c r="X1616" s="441">
        <v>549144000</v>
      </c>
      <c r="Y1616" s="445">
        <v>60</v>
      </c>
      <c r="Z1616" s="445">
        <v>31.05</v>
      </c>
      <c r="AA1616" s="446">
        <v>222788.84473699992</v>
      </c>
      <c r="AB1616" s="446">
        <v>117369.77789200003</v>
      </c>
      <c r="AC1616" s="446">
        <v>870270.14173700043</v>
      </c>
      <c r="AD1616" s="446">
        <v>452561.43489199929</v>
      </c>
      <c r="AE1616" s="441">
        <v>5364216</v>
      </c>
    </row>
    <row r="1617" spans="1:31" s="447" customFormat="1" ht="14.4" x14ac:dyDescent="0.3">
      <c r="A1617" s="435">
        <v>43729</v>
      </c>
      <c r="B1617" s="436">
        <f t="shared" si="45"/>
        <v>2019</v>
      </c>
      <c r="C1617" s="437">
        <v>1716500</v>
      </c>
      <c r="D1617" s="437">
        <v>29241812</v>
      </c>
      <c r="E1617" s="437">
        <v>239000496</v>
      </c>
      <c r="F1617" s="437">
        <v>1875882</v>
      </c>
      <c r="G1617" s="438">
        <v>21598480</v>
      </c>
      <c r="H1617" s="438">
        <v>223230016</v>
      </c>
      <c r="I1617" s="438">
        <v>288991200</v>
      </c>
      <c r="J1617" s="439">
        <v>99.88</v>
      </c>
      <c r="K1617" s="440">
        <v>1131.711</v>
      </c>
      <c r="L1617" s="440">
        <v>606.16800000000001</v>
      </c>
      <c r="M1617" s="441">
        <v>19166.47</v>
      </c>
      <c r="N1617" s="441">
        <v>10232.075999999999</v>
      </c>
      <c r="O1617" s="441">
        <v>159227.72673700002</v>
      </c>
      <c r="P1617" s="441">
        <v>83606.889892000021</v>
      </c>
      <c r="Q1617" s="442">
        <v>1716.5</v>
      </c>
      <c r="R1617" s="443">
        <f t="shared" si="44"/>
        <v>0.43746683941669323</v>
      </c>
      <c r="S1617" s="444">
        <v>97.595227272727342</v>
      </c>
      <c r="T1617" s="442">
        <v>87</v>
      </c>
      <c r="U1617" s="441">
        <v>2088000</v>
      </c>
      <c r="V1617" s="441">
        <v>43848000</v>
      </c>
      <c r="W1617" s="441">
        <v>9</v>
      </c>
      <c r="X1617" s="441">
        <v>551232000</v>
      </c>
      <c r="Y1617" s="445">
        <v>60</v>
      </c>
      <c r="Z1617" s="445">
        <v>31.05</v>
      </c>
      <c r="AA1617" s="446">
        <v>222732.11373699995</v>
      </c>
      <c r="AB1617" s="446">
        <v>117364.06189200003</v>
      </c>
      <c r="AC1617" s="446">
        <v>871401.85273700044</v>
      </c>
      <c r="AD1617" s="446">
        <v>453167.6028919993</v>
      </c>
      <c r="AE1617" s="441">
        <v>5366304</v>
      </c>
    </row>
    <row r="1618" spans="1:31" s="447" customFormat="1" ht="14.4" x14ac:dyDescent="0.3">
      <c r="A1618" s="435">
        <v>43730</v>
      </c>
      <c r="B1618" s="436">
        <f t="shared" si="45"/>
        <v>2019</v>
      </c>
      <c r="C1618" s="437">
        <v>838500</v>
      </c>
      <c r="D1618" s="437">
        <v>30080312</v>
      </c>
      <c r="E1618" s="437">
        <v>239839008</v>
      </c>
      <c r="F1618" s="437">
        <v>1234088</v>
      </c>
      <c r="G1618" s="438">
        <v>21598480</v>
      </c>
      <c r="H1618" s="438">
        <v>223230016</v>
      </c>
      <c r="I1618" s="438">
        <v>288991200</v>
      </c>
      <c r="J1618" s="439">
        <v>98.23</v>
      </c>
      <c r="K1618" s="440">
        <v>554.19899999999996</v>
      </c>
      <c r="L1618" s="440">
        <v>293.73200000000003</v>
      </c>
      <c r="M1618" s="441">
        <v>19720.669000000002</v>
      </c>
      <c r="N1618" s="441">
        <v>10525.807999999999</v>
      </c>
      <c r="O1618" s="441">
        <v>159781.92573700001</v>
      </c>
      <c r="P1618" s="441">
        <v>83900.621892000025</v>
      </c>
      <c r="Q1618" s="442">
        <v>838.5</v>
      </c>
      <c r="R1618" s="443">
        <f t="shared" si="44"/>
        <v>0.43832141349951481</v>
      </c>
      <c r="S1618" s="444">
        <v>97.597622641509503</v>
      </c>
      <c r="T1618" s="442">
        <v>87</v>
      </c>
      <c r="U1618" s="441">
        <v>2088000</v>
      </c>
      <c r="V1618" s="441">
        <v>45936000</v>
      </c>
      <c r="W1618" s="441">
        <v>9</v>
      </c>
      <c r="X1618" s="441">
        <v>553320000</v>
      </c>
      <c r="Y1618" s="445">
        <v>60</v>
      </c>
      <c r="Z1618" s="445">
        <v>31.05</v>
      </c>
      <c r="AA1618" s="446">
        <v>222491.02773699991</v>
      </c>
      <c r="AB1618" s="446">
        <v>117258.48589200001</v>
      </c>
      <c r="AC1618" s="446">
        <v>871956.05173700047</v>
      </c>
      <c r="AD1618" s="446">
        <v>453461.33489199932</v>
      </c>
      <c r="AE1618" s="441">
        <v>5368392</v>
      </c>
    </row>
    <row r="1619" spans="1:31" s="447" customFormat="1" ht="14.4" x14ac:dyDescent="0.3">
      <c r="A1619" s="435">
        <v>43731</v>
      </c>
      <c r="B1619" s="436">
        <f t="shared" si="45"/>
        <v>2019</v>
      </c>
      <c r="C1619" s="437">
        <v>22375</v>
      </c>
      <c r="D1619" s="437">
        <v>30102688</v>
      </c>
      <c r="E1619" s="437">
        <v>239861376</v>
      </c>
      <c r="F1619" s="437">
        <v>132018</v>
      </c>
      <c r="G1619" s="438">
        <v>21598480</v>
      </c>
      <c r="H1619" s="438">
        <v>223230016</v>
      </c>
      <c r="I1619" s="438">
        <v>288991200</v>
      </c>
      <c r="J1619" s="439">
        <v>97.27</v>
      </c>
      <c r="K1619" s="440">
        <v>16.617000000000001</v>
      </c>
      <c r="L1619" s="440">
        <v>9.4359999999999999</v>
      </c>
      <c r="M1619" s="441">
        <v>19737.286</v>
      </c>
      <c r="N1619" s="441">
        <v>10535.243999999999</v>
      </c>
      <c r="O1619" s="441">
        <v>159798.54273700001</v>
      </c>
      <c r="P1619" s="441">
        <v>83910.057892000026</v>
      </c>
      <c r="Q1619" s="442">
        <v>22.375</v>
      </c>
      <c r="R1619" s="443">
        <f t="shared" si="44"/>
        <v>0.43792606631009579</v>
      </c>
      <c r="S1619" s="444">
        <v>97.596390977443676</v>
      </c>
      <c r="T1619" s="442">
        <v>87</v>
      </c>
      <c r="U1619" s="441">
        <v>2088000</v>
      </c>
      <c r="V1619" s="441">
        <v>48024000</v>
      </c>
      <c r="W1619" s="441">
        <v>9</v>
      </c>
      <c r="X1619" s="441">
        <v>555408000</v>
      </c>
      <c r="Y1619" s="445">
        <v>60</v>
      </c>
      <c r="Z1619" s="445">
        <v>31.05</v>
      </c>
      <c r="AA1619" s="446">
        <v>222381.2347369999</v>
      </c>
      <c r="AB1619" s="446">
        <v>117198.61389200002</v>
      </c>
      <c r="AC1619" s="446">
        <v>871972.66873700044</v>
      </c>
      <c r="AD1619" s="446">
        <v>453470.7708919993</v>
      </c>
      <c r="AE1619" s="441">
        <v>5370480</v>
      </c>
    </row>
    <row r="1620" spans="1:31" s="447" customFormat="1" ht="14.4" x14ac:dyDescent="0.3">
      <c r="A1620" s="435">
        <v>43732</v>
      </c>
      <c r="B1620" s="436">
        <f t="shared" si="45"/>
        <v>2019</v>
      </c>
      <c r="C1620" s="437">
        <v>129125</v>
      </c>
      <c r="D1620" s="437">
        <v>30231812</v>
      </c>
      <c r="E1620" s="437">
        <v>239990496</v>
      </c>
      <c r="F1620" s="437">
        <v>194530</v>
      </c>
      <c r="G1620" s="438">
        <v>21598480</v>
      </c>
      <c r="H1620" s="438">
        <v>223230016</v>
      </c>
      <c r="I1620" s="438">
        <v>288991200</v>
      </c>
      <c r="J1620" s="439">
        <v>98.05</v>
      </c>
      <c r="K1620" s="440">
        <v>83.983999999999995</v>
      </c>
      <c r="L1620" s="440">
        <v>52.155999999999999</v>
      </c>
      <c r="M1620" s="441">
        <v>19821.27</v>
      </c>
      <c r="N1620" s="441">
        <v>10587.4</v>
      </c>
      <c r="O1620" s="441">
        <v>159882.52673700001</v>
      </c>
      <c r="P1620" s="441">
        <v>83962.213892000029</v>
      </c>
      <c r="Q1620" s="442">
        <v>129.125</v>
      </c>
      <c r="R1620" s="443">
        <f t="shared" si="44"/>
        <v>0.43797162737659451</v>
      </c>
      <c r="S1620" s="444">
        <v>97.598089887640512</v>
      </c>
      <c r="T1620" s="442">
        <v>87</v>
      </c>
      <c r="U1620" s="441">
        <v>2088000</v>
      </c>
      <c r="V1620" s="441">
        <v>50112000</v>
      </c>
      <c r="W1620" s="441">
        <v>9</v>
      </c>
      <c r="X1620" s="441">
        <v>557496000</v>
      </c>
      <c r="Y1620" s="445">
        <v>60</v>
      </c>
      <c r="Z1620" s="445">
        <v>31.05</v>
      </c>
      <c r="AA1620" s="446">
        <v>222238.46673699989</v>
      </c>
      <c r="AB1620" s="446">
        <v>117145.40989200003</v>
      </c>
      <c r="AC1620" s="446">
        <v>872056.65273700049</v>
      </c>
      <c r="AD1620" s="446">
        <v>453522.92689199932</v>
      </c>
      <c r="AE1620" s="441">
        <v>5372568</v>
      </c>
    </row>
    <row r="1621" spans="1:31" s="447" customFormat="1" ht="14.4" x14ac:dyDescent="0.3">
      <c r="A1621" s="435">
        <v>43733</v>
      </c>
      <c r="B1621" s="436">
        <f t="shared" si="45"/>
        <v>2019</v>
      </c>
      <c r="C1621" s="437">
        <v>120312.5</v>
      </c>
      <c r="D1621" s="437">
        <v>30352124</v>
      </c>
      <c r="E1621" s="437">
        <v>240110816</v>
      </c>
      <c r="F1621" s="437">
        <v>188733</v>
      </c>
      <c r="G1621" s="438">
        <v>21598480</v>
      </c>
      <c r="H1621" s="438">
        <v>223230016</v>
      </c>
      <c r="I1621" s="438">
        <v>288991200</v>
      </c>
      <c r="J1621" s="439">
        <v>97.34</v>
      </c>
      <c r="K1621" s="440">
        <v>85.131</v>
      </c>
      <c r="L1621" s="440">
        <v>41.427999999999997</v>
      </c>
      <c r="M1621" s="441">
        <v>19906.401000000002</v>
      </c>
      <c r="N1621" s="441">
        <v>10628.828</v>
      </c>
      <c r="O1621" s="441">
        <v>159967.657737</v>
      </c>
      <c r="P1621" s="441">
        <v>84003.641892000029</v>
      </c>
      <c r="Q1621" s="442">
        <v>120.3125</v>
      </c>
      <c r="R1621" s="443">
        <f t="shared" si="44"/>
        <v>0.43553859517694099</v>
      </c>
      <c r="S1621" s="444">
        <v>97.597126865671711</v>
      </c>
      <c r="T1621" s="442">
        <v>87</v>
      </c>
      <c r="U1621" s="441">
        <v>2088000</v>
      </c>
      <c r="V1621" s="441">
        <v>52200000</v>
      </c>
      <c r="W1621" s="441">
        <v>9</v>
      </c>
      <c r="X1621" s="441">
        <v>559584000</v>
      </c>
      <c r="Y1621" s="445">
        <v>60</v>
      </c>
      <c r="Z1621" s="445">
        <v>31.05</v>
      </c>
      <c r="AA1621" s="446">
        <v>222251.6477369999</v>
      </c>
      <c r="AB1621" s="446">
        <v>117155.14989200002</v>
      </c>
      <c r="AC1621" s="446">
        <v>872141.78373700054</v>
      </c>
      <c r="AD1621" s="446">
        <v>453564.35489199933</v>
      </c>
      <c r="AE1621" s="441">
        <v>5374656</v>
      </c>
    </row>
    <row r="1622" spans="1:31" s="447" customFormat="1" ht="14.4" x14ac:dyDescent="0.3">
      <c r="A1622" s="435">
        <v>43734</v>
      </c>
      <c r="B1622" s="436">
        <f t="shared" si="45"/>
        <v>2019</v>
      </c>
      <c r="C1622" s="437">
        <v>21000</v>
      </c>
      <c r="D1622" s="437">
        <v>30373124</v>
      </c>
      <c r="E1622" s="437">
        <v>240131808</v>
      </c>
      <c r="F1622" s="437">
        <v>46020</v>
      </c>
      <c r="G1622" s="438">
        <v>21598480</v>
      </c>
      <c r="H1622" s="438">
        <v>223230016</v>
      </c>
      <c r="I1622" s="438">
        <v>288991200</v>
      </c>
      <c r="J1622" s="439">
        <v>98.39</v>
      </c>
      <c r="K1622" s="440">
        <v>15.228999999999999</v>
      </c>
      <c r="L1622" s="440">
        <v>10.968</v>
      </c>
      <c r="M1622" s="441">
        <v>19921.63</v>
      </c>
      <c r="N1622" s="441">
        <v>10639.796</v>
      </c>
      <c r="O1622" s="441">
        <v>159982.88673699999</v>
      </c>
      <c r="P1622" s="441">
        <v>84014.609892000022</v>
      </c>
      <c r="Q1622" s="442">
        <v>21</v>
      </c>
      <c r="R1622" s="443">
        <f t="shared" si="44"/>
        <v>0.43291431816019815</v>
      </c>
      <c r="S1622" s="444">
        <v>97.600074349442437</v>
      </c>
      <c r="T1622" s="442">
        <v>87</v>
      </c>
      <c r="U1622" s="441">
        <v>2088000</v>
      </c>
      <c r="V1622" s="441">
        <v>54288000</v>
      </c>
      <c r="W1622" s="441">
        <v>9</v>
      </c>
      <c r="X1622" s="441">
        <v>561672000</v>
      </c>
      <c r="Y1622" s="445">
        <v>60</v>
      </c>
      <c r="Z1622" s="445">
        <v>31.05</v>
      </c>
      <c r="AA1622" s="446">
        <v>220953.88873699988</v>
      </c>
      <c r="AB1622" s="446">
        <v>116474.721892</v>
      </c>
      <c r="AC1622" s="446">
        <v>872157.01273700059</v>
      </c>
      <c r="AD1622" s="446">
        <v>453575.32289199933</v>
      </c>
      <c r="AE1622" s="441">
        <v>5376744</v>
      </c>
    </row>
    <row r="1623" spans="1:31" s="447" customFormat="1" ht="14.4" x14ac:dyDescent="0.3">
      <c r="A1623" s="435">
        <v>43735</v>
      </c>
      <c r="B1623" s="436">
        <f t="shared" si="45"/>
        <v>2019</v>
      </c>
      <c r="C1623" s="437">
        <v>159000</v>
      </c>
      <c r="D1623" s="437">
        <v>30532124</v>
      </c>
      <c r="E1623" s="437">
        <v>240290816</v>
      </c>
      <c r="F1623" s="437">
        <v>164709</v>
      </c>
      <c r="G1623" s="438">
        <v>21598480</v>
      </c>
      <c r="H1623" s="438">
        <v>223230016</v>
      </c>
      <c r="I1623" s="438">
        <v>288991200</v>
      </c>
      <c r="J1623" s="439">
        <v>99.06</v>
      </c>
      <c r="K1623" s="440">
        <v>113.191</v>
      </c>
      <c r="L1623" s="440">
        <v>52.3</v>
      </c>
      <c r="M1623" s="441">
        <v>20034.821</v>
      </c>
      <c r="N1623" s="441">
        <v>10692.096</v>
      </c>
      <c r="O1623" s="441">
        <v>160096.07773699999</v>
      </c>
      <c r="P1623" s="441">
        <v>84066.909892000025</v>
      </c>
      <c r="Q1623" s="442">
        <v>159</v>
      </c>
      <c r="R1623" s="443">
        <f t="shared" si="44"/>
        <v>0.43040397333261193</v>
      </c>
      <c r="S1623" s="444">
        <v>97.605481481481547</v>
      </c>
      <c r="T1623" s="442">
        <v>87</v>
      </c>
      <c r="U1623" s="441">
        <v>2088000</v>
      </c>
      <c r="V1623" s="441">
        <v>56376000</v>
      </c>
      <c r="W1623" s="441">
        <v>9</v>
      </c>
      <c r="X1623" s="441">
        <v>563760000</v>
      </c>
      <c r="Y1623" s="445">
        <v>60</v>
      </c>
      <c r="Z1623" s="445">
        <v>31.05</v>
      </c>
      <c r="AA1623" s="446">
        <v>219720.58873699987</v>
      </c>
      <c r="AB1623" s="446">
        <v>115820.81389199999</v>
      </c>
      <c r="AC1623" s="446">
        <v>872270.20373700059</v>
      </c>
      <c r="AD1623" s="446">
        <v>453627.62289199932</v>
      </c>
      <c r="AE1623" s="441">
        <v>5378832</v>
      </c>
    </row>
    <row r="1624" spans="1:31" s="447" customFormat="1" ht="14.4" x14ac:dyDescent="0.3">
      <c r="A1624" s="435">
        <v>43736</v>
      </c>
      <c r="B1624" s="436">
        <f t="shared" si="45"/>
        <v>2019</v>
      </c>
      <c r="C1624" s="437">
        <v>357188</v>
      </c>
      <c r="D1624" s="437">
        <v>30889312</v>
      </c>
      <c r="E1624" s="437">
        <v>240648000</v>
      </c>
      <c r="F1624" s="437">
        <v>438490</v>
      </c>
      <c r="G1624" s="438">
        <v>21598480</v>
      </c>
      <c r="H1624" s="438">
        <v>223230016</v>
      </c>
      <c r="I1624" s="438">
        <v>288991200</v>
      </c>
      <c r="J1624" s="439">
        <v>99.96</v>
      </c>
      <c r="K1624" s="440">
        <v>237.41</v>
      </c>
      <c r="L1624" s="440">
        <v>126.86799999999999</v>
      </c>
      <c r="M1624" s="441">
        <v>20272.231</v>
      </c>
      <c r="N1624" s="441">
        <v>10818.964</v>
      </c>
      <c r="O1624" s="441">
        <v>160333.48773699999</v>
      </c>
      <c r="P1624" s="441">
        <v>84193.777892000027</v>
      </c>
      <c r="Q1624" s="442">
        <v>357.18799999999999</v>
      </c>
      <c r="R1624" s="443">
        <f t="shared" si="44"/>
        <v>0.42893430188979448</v>
      </c>
      <c r="S1624" s="444">
        <v>97.614169741697481</v>
      </c>
      <c r="T1624" s="442">
        <v>87</v>
      </c>
      <c r="U1624" s="441">
        <v>2088000</v>
      </c>
      <c r="V1624" s="441">
        <v>58464000</v>
      </c>
      <c r="W1624" s="441">
        <v>9</v>
      </c>
      <c r="X1624" s="441">
        <v>565848000</v>
      </c>
      <c r="Y1624" s="445">
        <v>60</v>
      </c>
      <c r="Z1624" s="445">
        <v>31.05</v>
      </c>
      <c r="AA1624" s="446">
        <v>218568.0337369999</v>
      </c>
      <c r="AB1624" s="446">
        <v>115230.853892</v>
      </c>
      <c r="AC1624" s="446">
        <v>872507.61373700062</v>
      </c>
      <c r="AD1624" s="446">
        <v>453754.49089199933</v>
      </c>
      <c r="AE1624" s="441">
        <v>5380920</v>
      </c>
    </row>
    <row r="1625" spans="1:31" s="447" customFormat="1" ht="14.4" x14ac:dyDescent="0.3">
      <c r="A1625" s="435">
        <v>43737</v>
      </c>
      <c r="B1625" s="436">
        <f t="shared" si="45"/>
        <v>2019</v>
      </c>
      <c r="C1625" s="437">
        <v>209312.5</v>
      </c>
      <c r="D1625" s="437">
        <v>31098624</v>
      </c>
      <c r="E1625" s="437">
        <v>240857312</v>
      </c>
      <c r="F1625" s="437">
        <v>257599</v>
      </c>
      <c r="G1625" s="438">
        <v>21598480</v>
      </c>
      <c r="H1625" s="438">
        <v>223230016</v>
      </c>
      <c r="I1625" s="438">
        <v>288991200</v>
      </c>
      <c r="J1625" s="439">
        <v>99.99</v>
      </c>
      <c r="K1625" s="440">
        <v>145.13300000000001</v>
      </c>
      <c r="L1625" s="440">
        <v>72.408000000000001</v>
      </c>
      <c r="M1625" s="441">
        <v>20417.364000000001</v>
      </c>
      <c r="N1625" s="441">
        <v>10891.371999999999</v>
      </c>
      <c r="O1625" s="441">
        <v>160478.62073699999</v>
      </c>
      <c r="P1625" s="441">
        <v>84266.185892000023</v>
      </c>
      <c r="Q1625" s="442">
        <v>209.3125</v>
      </c>
      <c r="R1625" s="443">
        <f t="shared" si="44"/>
        <v>0.4287878662891017</v>
      </c>
      <c r="S1625" s="444">
        <v>97.622904411764779</v>
      </c>
      <c r="T1625" s="442">
        <v>87</v>
      </c>
      <c r="U1625" s="441">
        <v>2088000</v>
      </c>
      <c r="V1625" s="441">
        <v>60552000</v>
      </c>
      <c r="W1625" s="441">
        <v>9</v>
      </c>
      <c r="X1625" s="441">
        <v>567936000</v>
      </c>
      <c r="Y1625" s="445">
        <v>60</v>
      </c>
      <c r="Z1625" s="445">
        <v>31.05</v>
      </c>
      <c r="AA1625" s="446">
        <v>217731.8057369999</v>
      </c>
      <c r="AB1625" s="446">
        <v>114782.75389199999</v>
      </c>
      <c r="AC1625" s="446">
        <v>872652.74673700065</v>
      </c>
      <c r="AD1625" s="446">
        <v>453826.89889199933</v>
      </c>
      <c r="AE1625" s="441">
        <v>5383008</v>
      </c>
    </row>
    <row r="1626" spans="1:31" s="447" customFormat="1" ht="14.4" x14ac:dyDescent="0.3">
      <c r="A1626" s="435">
        <v>43738</v>
      </c>
      <c r="B1626" s="436">
        <f t="shared" si="45"/>
        <v>2019</v>
      </c>
      <c r="C1626" s="437">
        <v>37187.5</v>
      </c>
      <c r="D1626" s="437">
        <v>31135812</v>
      </c>
      <c r="E1626" s="437">
        <v>240894496</v>
      </c>
      <c r="F1626" s="437">
        <v>69845</v>
      </c>
      <c r="G1626" s="438">
        <v>21598480</v>
      </c>
      <c r="H1626" s="438">
        <v>223230016</v>
      </c>
      <c r="I1626" s="438">
        <v>288991200</v>
      </c>
      <c r="J1626" s="439">
        <v>99.77</v>
      </c>
      <c r="K1626" s="440">
        <v>30.754000000000001</v>
      </c>
      <c r="L1626" s="440">
        <v>10.199999999999999</v>
      </c>
      <c r="M1626" s="441">
        <v>20448.118000000002</v>
      </c>
      <c r="N1626" s="441">
        <v>10901.572</v>
      </c>
      <c r="O1626" s="441">
        <v>160509.37473699998</v>
      </c>
      <c r="P1626" s="441">
        <v>84276.38589200002</v>
      </c>
      <c r="Q1626" s="442">
        <v>37.1875</v>
      </c>
      <c r="R1626" s="443">
        <f t="shared" si="44"/>
        <v>0.42703604177327747</v>
      </c>
      <c r="S1626" s="444">
        <v>97.630769230769303</v>
      </c>
      <c r="T1626" s="442">
        <v>87</v>
      </c>
      <c r="U1626" s="441">
        <v>2088000</v>
      </c>
      <c r="V1626" s="441">
        <v>62640000</v>
      </c>
      <c r="W1626" s="441">
        <v>9</v>
      </c>
      <c r="X1626" s="441">
        <v>570024000</v>
      </c>
      <c r="Y1626" s="445">
        <v>60</v>
      </c>
      <c r="Z1626" s="445">
        <v>31.05</v>
      </c>
      <c r="AA1626" s="446">
        <v>217545.9417369999</v>
      </c>
      <c r="AB1626" s="446">
        <v>114680.85389199998</v>
      </c>
      <c r="AC1626" s="446">
        <v>872683.50073700061</v>
      </c>
      <c r="AD1626" s="446">
        <v>453837.09889199934</v>
      </c>
      <c r="AE1626" s="441">
        <v>5385096</v>
      </c>
    </row>
    <row r="1627" spans="1:31" s="460" customFormat="1" ht="14.4" x14ac:dyDescent="0.3">
      <c r="A1627" s="448">
        <v>43739</v>
      </c>
      <c r="B1627" s="449">
        <f t="shared" si="45"/>
        <v>2019</v>
      </c>
      <c r="C1627" s="450">
        <v>460812.5</v>
      </c>
      <c r="D1627" s="450">
        <v>460812.5</v>
      </c>
      <c r="E1627" s="450">
        <v>241355312</v>
      </c>
      <c r="F1627" s="450">
        <v>321585</v>
      </c>
      <c r="G1627" s="451">
        <v>21863000</v>
      </c>
      <c r="H1627" s="451">
        <v>245093024</v>
      </c>
      <c r="I1627" s="451">
        <v>288991200</v>
      </c>
      <c r="J1627" s="452">
        <v>99.73</v>
      </c>
      <c r="K1627" s="453">
        <v>301.38600000000002</v>
      </c>
      <c r="L1627" s="453">
        <v>165.29599999999999</v>
      </c>
      <c r="M1627" s="454">
        <v>301.38600000000002</v>
      </c>
      <c r="N1627" s="454">
        <v>165.29599999999999</v>
      </c>
      <c r="O1627" s="454">
        <v>160810.76073699998</v>
      </c>
      <c r="P1627" s="454">
        <v>84441.681892000022</v>
      </c>
      <c r="Q1627" s="455">
        <v>460.8125</v>
      </c>
      <c r="R1627" s="456">
        <f t="shared" si="44"/>
        <v>0.42643050655572634</v>
      </c>
      <c r="S1627" s="457">
        <v>97.638430656934375</v>
      </c>
      <c r="T1627" s="455">
        <v>87</v>
      </c>
      <c r="U1627" s="454">
        <v>2088000</v>
      </c>
      <c r="V1627" s="454">
        <v>2088000</v>
      </c>
      <c r="W1627" s="454">
        <v>10</v>
      </c>
      <c r="X1627" s="454">
        <v>572112000</v>
      </c>
      <c r="Y1627" s="458">
        <v>60</v>
      </c>
      <c r="Z1627" s="458">
        <v>31.05</v>
      </c>
      <c r="AA1627" s="459">
        <v>216946.89473699991</v>
      </c>
      <c r="AB1627" s="459">
        <v>114364.34189199998</v>
      </c>
      <c r="AC1627" s="459">
        <v>872984.88673700066</v>
      </c>
      <c r="AD1627" s="459">
        <v>454002.39489199931</v>
      </c>
      <c r="AE1627" s="454">
        <v>5387184</v>
      </c>
    </row>
    <row r="1628" spans="1:31" s="460" customFormat="1" ht="14.4" x14ac:dyDescent="0.3">
      <c r="A1628" s="448">
        <v>43740</v>
      </c>
      <c r="B1628" s="449">
        <f t="shared" si="45"/>
        <v>2019</v>
      </c>
      <c r="C1628" s="450">
        <v>32187.5</v>
      </c>
      <c r="D1628" s="450">
        <v>493000</v>
      </c>
      <c r="E1628" s="450">
        <v>241387504</v>
      </c>
      <c r="F1628" s="450">
        <v>153323</v>
      </c>
      <c r="G1628" s="451">
        <v>21863000</v>
      </c>
      <c r="H1628" s="451">
        <v>245093024</v>
      </c>
      <c r="I1628" s="451">
        <v>288991200</v>
      </c>
      <c r="J1628" s="452">
        <v>98.87</v>
      </c>
      <c r="K1628" s="453">
        <v>28.196000000000002</v>
      </c>
      <c r="L1628" s="453">
        <v>9.84</v>
      </c>
      <c r="M1628" s="454">
        <v>329.58200000000005</v>
      </c>
      <c r="N1628" s="454">
        <v>175.136</v>
      </c>
      <c r="O1628" s="454">
        <v>160838.95673699997</v>
      </c>
      <c r="P1628" s="454">
        <v>84451.521892000019</v>
      </c>
      <c r="Q1628" s="455">
        <v>32.1875</v>
      </c>
      <c r="R1628" s="456">
        <f t="shared" si="44"/>
        <v>0.42598967374724478</v>
      </c>
      <c r="S1628" s="457">
        <v>97.642909090909157</v>
      </c>
      <c r="T1628" s="455">
        <v>87</v>
      </c>
      <c r="U1628" s="454">
        <v>2088000</v>
      </c>
      <c r="V1628" s="454">
        <v>4176000</v>
      </c>
      <c r="W1628" s="454">
        <v>10</v>
      </c>
      <c r="X1628" s="454">
        <v>574200000</v>
      </c>
      <c r="Y1628" s="458">
        <v>60</v>
      </c>
      <c r="Z1628" s="458">
        <v>31.05</v>
      </c>
      <c r="AA1628" s="459">
        <v>216337.64073699992</v>
      </c>
      <c r="AB1628" s="459">
        <v>114068.09789199998</v>
      </c>
      <c r="AC1628" s="459">
        <v>873013.08273700066</v>
      </c>
      <c r="AD1628" s="459">
        <v>454012.23489199934</v>
      </c>
      <c r="AE1628" s="454">
        <v>5389272</v>
      </c>
    </row>
    <row r="1629" spans="1:31" s="460" customFormat="1" ht="14.4" x14ac:dyDescent="0.3">
      <c r="A1629" s="448">
        <v>43741</v>
      </c>
      <c r="B1629" s="449">
        <f t="shared" si="45"/>
        <v>2019</v>
      </c>
      <c r="C1629" s="450">
        <v>1232187.5</v>
      </c>
      <c r="D1629" s="450">
        <v>1725187.5</v>
      </c>
      <c r="E1629" s="450">
        <v>242619680</v>
      </c>
      <c r="F1629" s="450">
        <v>981817</v>
      </c>
      <c r="G1629" s="451">
        <v>21863000</v>
      </c>
      <c r="H1629" s="451">
        <v>245093024</v>
      </c>
      <c r="I1629" s="451">
        <v>288991200</v>
      </c>
      <c r="J1629" s="452">
        <v>99.35</v>
      </c>
      <c r="K1629" s="453">
        <v>817.577</v>
      </c>
      <c r="L1629" s="453">
        <v>428.32</v>
      </c>
      <c r="M1629" s="454">
        <v>1147.1590000000001</v>
      </c>
      <c r="N1629" s="454">
        <v>603.45600000000002</v>
      </c>
      <c r="O1629" s="454">
        <v>161656.53373699996</v>
      </c>
      <c r="P1629" s="454">
        <v>84879.841892000026</v>
      </c>
      <c r="Q1629" s="455">
        <v>1232.1875</v>
      </c>
      <c r="R1629" s="456">
        <f t="shared" si="44"/>
        <v>0.42759568001922288</v>
      </c>
      <c r="S1629" s="457">
        <v>97.64909420289861</v>
      </c>
      <c r="T1629" s="455">
        <v>87</v>
      </c>
      <c r="U1629" s="454">
        <v>2088000</v>
      </c>
      <c r="V1629" s="454">
        <v>6264000</v>
      </c>
      <c r="W1629" s="454">
        <v>10</v>
      </c>
      <c r="X1629" s="454">
        <v>576288000</v>
      </c>
      <c r="Y1629" s="458">
        <v>60</v>
      </c>
      <c r="Z1629" s="458">
        <v>31.05</v>
      </c>
      <c r="AA1629" s="459">
        <v>216911.08073699992</v>
      </c>
      <c r="AB1629" s="459">
        <v>114363.621892</v>
      </c>
      <c r="AC1629" s="459">
        <v>873830.65973700071</v>
      </c>
      <c r="AD1629" s="459">
        <v>454440.55489199935</v>
      </c>
      <c r="AE1629" s="454">
        <v>5391360</v>
      </c>
    </row>
    <row r="1630" spans="1:31" s="460" customFormat="1" ht="14.4" x14ac:dyDescent="0.3">
      <c r="A1630" s="448">
        <v>43742</v>
      </c>
      <c r="B1630" s="449">
        <f t="shared" si="45"/>
        <v>2019</v>
      </c>
      <c r="C1630" s="450">
        <v>1277125</v>
      </c>
      <c r="D1630" s="450">
        <v>3002312.5</v>
      </c>
      <c r="E1630" s="450">
        <v>243896816</v>
      </c>
      <c r="F1630" s="450">
        <v>1486790</v>
      </c>
      <c r="G1630" s="451">
        <v>21863000</v>
      </c>
      <c r="H1630" s="451">
        <v>245093024</v>
      </c>
      <c r="I1630" s="451">
        <v>288991200</v>
      </c>
      <c r="J1630" s="452">
        <v>97.28</v>
      </c>
      <c r="K1630" s="453">
        <v>843.45500000000004</v>
      </c>
      <c r="L1630" s="453">
        <v>448.428</v>
      </c>
      <c r="M1630" s="454">
        <v>1990.614</v>
      </c>
      <c r="N1630" s="454">
        <v>1051.884</v>
      </c>
      <c r="O1630" s="454">
        <v>162499.98873699995</v>
      </c>
      <c r="P1630" s="454">
        <v>85328.269892000026</v>
      </c>
      <c r="Q1630" s="455">
        <v>1277.125</v>
      </c>
      <c r="R1630" s="456">
        <f t="shared" si="44"/>
        <v>0.42831276263088514</v>
      </c>
      <c r="S1630" s="457">
        <v>97.647761732852032</v>
      </c>
      <c r="T1630" s="455">
        <v>87</v>
      </c>
      <c r="U1630" s="454">
        <v>2088000</v>
      </c>
      <c r="V1630" s="454">
        <v>8352000</v>
      </c>
      <c r="W1630" s="454">
        <v>10</v>
      </c>
      <c r="X1630" s="454">
        <v>578376000</v>
      </c>
      <c r="Y1630" s="458">
        <v>60</v>
      </c>
      <c r="Z1630" s="458">
        <v>31.05</v>
      </c>
      <c r="AA1630" s="459">
        <v>217744.78473699989</v>
      </c>
      <c r="AB1630" s="459">
        <v>114807.405892</v>
      </c>
      <c r="AC1630" s="459">
        <v>874674.11473700067</v>
      </c>
      <c r="AD1630" s="459">
        <v>454888.98289199936</v>
      </c>
      <c r="AE1630" s="454">
        <v>5393448</v>
      </c>
    </row>
    <row r="1631" spans="1:31" s="460" customFormat="1" ht="14.4" x14ac:dyDescent="0.3">
      <c r="A1631" s="448">
        <v>43743</v>
      </c>
      <c r="B1631" s="449">
        <f t="shared" si="45"/>
        <v>2019</v>
      </c>
      <c r="C1631" s="450">
        <v>473062.5</v>
      </c>
      <c r="D1631" s="450">
        <v>3475375</v>
      </c>
      <c r="E1631" s="450">
        <v>244369872</v>
      </c>
      <c r="F1631" s="450">
        <v>812890</v>
      </c>
      <c r="G1631" s="451">
        <v>21863000</v>
      </c>
      <c r="H1631" s="451">
        <v>245093024</v>
      </c>
      <c r="I1631" s="451">
        <v>288991200</v>
      </c>
      <c r="J1631" s="452">
        <v>91.96</v>
      </c>
      <c r="K1631" s="453">
        <v>317.45499999999998</v>
      </c>
      <c r="L1631" s="453">
        <v>164.94399999999999</v>
      </c>
      <c r="M1631" s="454">
        <v>2308.069</v>
      </c>
      <c r="N1631" s="454">
        <v>1216.828</v>
      </c>
      <c r="O1631" s="454">
        <v>162817.44373699994</v>
      </c>
      <c r="P1631" s="454">
        <v>85493.213892000029</v>
      </c>
      <c r="Q1631" s="455">
        <v>473.0625</v>
      </c>
      <c r="R1631" s="456">
        <f t="shared" si="44"/>
        <v>0.42699472938152805</v>
      </c>
      <c r="S1631" s="457">
        <v>97.627302158273437</v>
      </c>
      <c r="T1631" s="455">
        <v>87</v>
      </c>
      <c r="U1631" s="454">
        <v>2088000</v>
      </c>
      <c r="V1631" s="454">
        <v>10440000</v>
      </c>
      <c r="W1631" s="454">
        <v>10</v>
      </c>
      <c r="X1631" s="454">
        <v>580464000</v>
      </c>
      <c r="Y1631" s="458">
        <v>60</v>
      </c>
      <c r="Z1631" s="458">
        <v>31.05</v>
      </c>
      <c r="AA1631" s="459">
        <v>217573.05973699989</v>
      </c>
      <c r="AB1631" s="459">
        <v>114707.96989199999</v>
      </c>
      <c r="AC1631" s="459">
        <v>874991.56973700062</v>
      </c>
      <c r="AD1631" s="459">
        <v>455053.92689199938</v>
      </c>
      <c r="AE1631" s="454">
        <v>5395536</v>
      </c>
    </row>
    <row r="1632" spans="1:31" s="460" customFormat="1" ht="14.4" x14ac:dyDescent="0.3">
      <c r="A1632" s="448">
        <v>43744</v>
      </c>
      <c r="B1632" s="449">
        <f t="shared" si="45"/>
        <v>2019</v>
      </c>
      <c r="C1632" s="450">
        <v>257125</v>
      </c>
      <c r="D1632" s="450">
        <v>3732500</v>
      </c>
      <c r="E1632" s="450">
        <v>244627008</v>
      </c>
      <c r="F1632" s="450">
        <v>233610</v>
      </c>
      <c r="G1632" s="451">
        <v>21863000</v>
      </c>
      <c r="H1632" s="451">
        <v>245093024</v>
      </c>
      <c r="I1632" s="451">
        <v>288991200</v>
      </c>
      <c r="J1632" s="452">
        <v>99.09</v>
      </c>
      <c r="K1632" s="453">
        <v>170.774</v>
      </c>
      <c r="L1632" s="453">
        <v>94.56</v>
      </c>
      <c r="M1632" s="454">
        <v>2478.8429999999998</v>
      </c>
      <c r="N1632" s="454">
        <v>1311.3879999999999</v>
      </c>
      <c r="O1632" s="454">
        <v>162988.21773699994</v>
      </c>
      <c r="P1632" s="454">
        <v>85587.773892000027</v>
      </c>
      <c r="Q1632" s="455">
        <v>257.125</v>
      </c>
      <c r="R1632" s="456">
        <f t="shared" si="44"/>
        <v>0.42514708990218092</v>
      </c>
      <c r="S1632" s="457">
        <v>97.632544802867429</v>
      </c>
      <c r="T1632" s="455">
        <v>87</v>
      </c>
      <c r="U1632" s="454">
        <v>2088000</v>
      </c>
      <c r="V1632" s="454">
        <v>12528000</v>
      </c>
      <c r="W1632" s="454">
        <v>10</v>
      </c>
      <c r="X1632" s="454">
        <v>582552000</v>
      </c>
      <c r="Y1632" s="458">
        <v>60</v>
      </c>
      <c r="Z1632" s="458">
        <v>31.05</v>
      </c>
      <c r="AA1632" s="459">
        <v>216767.6457369999</v>
      </c>
      <c r="AB1632" s="459">
        <v>114293.63789199997</v>
      </c>
      <c r="AC1632" s="459">
        <v>875162.3437370006</v>
      </c>
      <c r="AD1632" s="459">
        <v>455148.48689199938</v>
      </c>
      <c r="AE1632" s="454">
        <v>5397624</v>
      </c>
    </row>
    <row r="1633" spans="1:31" s="460" customFormat="1" ht="14.4" x14ac:dyDescent="0.3">
      <c r="A1633" s="448">
        <v>43745</v>
      </c>
      <c r="B1633" s="449">
        <f t="shared" si="45"/>
        <v>2019</v>
      </c>
      <c r="C1633" s="450">
        <v>598000</v>
      </c>
      <c r="D1633" s="450">
        <v>4330500</v>
      </c>
      <c r="E1633" s="450">
        <v>245224992</v>
      </c>
      <c r="F1633" s="450">
        <v>736140</v>
      </c>
      <c r="G1633" s="451">
        <v>21863000</v>
      </c>
      <c r="H1633" s="451">
        <v>245093024</v>
      </c>
      <c r="I1633" s="451">
        <v>288991200</v>
      </c>
      <c r="J1633" s="452">
        <v>99.98</v>
      </c>
      <c r="K1633" s="453">
        <v>384.98500000000001</v>
      </c>
      <c r="L1633" s="453">
        <v>222.14</v>
      </c>
      <c r="M1633" s="454">
        <v>2863.828</v>
      </c>
      <c r="N1633" s="454">
        <v>1533.5279999999998</v>
      </c>
      <c r="O1633" s="454">
        <v>163373.20273699993</v>
      </c>
      <c r="P1633" s="454">
        <v>85809.913892000026</v>
      </c>
      <c r="Q1633" s="455">
        <v>598</v>
      </c>
      <c r="R1633" s="456">
        <f t="shared" si="44"/>
        <v>0.42471731899996079</v>
      </c>
      <c r="S1633" s="457">
        <v>97.640928571428617</v>
      </c>
      <c r="T1633" s="455">
        <v>87</v>
      </c>
      <c r="U1633" s="454">
        <v>2088000</v>
      </c>
      <c r="V1633" s="454">
        <v>14616000</v>
      </c>
      <c r="W1633" s="454">
        <v>10</v>
      </c>
      <c r="X1633" s="454">
        <v>584640000</v>
      </c>
      <c r="Y1633" s="458">
        <v>60</v>
      </c>
      <c r="Z1633" s="458">
        <v>31.05</v>
      </c>
      <c r="AA1633" s="459">
        <v>216051.42873699989</v>
      </c>
      <c r="AB1633" s="459">
        <v>113927.75789199997</v>
      </c>
      <c r="AC1633" s="459">
        <v>875547.32873700059</v>
      </c>
      <c r="AD1633" s="459">
        <v>455370.62689199939</v>
      </c>
      <c r="AE1633" s="454">
        <v>5399712</v>
      </c>
    </row>
    <row r="1634" spans="1:31" s="460" customFormat="1" ht="14.4" x14ac:dyDescent="0.3">
      <c r="A1634" s="448">
        <v>43746</v>
      </c>
      <c r="B1634" s="449">
        <f t="shared" si="45"/>
        <v>2019</v>
      </c>
      <c r="C1634" s="450">
        <v>1325687.5</v>
      </c>
      <c r="D1634" s="450">
        <v>5656187.5</v>
      </c>
      <c r="E1634" s="450">
        <v>246550688</v>
      </c>
      <c r="F1634" s="450">
        <v>1504753</v>
      </c>
      <c r="G1634" s="451">
        <v>21863000</v>
      </c>
      <c r="H1634" s="451">
        <v>245093024</v>
      </c>
      <c r="I1634" s="451">
        <v>288991200</v>
      </c>
      <c r="J1634" s="452">
        <v>99.16</v>
      </c>
      <c r="K1634" s="453">
        <v>868.06299999999999</v>
      </c>
      <c r="L1634" s="453">
        <v>472.94</v>
      </c>
      <c r="M1634" s="454">
        <v>3731.8910000000001</v>
      </c>
      <c r="N1634" s="454">
        <v>2006.4679999999998</v>
      </c>
      <c r="O1634" s="454">
        <v>164241.26573699992</v>
      </c>
      <c r="P1634" s="454">
        <v>86282.853892000028</v>
      </c>
      <c r="Q1634" s="455">
        <v>1325.6875</v>
      </c>
      <c r="R1634" s="456">
        <f t="shared" si="44"/>
        <v>0.42592402070048035</v>
      </c>
      <c r="S1634" s="457">
        <v>97.646334519573003</v>
      </c>
      <c r="T1634" s="455">
        <v>87</v>
      </c>
      <c r="U1634" s="454">
        <v>2088000</v>
      </c>
      <c r="V1634" s="454">
        <v>16704000</v>
      </c>
      <c r="W1634" s="454">
        <v>10</v>
      </c>
      <c r="X1634" s="454">
        <v>586728000</v>
      </c>
      <c r="Y1634" s="458">
        <v>60</v>
      </c>
      <c r="Z1634" s="458">
        <v>31.05</v>
      </c>
      <c r="AA1634" s="459">
        <v>216295.79173699988</v>
      </c>
      <c r="AB1634" s="459">
        <v>114086.56589199998</v>
      </c>
      <c r="AC1634" s="459">
        <v>876415.39173700055</v>
      </c>
      <c r="AD1634" s="459">
        <v>455843.56689199939</v>
      </c>
      <c r="AE1634" s="454">
        <v>5401800</v>
      </c>
    </row>
    <row r="1635" spans="1:31" s="460" customFormat="1" ht="14.4" x14ac:dyDescent="0.3">
      <c r="A1635" s="448">
        <v>43747</v>
      </c>
      <c r="B1635" s="449">
        <f t="shared" si="45"/>
        <v>2019</v>
      </c>
      <c r="C1635" s="450">
        <v>47000</v>
      </c>
      <c r="D1635" s="450">
        <v>5703187.5</v>
      </c>
      <c r="E1635" s="450">
        <v>246597680</v>
      </c>
      <c r="F1635" s="450">
        <v>210227</v>
      </c>
      <c r="G1635" s="451">
        <v>21863000</v>
      </c>
      <c r="H1635" s="451">
        <v>245093024</v>
      </c>
      <c r="I1635" s="451">
        <v>288991200</v>
      </c>
      <c r="J1635" s="452">
        <v>95.4</v>
      </c>
      <c r="K1635" s="453">
        <v>28.867999999999999</v>
      </c>
      <c r="L1635" s="453">
        <v>21.12</v>
      </c>
      <c r="M1635" s="454">
        <v>3760.759</v>
      </c>
      <c r="N1635" s="454">
        <v>2027.5879999999997</v>
      </c>
      <c r="O1635" s="454">
        <v>164270.13373699991</v>
      </c>
      <c r="P1635" s="454">
        <v>86303.973892000024</v>
      </c>
      <c r="Q1635" s="455">
        <v>47</v>
      </c>
      <c r="R1635" s="456">
        <f t="shared" si="44"/>
        <v>0.42376230863413911</v>
      </c>
      <c r="S1635" s="457">
        <v>97.638368794326297</v>
      </c>
      <c r="T1635" s="455">
        <v>87</v>
      </c>
      <c r="U1635" s="454">
        <v>2088000</v>
      </c>
      <c r="V1635" s="454">
        <v>18792000</v>
      </c>
      <c r="W1635" s="454">
        <v>10</v>
      </c>
      <c r="X1635" s="454">
        <v>588816000</v>
      </c>
      <c r="Y1635" s="458">
        <v>60</v>
      </c>
      <c r="Z1635" s="458">
        <v>31.05</v>
      </c>
      <c r="AA1635" s="459">
        <v>216042.23773699987</v>
      </c>
      <c r="AB1635" s="459">
        <v>113976.99789199996</v>
      </c>
      <c r="AC1635" s="459">
        <v>876444.25973700057</v>
      </c>
      <c r="AD1635" s="459">
        <v>455864.68689199939</v>
      </c>
      <c r="AE1635" s="454">
        <v>5403888</v>
      </c>
    </row>
    <row r="1636" spans="1:31" s="460" customFormat="1" ht="14.4" x14ac:dyDescent="0.3">
      <c r="A1636" s="448">
        <v>43748</v>
      </c>
      <c r="B1636" s="449">
        <f t="shared" si="45"/>
        <v>2019</v>
      </c>
      <c r="C1636" s="450">
        <v>82688</v>
      </c>
      <c r="D1636" s="450">
        <v>5785875</v>
      </c>
      <c r="E1636" s="450">
        <v>246680368</v>
      </c>
      <c r="F1636" s="450">
        <v>66774</v>
      </c>
      <c r="G1636" s="451">
        <v>21863000</v>
      </c>
      <c r="H1636" s="451">
        <v>245093024</v>
      </c>
      <c r="I1636" s="451">
        <v>288991200</v>
      </c>
      <c r="J1636" s="452">
        <v>95.22</v>
      </c>
      <c r="K1636" s="453">
        <v>52.08</v>
      </c>
      <c r="L1636" s="453">
        <v>37.287999999999997</v>
      </c>
      <c r="M1636" s="454">
        <v>3812.8389999999999</v>
      </c>
      <c r="N1636" s="454">
        <v>2064.8759999999997</v>
      </c>
      <c r="O1636" s="454">
        <v>164322.2137369999</v>
      </c>
      <c r="P1636" s="454">
        <v>86341.261892000024</v>
      </c>
      <c r="Q1636" s="455">
        <v>82.688000000000002</v>
      </c>
      <c r="R1636" s="456">
        <f t="shared" si="44"/>
        <v>0.42149755505202602</v>
      </c>
      <c r="S1636" s="457">
        <v>97.629823321554824</v>
      </c>
      <c r="T1636" s="455">
        <v>87</v>
      </c>
      <c r="U1636" s="454">
        <v>2088000</v>
      </c>
      <c r="V1636" s="454">
        <v>20880000</v>
      </c>
      <c r="W1636" s="454">
        <v>10</v>
      </c>
      <c r="X1636" s="454">
        <v>590904000</v>
      </c>
      <c r="Y1636" s="458">
        <v>60</v>
      </c>
      <c r="Z1636" s="458">
        <v>31.05</v>
      </c>
      <c r="AA1636" s="459">
        <v>214961.39973699985</v>
      </c>
      <c r="AB1636" s="459">
        <v>113429.10189199996</v>
      </c>
      <c r="AC1636" s="459">
        <v>876496.33973700053</v>
      </c>
      <c r="AD1636" s="459">
        <v>455901.97489199939</v>
      </c>
      <c r="AE1636" s="454">
        <v>5405976</v>
      </c>
    </row>
    <row r="1637" spans="1:31" s="460" customFormat="1" ht="14.4" x14ac:dyDescent="0.3">
      <c r="A1637" s="448">
        <v>43749</v>
      </c>
      <c r="B1637" s="449">
        <f t="shared" si="45"/>
        <v>2019</v>
      </c>
      <c r="C1637" s="450">
        <v>759813</v>
      </c>
      <c r="D1637" s="450">
        <v>6545688</v>
      </c>
      <c r="E1637" s="450">
        <v>247440192</v>
      </c>
      <c r="F1637" s="450">
        <v>637776</v>
      </c>
      <c r="G1637" s="451">
        <v>21863000</v>
      </c>
      <c r="H1637" s="451">
        <v>245093024</v>
      </c>
      <c r="I1637" s="451">
        <v>288991200</v>
      </c>
      <c r="J1637" s="452">
        <v>96.71</v>
      </c>
      <c r="K1637" s="453">
        <v>500.36900000000003</v>
      </c>
      <c r="L1637" s="453">
        <v>270.58800000000002</v>
      </c>
      <c r="M1637" s="454">
        <v>4313.2079999999996</v>
      </c>
      <c r="N1637" s="454">
        <v>2335.4639999999999</v>
      </c>
      <c r="O1637" s="454">
        <v>164822.5827369999</v>
      </c>
      <c r="P1637" s="454">
        <v>86611.849892000027</v>
      </c>
      <c r="Q1637" s="455">
        <v>759.81299999999999</v>
      </c>
      <c r="R1637" s="456">
        <f t="shared" si="44"/>
        <v>0.42094128438598916</v>
      </c>
      <c r="S1637" s="457">
        <v>97.62658450704231</v>
      </c>
      <c r="T1637" s="455">
        <v>87</v>
      </c>
      <c r="U1637" s="454">
        <v>2088000</v>
      </c>
      <c r="V1637" s="454">
        <v>22968000</v>
      </c>
      <c r="W1637" s="454">
        <v>10</v>
      </c>
      <c r="X1637" s="454">
        <v>592992000</v>
      </c>
      <c r="Y1637" s="458">
        <v>60</v>
      </c>
      <c r="Z1637" s="458">
        <v>31.05</v>
      </c>
      <c r="AA1637" s="459">
        <v>214227.73073699989</v>
      </c>
      <c r="AB1637" s="459">
        <v>113098.43789199996</v>
      </c>
      <c r="AC1637" s="459">
        <v>876996.70873700047</v>
      </c>
      <c r="AD1637" s="459">
        <v>456172.56289199938</v>
      </c>
      <c r="AE1637" s="454">
        <v>5408064</v>
      </c>
    </row>
    <row r="1638" spans="1:31" s="460" customFormat="1" ht="14.4" x14ac:dyDescent="0.3">
      <c r="A1638" s="448">
        <v>43750</v>
      </c>
      <c r="B1638" s="449">
        <f t="shared" si="45"/>
        <v>2019</v>
      </c>
      <c r="C1638" s="450">
        <v>966687.5</v>
      </c>
      <c r="D1638" s="450">
        <v>7512375</v>
      </c>
      <c r="E1638" s="450">
        <v>248406880</v>
      </c>
      <c r="F1638" s="450">
        <v>1309862</v>
      </c>
      <c r="G1638" s="451">
        <v>21863000</v>
      </c>
      <c r="H1638" s="451">
        <v>245093024</v>
      </c>
      <c r="I1638" s="451">
        <v>288991200</v>
      </c>
      <c r="J1638" s="452">
        <v>99.94</v>
      </c>
      <c r="K1638" s="453">
        <v>636.63599999999997</v>
      </c>
      <c r="L1638" s="453">
        <v>340.50400000000002</v>
      </c>
      <c r="M1638" s="454">
        <v>4949.8439999999991</v>
      </c>
      <c r="N1638" s="454">
        <v>2675.9679999999998</v>
      </c>
      <c r="O1638" s="454">
        <v>165459.2187369999</v>
      </c>
      <c r="P1638" s="454">
        <v>86952.353892000028</v>
      </c>
      <c r="Q1638" s="455">
        <v>966.6875</v>
      </c>
      <c r="R1638" s="456">
        <f t="shared" si="44"/>
        <v>0.42064494325860768</v>
      </c>
      <c r="S1638" s="457">
        <v>97.634701754386015</v>
      </c>
      <c r="T1638" s="455">
        <v>87</v>
      </c>
      <c r="U1638" s="454">
        <v>2088000</v>
      </c>
      <c r="V1638" s="454">
        <v>25056000</v>
      </c>
      <c r="W1638" s="454">
        <v>10</v>
      </c>
      <c r="X1638" s="454">
        <v>595080000</v>
      </c>
      <c r="Y1638" s="458">
        <v>60</v>
      </c>
      <c r="Z1638" s="458">
        <v>31.05</v>
      </c>
      <c r="AA1638" s="459">
        <v>214072.57973699985</v>
      </c>
      <c r="AB1638" s="459">
        <v>113029.25389199996</v>
      </c>
      <c r="AC1638" s="459">
        <v>877633.34473700053</v>
      </c>
      <c r="AD1638" s="459">
        <v>456513.06689199939</v>
      </c>
      <c r="AE1638" s="454">
        <v>5410152</v>
      </c>
    </row>
    <row r="1639" spans="1:31" s="460" customFormat="1" ht="14.4" x14ac:dyDescent="0.3">
      <c r="A1639" s="448">
        <v>43751</v>
      </c>
      <c r="B1639" s="449">
        <f t="shared" si="45"/>
        <v>2019</v>
      </c>
      <c r="C1639" s="450">
        <v>707813</v>
      </c>
      <c r="D1639" s="450">
        <v>8220188</v>
      </c>
      <c r="E1639" s="450">
        <v>249114688</v>
      </c>
      <c r="F1639" s="450">
        <v>782740</v>
      </c>
      <c r="G1639" s="451">
        <v>21863000</v>
      </c>
      <c r="H1639" s="451">
        <v>245093024</v>
      </c>
      <c r="I1639" s="451">
        <v>288991200</v>
      </c>
      <c r="J1639" s="452">
        <v>99.95</v>
      </c>
      <c r="K1639" s="453">
        <v>466.54500000000002</v>
      </c>
      <c r="L1639" s="453">
        <v>249.38800000000001</v>
      </c>
      <c r="M1639" s="454">
        <v>5416.3889999999992</v>
      </c>
      <c r="N1639" s="454">
        <v>2925.3559999999998</v>
      </c>
      <c r="O1639" s="454">
        <v>165925.76373699991</v>
      </c>
      <c r="P1639" s="454">
        <v>87201.741892000035</v>
      </c>
      <c r="Q1639" s="455">
        <v>707.81299999999999</v>
      </c>
      <c r="R1639" s="456">
        <f t="shared" si="44"/>
        <v>0.41925344716875312</v>
      </c>
      <c r="S1639" s="457">
        <v>97.642797202797254</v>
      </c>
      <c r="T1639" s="455">
        <v>87</v>
      </c>
      <c r="U1639" s="454">
        <v>2088000</v>
      </c>
      <c r="V1639" s="454">
        <v>27144000</v>
      </c>
      <c r="W1639" s="454">
        <v>10</v>
      </c>
      <c r="X1639" s="454">
        <v>597168000</v>
      </c>
      <c r="Y1639" s="458">
        <v>60</v>
      </c>
      <c r="Z1639" s="458">
        <v>31.05</v>
      </c>
      <c r="AA1639" s="459">
        <v>213728.70673699985</v>
      </c>
      <c r="AB1639" s="459">
        <v>112875.38589199996</v>
      </c>
      <c r="AC1639" s="459">
        <v>878099.88973700057</v>
      </c>
      <c r="AD1639" s="459">
        <v>456762.45489199937</v>
      </c>
      <c r="AE1639" s="454">
        <v>5412240</v>
      </c>
    </row>
    <row r="1640" spans="1:31" s="460" customFormat="1" ht="14.4" x14ac:dyDescent="0.3">
      <c r="A1640" s="448">
        <v>43752</v>
      </c>
      <c r="B1640" s="449">
        <f t="shared" si="45"/>
        <v>2019</v>
      </c>
      <c r="C1640" s="450">
        <v>215688</v>
      </c>
      <c r="D1640" s="450">
        <v>8435875</v>
      </c>
      <c r="E1640" s="450">
        <v>249330368</v>
      </c>
      <c r="F1640" s="450">
        <v>341228</v>
      </c>
      <c r="G1640" s="451">
        <v>21863000</v>
      </c>
      <c r="H1640" s="451">
        <v>245093024</v>
      </c>
      <c r="I1640" s="451">
        <v>288991200</v>
      </c>
      <c r="J1640" s="452">
        <v>96.26</v>
      </c>
      <c r="K1640" s="453">
        <v>139.101</v>
      </c>
      <c r="L1640" s="453">
        <v>83.46</v>
      </c>
      <c r="M1640" s="454">
        <v>5555.4899999999989</v>
      </c>
      <c r="N1640" s="454">
        <v>3008.8159999999998</v>
      </c>
      <c r="O1640" s="454">
        <v>166064.86473699991</v>
      </c>
      <c r="P1640" s="454">
        <v>87285.201892000041</v>
      </c>
      <c r="Q1640" s="455">
        <v>215.68799999999999</v>
      </c>
      <c r="R1640" s="456">
        <f t="shared" si="44"/>
        <v>0.41766746070992772</v>
      </c>
      <c r="S1640" s="457">
        <v>97.637979094076698</v>
      </c>
      <c r="T1640" s="455">
        <v>87</v>
      </c>
      <c r="U1640" s="454">
        <v>2088000</v>
      </c>
      <c r="V1640" s="454">
        <v>29232000</v>
      </c>
      <c r="W1640" s="454">
        <v>10</v>
      </c>
      <c r="X1640" s="454">
        <v>599256000</v>
      </c>
      <c r="Y1640" s="458">
        <v>60</v>
      </c>
      <c r="Z1640" s="458">
        <v>31.05</v>
      </c>
      <c r="AA1640" s="459">
        <v>212696.15673699984</v>
      </c>
      <c r="AB1640" s="459">
        <v>112338.20589199998</v>
      </c>
      <c r="AC1640" s="459">
        <v>878238.9907370006</v>
      </c>
      <c r="AD1640" s="459">
        <v>456845.91489199939</v>
      </c>
      <c r="AE1640" s="454">
        <v>5414328</v>
      </c>
    </row>
    <row r="1641" spans="1:31" s="460" customFormat="1" ht="14.4" x14ac:dyDescent="0.3">
      <c r="A1641" s="448">
        <v>43753</v>
      </c>
      <c r="B1641" s="449">
        <f t="shared" si="45"/>
        <v>2019</v>
      </c>
      <c r="C1641" s="450">
        <v>118125</v>
      </c>
      <c r="D1641" s="450">
        <v>8554000</v>
      </c>
      <c r="E1641" s="450">
        <v>249448496</v>
      </c>
      <c r="F1641" s="450">
        <v>210494</v>
      </c>
      <c r="G1641" s="451">
        <v>21863000</v>
      </c>
      <c r="H1641" s="451">
        <v>245093024</v>
      </c>
      <c r="I1641" s="451">
        <v>288991200</v>
      </c>
      <c r="J1641" s="452">
        <v>95.6</v>
      </c>
      <c r="K1641" s="453">
        <v>77.759</v>
      </c>
      <c r="L1641" s="453">
        <v>48.088000000000001</v>
      </c>
      <c r="M1641" s="454">
        <v>5633.2489999999989</v>
      </c>
      <c r="N1641" s="454">
        <v>3056.904</v>
      </c>
      <c r="O1641" s="454">
        <v>166142.6237369999</v>
      </c>
      <c r="P1641" s="454">
        <v>87333.289892000044</v>
      </c>
      <c r="Q1641" s="455">
        <v>118.125</v>
      </c>
      <c r="R1641" s="456">
        <f t="shared" si="44"/>
        <v>0.4163701728812394</v>
      </c>
      <c r="S1641" s="457">
        <v>97.63090277777782</v>
      </c>
      <c r="T1641" s="455">
        <v>87</v>
      </c>
      <c r="U1641" s="454">
        <v>2088000</v>
      </c>
      <c r="V1641" s="454">
        <v>31320000</v>
      </c>
      <c r="W1641" s="454">
        <v>10</v>
      </c>
      <c r="X1641" s="454">
        <v>601344000</v>
      </c>
      <c r="Y1641" s="458">
        <v>60</v>
      </c>
      <c r="Z1641" s="458">
        <v>31.05</v>
      </c>
      <c r="AA1641" s="459">
        <v>211828.28973699987</v>
      </c>
      <c r="AB1641" s="459">
        <v>111887.63789199998</v>
      </c>
      <c r="AC1641" s="459">
        <v>878316.74973700056</v>
      </c>
      <c r="AD1641" s="459">
        <v>456894.00289199938</v>
      </c>
      <c r="AE1641" s="454">
        <v>5416416</v>
      </c>
    </row>
    <row r="1642" spans="1:31" s="460" customFormat="1" ht="14.4" x14ac:dyDescent="0.3">
      <c r="A1642" s="448">
        <v>43754</v>
      </c>
      <c r="B1642" s="449">
        <f t="shared" si="45"/>
        <v>2019</v>
      </c>
      <c r="C1642" s="450">
        <v>54312.5</v>
      </c>
      <c r="D1642" s="450">
        <v>8608312</v>
      </c>
      <c r="E1642" s="450">
        <v>249502816</v>
      </c>
      <c r="F1642" s="450">
        <v>184190</v>
      </c>
      <c r="G1642" s="451">
        <v>21863000</v>
      </c>
      <c r="H1642" s="451">
        <v>245093024</v>
      </c>
      <c r="I1642" s="451">
        <v>288991200</v>
      </c>
      <c r="J1642" s="452">
        <v>95.14</v>
      </c>
      <c r="K1642" s="453">
        <v>38.085000000000001</v>
      </c>
      <c r="L1642" s="453">
        <v>23.936</v>
      </c>
      <c r="M1642" s="454">
        <v>5671.3339999999989</v>
      </c>
      <c r="N1642" s="454">
        <v>3080.84</v>
      </c>
      <c r="O1642" s="454">
        <v>166180.70873699989</v>
      </c>
      <c r="P1642" s="454">
        <v>87357.225892000046</v>
      </c>
      <c r="Q1642" s="455">
        <v>54.3125</v>
      </c>
      <c r="R1642" s="456">
        <f t="shared" si="44"/>
        <v>0.4153409681628224</v>
      </c>
      <c r="S1642" s="457">
        <v>97.622283737024262</v>
      </c>
      <c r="T1642" s="455">
        <v>87</v>
      </c>
      <c r="U1642" s="454">
        <v>2088000</v>
      </c>
      <c r="V1642" s="454">
        <v>33408000</v>
      </c>
      <c r="W1642" s="454">
        <v>10</v>
      </c>
      <c r="X1642" s="454">
        <v>603432000</v>
      </c>
      <c r="Y1642" s="458">
        <v>60</v>
      </c>
      <c r="Z1642" s="458">
        <v>31.05</v>
      </c>
      <c r="AA1642" s="459">
        <v>211140.10073699991</v>
      </c>
      <c r="AB1642" s="459">
        <v>111515.953892</v>
      </c>
      <c r="AC1642" s="459">
        <v>878354.83473700052</v>
      </c>
      <c r="AD1642" s="459">
        <v>456917.93889199937</v>
      </c>
      <c r="AE1642" s="454">
        <v>5418504</v>
      </c>
    </row>
    <row r="1643" spans="1:31" s="460" customFormat="1" ht="14.4" x14ac:dyDescent="0.3">
      <c r="A1643" s="448">
        <v>43755</v>
      </c>
      <c r="B1643" s="449">
        <f t="shared" si="45"/>
        <v>2019</v>
      </c>
      <c r="C1643" s="450">
        <v>40375</v>
      </c>
      <c r="D1643" s="450">
        <v>8648688</v>
      </c>
      <c r="E1643" s="450">
        <v>249543184</v>
      </c>
      <c r="F1643" s="450">
        <v>115286</v>
      </c>
      <c r="G1643" s="451">
        <v>21863000</v>
      </c>
      <c r="H1643" s="451">
        <v>245093024</v>
      </c>
      <c r="I1643" s="451">
        <v>288991200</v>
      </c>
      <c r="J1643" s="452">
        <v>96.09</v>
      </c>
      <c r="K1643" s="453">
        <v>29.138000000000002</v>
      </c>
      <c r="L1643" s="453">
        <v>17.744</v>
      </c>
      <c r="M1643" s="454">
        <v>5700.4719999999988</v>
      </c>
      <c r="N1643" s="454">
        <v>3098.5840000000003</v>
      </c>
      <c r="O1643" s="454">
        <v>166209.8467369999</v>
      </c>
      <c r="P1643" s="454">
        <v>87374.969892000052</v>
      </c>
      <c r="Q1643" s="455">
        <v>40.375</v>
      </c>
      <c r="R1643" s="456">
        <f t="shared" si="44"/>
        <v>0.41399719552859154</v>
      </c>
      <c r="S1643" s="457">
        <v>97.617000000000033</v>
      </c>
      <c r="T1643" s="455">
        <v>87</v>
      </c>
      <c r="U1643" s="454">
        <v>2088000</v>
      </c>
      <c r="V1643" s="454">
        <v>35496000</v>
      </c>
      <c r="W1643" s="454">
        <v>10</v>
      </c>
      <c r="X1643" s="454">
        <v>605520000</v>
      </c>
      <c r="Y1643" s="458">
        <v>60</v>
      </c>
      <c r="Z1643" s="458">
        <v>31.05</v>
      </c>
      <c r="AA1643" s="459">
        <v>210577.95973699988</v>
      </c>
      <c r="AB1643" s="459">
        <v>111274.17789200001</v>
      </c>
      <c r="AC1643" s="459">
        <v>878383.97273700056</v>
      </c>
      <c r="AD1643" s="459">
        <v>456935.68289199937</v>
      </c>
      <c r="AE1643" s="454">
        <v>5420592</v>
      </c>
    </row>
    <row r="1644" spans="1:31" s="460" customFormat="1" ht="14.4" x14ac:dyDescent="0.3">
      <c r="A1644" s="448">
        <v>43756</v>
      </c>
      <c r="B1644" s="449">
        <f t="shared" si="45"/>
        <v>2019</v>
      </c>
      <c r="C1644" s="450">
        <v>2125</v>
      </c>
      <c r="D1644" s="450">
        <v>8650812</v>
      </c>
      <c r="E1644" s="450">
        <v>249545312</v>
      </c>
      <c r="F1644" s="450">
        <v>61770</v>
      </c>
      <c r="G1644" s="451">
        <v>21863000</v>
      </c>
      <c r="H1644" s="451">
        <v>245093024</v>
      </c>
      <c r="I1644" s="451">
        <v>288991200</v>
      </c>
      <c r="J1644" s="452">
        <v>98.52</v>
      </c>
      <c r="K1644" s="453">
        <v>1.742</v>
      </c>
      <c r="L1644" s="453">
        <v>1.98</v>
      </c>
      <c r="M1644" s="454">
        <v>5702.213999999999</v>
      </c>
      <c r="N1644" s="454">
        <v>3100.5640000000003</v>
      </c>
      <c r="O1644" s="454">
        <v>166211.5887369999</v>
      </c>
      <c r="P1644" s="454">
        <v>87376.949892000048</v>
      </c>
      <c r="Q1644" s="455">
        <v>2.125</v>
      </c>
      <c r="R1644" s="456">
        <f t="shared" si="44"/>
        <v>0.41350669534489343</v>
      </c>
      <c r="S1644" s="457">
        <v>97.620103092783552</v>
      </c>
      <c r="T1644" s="455">
        <v>87</v>
      </c>
      <c r="U1644" s="454">
        <v>2088000</v>
      </c>
      <c r="V1644" s="454">
        <v>37584000</v>
      </c>
      <c r="W1644" s="454">
        <v>10</v>
      </c>
      <c r="X1644" s="454">
        <v>607608000</v>
      </c>
      <c r="Y1644" s="458">
        <v>60</v>
      </c>
      <c r="Z1644" s="458">
        <v>31.05</v>
      </c>
      <c r="AA1644" s="459">
        <v>209880.06673699993</v>
      </c>
      <c r="AB1644" s="459">
        <v>110897.953892</v>
      </c>
      <c r="AC1644" s="459">
        <v>878385.71473700053</v>
      </c>
      <c r="AD1644" s="459">
        <v>456937.66289199935</v>
      </c>
      <c r="AE1644" s="454">
        <v>5422680</v>
      </c>
    </row>
    <row r="1645" spans="1:31" s="460" customFormat="1" ht="14.4" x14ac:dyDescent="0.3">
      <c r="A1645" s="448">
        <v>43757</v>
      </c>
      <c r="B1645" s="449">
        <f t="shared" si="45"/>
        <v>2019</v>
      </c>
      <c r="C1645" s="450">
        <v>7500</v>
      </c>
      <c r="D1645" s="450">
        <v>8658312</v>
      </c>
      <c r="E1645" s="450">
        <v>249552816</v>
      </c>
      <c r="F1645" s="450">
        <v>70450</v>
      </c>
      <c r="G1645" s="451">
        <v>21863000</v>
      </c>
      <c r="H1645" s="451">
        <v>245093024</v>
      </c>
      <c r="I1645" s="451">
        <v>288991200</v>
      </c>
      <c r="J1645" s="452">
        <v>99.07</v>
      </c>
      <c r="K1645" s="453">
        <v>5.0819999999999999</v>
      </c>
      <c r="L1645" s="453">
        <v>5.8879999999999999</v>
      </c>
      <c r="M1645" s="454">
        <v>5707.2959999999994</v>
      </c>
      <c r="N1645" s="454">
        <v>3106.4520000000002</v>
      </c>
      <c r="O1645" s="454">
        <v>166216.67073699989</v>
      </c>
      <c r="P1645" s="454">
        <v>87382.837892000054</v>
      </c>
      <c r="Q1645" s="455">
        <v>7.5</v>
      </c>
      <c r="R1645" s="456">
        <f t="shared" si="44"/>
        <v>0.41344887636625488</v>
      </c>
      <c r="S1645" s="457">
        <v>97.625068493150721</v>
      </c>
      <c r="T1645" s="455">
        <v>87</v>
      </c>
      <c r="U1645" s="454">
        <v>2088000</v>
      </c>
      <c r="V1645" s="454">
        <v>39672000</v>
      </c>
      <c r="W1645" s="454">
        <v>10</v>
      </c>
      <c r="X1645" s="454">
        <v>609696000</v>
      </c>
      <c r="Y1645" s="458">
        <v>60</v>
      </c>
      <c r="Z1645" s="458">
        <v>31.05</v>
      </c>
      <c r="AA1645" s="459">
        <v>209624.26273699992</v>
      </c>
      <c r="AB1645" s="459">
        <v>110781.00189200001</v>
      </c>
      <c r="AC1645" s="459">
        <v>878390.79673700058</v>
      </c>
      <c r="AD1645" s="459">
        <v>456943.55089199933</v>
      </c>
      <c r="AE1645" s="454">
        <v>5424768</v>
      </c>
    </row>
    <row r="1646" spans="1:31" s="460" customFormat="1" ht="14.4" x14ac:dyDescent="0.3">
      <c r="A1646" s="448">
        <v>43758</v>
      </c>
      <c r="B1646" s="449">
        <f t="shared" si="45"/>
        <v>2019</v>
      </c>
      <c r="C1646" s="450">
        <v>245875</v>
      </c>
      <c r="D1646" s="450">
        <v>8904188</v>
      </c>
      <c r="E1646" s="450">
        <v>249798688</v>
      </c>
      <c r="F1646" s="450">
        <v>229862</v>
      </c>
      <c r="G1646" s="451">
        <v>21863000</v>
      </c>
      <c r="H1646" s="451">
        <v>245093024</v>
      </c>
      <c r="I1646" s="451">
        <v>288991200</v>
      </c>
      <c r="J1646" s="452">
        <v>99.97</v>
      </c>
      <c r="K1646" s="453">
        <v>167.73599999999999</v>
      </c>
      <c r="L1646" s="453">
        <v>85.412000000000006</v>
      </c>
      <c r="M1646" s="454">
        <v>5875.0319999999992</v>
      </c>
      <c r="N1646" s="454">
        <v>3191.864</v>
      </c>
      <c r="O1646" s="454">
        <v>166384.4067369999</v>
      </c>
      <c r="P1646" s="454">
        <v>87468.249892000051</v>
      </c>
      <c r="Q1646" s="455">
        <v>245.875</v>
      </c>
      <c r="R1646" s="456">
        <f t="shared" ref="R1646:R1709" si="46">SUM(Q1282:Q1646)/(SUM(T1282:T1646)*24)</f>
        <v>0.41343066138698653</v>
      </c>
      <c r="S1646" s="457">
        <v>97.633071672354987</v>
      </c>
      <c r="T1646" s="455">
        <v>87</v>
      </c>
      <c r="U1646" s="454">
        <v>2088000</v>
      </c>
      <c r="V1646" s="454">
        <v>41760000</v>
      </c>
      <c r="W1646" s="454">
        <v>10</v>
      </c>
      <c r="X1646" s="454">
        <v>611784000</v>
      </c>
      <c r="Y1646" s="458">
        <v>60</v>
      </c>
      <c r="Z1646" s="458">
        <v>31.05</v>
      </c>
      <c r="AA1646" s="459">
        <v>209755.10573699992</v>
      </c>
      <c r="AB1646" s="459">
        <v>110843.24589200001</v>
      </c>
      <c r="AC1646" s="459">
        <v>878558.53273700061</v>
      </c>
      <c r="AD1646" s="459">
        <v>457028.96289199934</v>
      </c>
      <c r="AE1646" s="454">
        <v>5426856</v>
      </c>
    </row>
    <row r="1647" spans="1:31" s="460" customFormat="1" ht="14.4" x14ac:dyDescent="0.3">
      <c r="A1647" s="448">
        <v>43759</v>
      </c>
      <c r="B1647" s="449">
        <f t="shared" si="45"/>
        <v>2019</v>
      </c>
      <c r="C1647" s="450">
        <v>971000</v>
      </c>
      <c r="D1647" s="450">
        <v>9875188</v>
      </c>
      <c r="E1647" s="450">
        <v>250769680</v>
      </c>
      <c r="F1647" s="450">
        <v>973270</v>
      </c>
      <c r="G1647" s="451">
        <v>21863000</v>
      </c>
      <c r="H1647" s="451">
        <v>245093024</v>
      </c>
      <c r="I1647" s="451">
        <v>288991200</v>
      </c>
      <c r="J1647" s="452">
        <v>97.73</v>
      </c>
      <c r="K1647" s="453">
        <v>658.10900000000004</v>
      </c>
      <c r="L1647" s="453">
        <v>324.68799999999999</v>
      </c>
      <c r="M1647" s="454">
        <v>6533.1409999999996</v>
      </c>
      <c r="N1647" s="454">
        <v>3516.5520000000001</v>
      </c>
      <c r="O1647" s="454">
        <v>167042.51573699989</v>
      </c>
      <c r="P1647" s="454">
        <v>87792.937892000045</v>
      </c>
      <c r="Q1647" s="455">
        <v>971</v>
      </c>
      <c r="R1647" s="456">
        <f t="shared" si="46"/>
        <v>0.41369036195907488</v>
      </c>
      <c r="S1647" s="457">
        <v>97.633401360544255</v>
      </c>
      <c r="T1647" s="455">
        <v>87</v>
      </c>
      <c r="U1647" s="454">
        <v>2088000</v>
      </c>
      <c r="V1647" s="454">
        <v>43848000</v>
      </c>
      <c r="W1647" s="454">
        <v>10</v>
      </c>
      <c r="X1647" s="454">
        <v>613872000</v>
      </c>
      <c r="Y1647" s="458">
        <v>60</v>
      </c>
      <c r="Z1647" s="458">
        <v>31.05</v>
      </c>
      <c r="AA1647" s="459">
        <v>210237.39373699992</v>
      </c>
      <c r="AB1647" s="459">
        <v>111076.709892</v>
      </c>
      <c r="AC1647" s="459">
        <v>879216.64173700067</v>
      </c>
      <c r="AD1647" s="459">
        <v>457353.65089199936</v>
      </c>
      <c r="AE1647" s="454">
        <v>5428944</v>
      </c>
    </row>
    <row r="1648" spans="1:31" s="460" customFormat="1" ht="14.4" x14ac:dyDescent="0.3">
      <c r="A1648" s="448">
        <v>43760</v>
      </c>
      <c r="B1648" s="449">
        <f t="shared" si="45"/>
        <v>2019</v>
      </c>
      <c r="C1648" s="450">
        <v>1618875</v>
      </c>
      <c r="D1648" s="450">
        <v>11494062</v>
      </c>
      <c r="E1648" s="450">
        <v>252388560</v>
      </c>
      <c r="F1648" s="450">
        <v>1625070</v>
      </c>
      <c r="G1648" s="451">
        <v>21863000</v>
      </c>
      <c r="H1648" s="451">
        <v>245093024</v>
      </c>
      <c r="I1648" s="451">
        <v>288991200</v>
      </c>
      <c r="J1648" s="452">
        <v>99.71</v>
      </c>
      <c r="K1648" s="453">
        <v>1076.645</v>
      </c>
      <c r="L1648" s="453">
        <v>561.56399999999996</v>
      </c>
      <c r="M1648" s="454">
        <v>7609.7860000000001</v>
      </c>
      <c r="N1648" s="454">
        <v>4078.116</v>
      </c>
      <c r="O1648" s="454">
        <v>168119.16073699988</v>
      </c>
      <c r="P1648" s="454">
        <v>88354.501892000044</v>
      </c>
      <c r="Q1648" s="455">
        <v>1618.875</v>
      </c>
      <c r="R1648" s="456">
        <f t="shared" si="46"/>
        <v>0.41428131220313102</v>
      </c>
      <c r="S1648" s="457">
        <v>97.64044067796614</v>
      </c>
      <c r="T1648" s="455">
        <v>87</v>
      </c>
      <c r="U1648" s="454">
        <v>2088000</v>
      </c>
      <c r="V1648" s="454">
        <v>45936000</v>
      </c>
      <c r="W1648" s="454">
        <v>10</v>
      </c>
      <c r="X1648" s="454">
        <v>615960000</v>
      </c>
      <c r="Y1648" s="458">
        <v>60</v>
      </c>
      <c r="Z1648" s="458">
        <v>31.05</v>
      </c>
      <c r="AA1648" s="459">
        <v>210790.21073699993</v>
      </c>
      <c r="AB1648" s="459">
        <v>111379.125892</v>
      </c>
      <c r="AC1648" s="459">
        <v>880293.28673700069</v>
      </c>
      <c r="AD1648" s="459">
        <v>457915.21489199938</v>
      </c>
      <c r="AE1648" s="454">
        <v>5431032</v>
      </c>
    </row>
    <row r="1649" spans="1:31" s="460" customFormat="1" ht="14.4" x14ac:dyDescent="0.3">
      <c r="A1649" s="448">
        <v>43761</v>
      </c>
      <c r="B1649" s="449">
        <f t="shared" si="45"/>
        <v>2019</v>
      </c>
      <c r="C1649" s="450">
        <v>1742625</v>
      </c>
      <c r="D1649" s="450">
        <v>13236688</v>
      </c>
      <c r="E1649" s="450">
        <v>254131184</v>
      </c>
      <c r="F1649" s="450">
        <v>1506970</v>
      </c>
      <c r="G1649" s="451">
        <v>21863000</v>
      </c>
      <c r="H1649" s="451">
        <v>245093024</v>
      </c>
      <c r="I1649" s="451">
        <v>288991200</v>
      </c>
      <c r="J1649" s="452">
        <v>99.78</v>
      </c>
      <c r="K1649" s="453">
        <v>1169.4110000000001</v>
      </c>
      <c r="L1649" s="453">
        <v>593.80799999999999</v>
      </c>
      <c r="M1649" s="454">
        <v>8779.1970000000001</v>
      </c>
      <c r="N1649" s="454">
        <v>4671.924</v>
      </c>
      <c r="O1649" s="454">
        <v>169288.57173699987</v>
      </c>
      <c r="P1649" s="454">
        <v>88948.309892000048</v>
      </c>
      <c r="Q1649" s="455">
        <v>1742.625</v>
      </c>
      <c r="R1649" s="456">
        <f t="shared" si="46"/>
        <v>0.41547351028217366</v>
      </c>
      <c r="S1649" s="457">
        <v>97.647668918918953</v>
      </c>
      <c r="T1649" s="455">
        <v>87</v>
      </c>
      <c r="U1649" s="454">
        <v>2088000</v>
      </c>
      <c r="V1649" s="454">
        <v>48024000</v>
      </c>
      <c r="W1649" s="454">
        <v>10</v>
      </c>
      <c r="X1649" s="454">
        <v>618048000</v>
      </c>
      <c r="Y1649" s="458">
        <v>60</v>
      </c>
      <c r="Z1649" s="458">
        <v>31.05</v>
      </c>
      <c r="AA1649" s="459">
        <v>211195.77773699991</v>
      </c>
      <c r="AB1649" s="459">
        <v>111553.80989200002</v>
      </c>
      <c r="AC1649" s="459">
        <v>881462.69773700065</v>
      </c>
      <c r="AD1649" s="459">
        <v>458509.0228919994</v>
      </c>
      <c r="AE1649" s="454">
        <v>5433120</v>
      </c>
    </row>
    <row r="1650" spans="1:31" s="460" customFormat="1" ht="14.4" x14ac:dyDescent="0.3">
      <c r="A1650" s="448">
        <v>43762</v>
      </c>
      <c r="B1650" s="449">
        <f t="shared" si="45"/>
        <v>2019</v>
      </c>
      <c r="C1650" s="450">
        <v>1063687.5</v>
      </c>
      <c r="D1650" s="450">
        <v>14300375</v>
      </c>
      <c r="E1650" s="450">
        <v>255194880</v>
      </c>
      <c r="F1650" s="450">
        <v>1189631</v>
      </c>
      <c r="G1650" s="451">
        <v>21863000</v>
      </c>
      <c r="H1650" s="451">
        <v>245093024</v>
      </c>
      <c r="I1650" s="451">
        <v>288991200</v>
      </c>
      <c r="J1650" s="452">
        <v>99.02</v>
      </c>
      <c r="K1650" s="453">
        <v>728.33900000000006</v>
      </c>
      <c r="L1650" s="453">
        <v>346.548</v>
      </c>
      <c r="M1650" s="454">
        <v>9507.5360000000001</v>
      </c>
      <c r="N1650" s="454">
        <v>5018.4719999999998</v>
      </c>
      <c r="O1650" s="454">
        <v>170016.91073699988</v>
      </c>
      <c r="P1650" s="454">
        <v>89294.857892000044</v>
      </c>
      <c r="Q1650" s="455">
        <v>1063.6875</v>
      </c>
      <c r="R1650" s="456">
        <f t="shared" si="46"/>
        <v>0.41669222059026162</v>
      </c>
      <c r="S1650" s="457">
        <v>97.652289562289596</v>
      </c>
      <c r="T1650" s="455">
        <v>87</v>
      </c>
      <c r="U1650" s="454">
        <v>2088000</v>
      </c>
      <c r="V1650" s="454">
        <v>50112000</v>
      </c>
      <c r="W1650" s="454">
        <v>10</v>
      </c>
      <c r="X1650" s="454">
        <v>620136000</v>
      </c>
      <c r="Y1650" s="458">
        <v>60</v>
      </c>
      <c r="Z1650" s="458">
        <v>31.05</v>
      </c>
      <c r="AA1650" s="459">
        <v>211376.39673699992</v>
      </c>
      <c r="AB1650" s="459">
        <v>111601.25389200002</v>
      </c>
      <c r="AC1650" s="459">
        <v>882191.03673700069</v>
      </c>
      <c r="AD1650" s="459">
        <v>458855.57089199941</v>
      </c>
      <c r="AE1650" s="454">
        <v>5435208</v>
      </c>
    </row>
    <row r="1651" spans="1:31" s="460" customFormat="1" ht="14.4" x14ac:dyDescent="0.3">
      <c r="A1651" s="448">
        <v>43763</v>
      </c>
      <c r="B1651" s="449">
        <f t="shared" si="45"/>
        <v>2019</v>
      </c>
      <c r="C1651" s="450">
        <v>1193625</v>
      </c>
      <c r="D1651" s="450">
        <v>15494000</v>
      </c>
      <c r="E1651" s="450">
        <v>256388496</v>
      </c>
      <c r="F1651" s="450">
        <v>940230</v>
      </c>
      <c r="G1651" s="451">
        <v>21863000</v>
      </c>
      <c r="H1651" s="451">
        <v>245093024</v>
      </c>
      <c r="I1651" s="451">
        <v>288991200</v>
      </c>
      <c r="J1651" s="452">
        <v>99.93</v>
      </c>
      <c r="K1651" s="453">
        <v>806.77599999999995</v>
      </c>
      <c r="L1651" s="453">
        <v>400.23599999999999</v>
      </c>
      <c r="M1651" s="454">
        <v>10314.312</v>
      </c>
      <c r="N1651" s="454">
        <v>5418.7079999999996</v>
      </c>
      <c r="O1651" s="454">
        <v>170823.68673699989</v>
      </c>
      <c r="P1651" s="454">
        <v>89695.093892000048</v>
      </c>
      <c r="Q1651" s="455">
        <v>1193.625</v>
      </c>
      <c r="R1651" s="456">
        <f t="shared" si="46"/>
        <v>0.41671352038556947</v>
      </c>
      <c r="S1651" s="457">
        <v>97.659932885906073</v>
      </c>
      <c r="T1651" s="455">
        <v>87</v>
      </c>
      <c r="U1651" s="454">
        <v>2088000</v>
      </c>
      <c r="V1651" s="454">
        <v>52200000</v>
      </c>
      <c r="W1651" s="454">
        <v>10</v>
      </c>
      <c r="X1651" s="454">
        <v>622224000</v>
      </c>
      <c r="Y1651" s="458">
        <v>60</v>
      </c>
      <c r="Z1651" s="458">
        <v>31.05</v>
      </c>
      <c r="AA1651" s="459">
        <v>212091.65373699993</v>
      </c>
      <c r="AB1651" s="459">
        <v>111955.17789200002</v>
      </c>
      <c r="AC1651" s="459">
        <v>882997.81273700064</v>
      </c>
      <c r="AD1651" s="459">
        <v>459255.80689199938</v>
      </c>
      <c r="AE1651" s="454">
        <v>5437296</v>
      </c>
    </row>
    <row r="1652" spans="1:31" s="460" customFormat="1" ht="14.4" x14ac:dyDescent="0.3">
      <c r="A1652" s="448">
        <v>43764</v>
      </c>
      <c r="B1652" s="449">
        <f t="shared" si="45"/>
        <v>2019</v>
      </c>
      <c r="C1652" s="450">
        <v>1354312.5</v>
      </c>
      <c r="D1652" s="450">
        <v>16848312</v>
      </c>
      <c r="E1652" s="450">
        <v>257742816</v>
      </c>
      <c r="F1652" s="450">
        <v>1245390</v>
      </c>
      <c r="G1652" s="451">
        <v>21863000</v>
      </c>
      <c r="H1652" s="451">
        <v>245093024</v>
      </c>
      <c r="I1652" s="451">
        <v>288991200</v>
      </c>
      <c r="J1652" s="452">
        <v>99.35</v>
      </c>
      <c r="K1652" s="453">
        <v>893.75</v>
      </c>
      <c r="L1652" s="453">
        <v>475.00400000000002</v>
      </c>
      <c r="M1652" s="454">
        <v>11208.062</v>
      </c>
      <c r="N1652" s="454">
        <v>5893.7119999999995</v>
      </c>
      <c r="O1652" s="454">
        <v>171717.43673699989</v>
      </c>
      <c r="P1652" s="454">
        <v>90170.097892000049</v>
      </c>
      <c r="Q1652" s="455">
        <v>1354.3125</v>
      </c>
      <c r="R1652" s="456">
        <f t="shared" si="46"/>
        <v>0.4179423918231383</v>
      </c>
      <c r="S1652" s="457">
        <v>97.665585284280965</v>
      </c>
      <c r="T1652" s="455">
        <v>87</v>
      </c>
      <c r="U1652" s="454">
        <v>2088000</v>
      </c>
      <c r="V1652" s="454">
        <v>54288000</v>
      </c>
      <c r="W1652" s="454">
        <v>10</v>
      </c>
      <c r="X1652" s="454">
        <v>624312000</v>
      </c>
      <c r="Y1652" s="458">
        <v>60</v>
      </c>
      <c r="Z1652" s="458">
        <v>31.05</v>
      </c>
      <c r="AA1652" s="459">
        <v>212183.83373699995</v>
      </c>
      <c r="AB1652" s="459">
        <v>112034.53789200004</v>
      </c>
      <c r="AC1652" s="459">
        <v>883891.56273700064</v>
      </c>
      <c r="AD1652" s="459">
        <v>459730.8108919994</v>
      </c>
      <c r="AE1652" s="454">
        <v>5439384</v>
      </c>
    </row>
    <row r="1653" spans="1:31" s="460" customFormat="1" ht="14.4" x14ac:dyDescent="0.3">
      <c r="A1653" s="448">
        <v>43765</v>
      </c>
      <c r="B1653" s="449">
        <f t="shared" si="45"/>
        <v>2019</v>
      </c>
      <c r="C1653" s="450">
        <v>673687.5</v>
      </c>
      <c r="D1653" s="450">
        <v>17522000</v>
      </c>
      <c r="E1653" s="450">
        <v>258416496</v>
      </c>
      <c r="F1653" s="450">
        <v>972920</v>
      </c>
      <c r="G1653" s="451">
        <v>21863000</v>
      </c>
      <c r="H1653" s="451">
        <v>245093024</v>
      </c>
      <c r="I1653" s="451">
        <v>288991200</v>
      </c>
      <c r="J1653" s="452">
        <v>98.38</v>
      </c>
      <c r="K1653" s="453">
        <v>429.25400000000002</v>
      </c>
      <c r="L1653" s="453">
        <v>252.42400000000001</v>
      </c>
      <c r="M1653" s="454">
        <v>11637.316000000001</v>
      </c>
      <c r="N1653" s="454">
        <v>6146.1359999999995</v>
      </c>
      <c r="O1653" s="454">
        <v>172146.69073699988</v>
      </c>
      <c r="P1653" s="454">
        <v>90422.521892000048</v>
      </c>
      <c r="Q1653" s="455">
        <v>673.6875</v>
      </c>
      <c r="R1653" s="456">
        <f t="shared" si="46"/>
        <v>0.41716246543359331</v>
      </c>
      <c r="S1653" s="457">
        <v>97.6679666666667</v>
      </c>
      <c r="T1653" s="455">
        <v>87</v>
      </c>
      <c r="U1653" s="454">
        <v>2088000</v>
      </c>
      <c r="V1653" s="454">
        <v>56376000</v>
      </c>
      <c r="W1653" s="454">
        <v>10</v>
      </c>
      <c r="X1653" s="454">
        <v>626400000</v>
      </c>
      <c r="Y1653" s="458">
        <v>60</v>
      </c>
      <c r="Z1653" s="458">
        <v>31.05</v>
      </c>
      <c r="AA1653" s="459">
        <v>212356.52673699992</v>
      </c>
      <c r="AB1653" s="459">
        <v>112118.19789200003</v>
      </c>
      <c r="AC1653" s="459">
        <v>884320.8167370006</v>
      </c>
      <c r="AD1653" s="459">
        <v>459983.2348919994</v>
      </c>
      <c r="AE1653" s="454">
        <v>5441472</v>
      </c>
    </row>
    <row r="1654" spans="1:31" s="460" customFormat="1" ht="14.4" x14ac:dyDescent="0.3">
      <c r="A1654" s="448">
        <v>43766</v>
      </c>
      <c r="B1654" s="449">
        <f t="shared" si="45"/>
        <v>2019</v>
      </c>
      <c r="C1654" s="450">
        <v>102687.5</v>
      </c>
      <c r="D1654" s="450">
        <v>17624688</v>
      </c>
      <c r="E1654" s="450">
        <v>258519184</v>
      </c>
      <c r="F1654" s="450">
        <v>221200</v>
      </c>
      <c r="G1654" s="451">
        <v>21863000</v>
      </c>
      <c r="H1654" s="451">
        <v>245093024</v>
      </c>
      <c r="I1654" s="451">
        <v>288991200</v>
      </c>
      <c r="J1654" s="452">
        <v>98.82</v>
      </c>
      <c r="K1654" s="453">
        <v>71.953999999999994</v>
      </c>
      <c r="L1654" s="453">
        <v>37.776000000000003</v>
      </c>
      <c r="M1654" s="454">
        <v>11709.27</v>
      </c>
      <c r="N1654" s="454">
        <v>6183.9119999999994</v>
      </c>
      <c r="O1654" s="454">
        <v>172218.64473699988</v>
      </c>
      <c r="P1654" s="454">
        <v>90460.297892000046</v>
      </c>
      <c r="Q1654" s="455">
        <v>102.6875</v>
      </c>
      <c r="R1654" s="456">
        <f t="shared" si="46"/>
        <v>0.41580242698820413</v>
      </c>
      <c r="S1654" s="457">
        <v>97.671794019933586</v>
      </c>
      <c r="T1654" s="455">
        <v>87</v>
      </c>
      <c r="U1654" s="454">
        <v>2088000</v>
      </c>
      <c r="V1654" s="454">
        <v>58464000</v>
      </c>
      <c r="W1654" s="454">
        <v>10</v>
      </c>
      <c r="X1654" s="454">
        <v>628488000</v>
      </c>
      <c r="Y1654" s="458">
        <v>60</v>
      </c>
      <c r="Z1654" s="458">
        <v>31.05</v>
      </c>
      <c r="AA1654" s="459">
        <v>211625.52973699998</v>
      </c>
      <c r="AB1654" s="459">
        <v>111675.30989200005</v>
      </c>
      <c r="AC1654" s="459">
        <v>884392.77073700062</v>
      </c>
      <c r="AD1654" s="459">
        <v>460021.01089199941</v>
      </c>
      <c r="AE1654" s="454">
        <v>5443560</v>
      </c>
    </row>
    <row r="1655" spans="1:31" s="460" customFormat="1" ht="14.4" x14ac:dyDescent="0.3">
      <c r="A1655" s="448">
        <v>43767</v>
      </c>
      <c r="B1655" s="449">
        <f t="shared" si="45"/>
        <v>2019</v>
      </c>
      <c r="C1655" s="450">
        <v>20375</v>
      </c>
      <c r="D1655" s="450">
        <v>17645062</v>
      </c>
      <c r="E1655" s="450">
        <v>258539568</v>
      </c>
      <c r="F1655" s="450">
        <v>89220</v>
      </c>
      <c r="G1655" s="451">
        <v>21863000</v>
      </c>
      <c r="H1655" s="451">
        <v>245093024</v>
      </c>
      <c r="I1655" s="451">
        <v>288991200</v>
      </c>
      <c r="J1655" s="452">
        <v>99.97</v>
      </c>
      <c r="K1655" s="453">
        <v>17.687999999999999</v>
      </c>
      <c r="L1655" s="453">
        <v>7.484</v>
      </c>
      <c r="M1655" s="454">
        <v>11726.958000000001</v>
      </c>
      <c r="N1655" s="454">
        <v>6191.3959999999997</v>
      </c>
      <c r="O1655" s="454">
        <v>172236.33273699987</v>
      </c>
      <c r="P1655" s="454">
        <v>90467.781892000043</v>
      </c>
      <c r="Q1655" s="455">
        <v>20.375</v>
      </c>
      <c r="R1655" s="456">
        <f t="shared" si="46"/>
        <v>0.41514407528506025</v>
      </c>
      <c r="S1655" s="457">
        <v>97.679403973509977</v>
      </c>
      <c r="T1655" s="455">
        <v>87</v>
      </c>
      <c r="U1655" s="454">
        <v>2088000</v>
      </c>
      <c r="V1655" s="454">
        <v>60552000</v>
      </c>
      <c r="W1655" s="454">
        <v>10</v>
      </c>
      <c r="X1655" s="454">
        <v>630576000</v>
      </c>
      <c r="Y1655" s="458">
        <v>60</v>
      </c>
      <c r="Z1655" s="458">
        <v>31.05</v>
      </c>
      <c r="AA1655" s="459">
        <v>210891.58273699996</v>
      </c>
      <c r="AB1655" s="459">
        <v>111277.47389200005</v>
      </c>
      <c r="AC1655" s="459">
        <v>884410.45873700059</v>
      </c>
      <c r="AD1655" s="459">
        <v>460028.49489199941</v>
      </c>
      <c r="AE1655" s="454">
        <v>5445648</v>
      </c>
    </row>
    <row r="1656" spans="1:31" s="460" customFormat="1" ht="14.4" x14ac:dyDescent="0.3">
      <c r="A1656" s="448">
        <v>43768</v>
      </c>
      <c r="B1656" s="449">
        <f t="shared" si="45"/>
        <v>2019</v>
      </c>
      <c r="C1656" s="450">
        <v>192937.5</v>
      </c>
      <c r="D1656" s="450">
        <v>17838000</v>
      </c>
      <c r="E1656" s="450">
        <v>258732496</v>
      </c>
      <c r="F1656" s="450">
        <v>240530</v>
      </c>
      <c r="G1656" s="451">
        <v>21863000</v>
      </c>
      <c r="H1656" s="451">
        <v>245093024</v>
      </c>
      <c r="I1656" s="451">
        <v>288991200</v>
      </c>
      <c r="J1656" s="452">
        <v>96.2</v>
      </c>
      <c r="K1656" s="453">
        <v>132.81800000000001</v>
      </c>
      <c r="L1656" s="453">
        <v>64.528000000000006</v>
      </c>
      <c r="M1656" s="454">
        <v>11859.776</v>
      </c>
      <c r="N1656" s="454">
        <v>6255.924</v>
      </c>
      <c r="O1656" s="454">
        <v>172369.15073699987</v>
      </c>
      <c r="P1656" s="454">
        <v>90532.309892000048</v>
      </c>
      <c r="Q1656" s="455">
        <v>192.9375</v>
      </c>
      <c r="R1656" s="456">
        <f t="shared" si="46"/>
        <v>0.4150087101194696</v>
      </c>
      <c r="S1656" s="457">
        <v>97.674521452145257</v>
      </c>
      <c r="T1656" s="455">
        <v>87</v>
      </c>
      <c r="U1656" s="454">
        <v>2088000</v>
      </c>
      <c r="V1656" s="454">
        <v>62640000</v>
      </c>
      <c r="W1656" s="454">
        <v>10</v>
      </c>
      <c r="X1656" s="454">
        <v>632664000</v>
      </c>
      <c r="Y1656" s="458">
        <v>60</v>
      </c>
      <c r="Z1656" s="458">
        <v>31.05</v>
      </c>
      <c r="AA1656" s="459">
        <v>210676.06073699996</v>
      </c>
      <c r="AB1656" s="459">
        <v>111158.46589200005</v>
      </c>
      <c r="AC1656" s="459">
        <v>884543.27673700056</v>
      </c>
      <c r="AD1656" s="459">
        <v>460093.0228919994</v>
      </c>
      <c r="AE1656" s="454">
        <v>5447736</v>
      </c>
    </row>
    <row r="1657" spans="1:31" s="460" customFormat="1" ht="14.4" x14ac:dyDescent="0.3">
      <c r="A1657" s="448">
        <v>43769</v>
      </c>
      <c r="B1657" s="449">
        <f t="shared" si="45"/>
        <v>2019</v>
      </c>
      <c r="C1657" s="450">
        <v>188062.5</v>
      </c>
      <c r="D1657" s="450">
        <v>18026062</v>
      </c>
      <c r="E1657" s="450">
        <v>258920560</v>
      </c>
      <c r="F1657" s="450">
        <v>224050</v>
      </c>
      <c r="G1657" s="451">
        <v>21863000</v>
      </c>
      <c r="H1657" s="451">
        <v>245093024</v>
      </c>
      <c r="I1657" s="451">
        <v>288991200</v>
      </c>
      <c r="J1657" s="452">
        <v>98.27</v>
      </c>
      <c r="K1657" s="453">
        <v>126.3</v>
      </c>
      <c r="L1657" s="453">
        <v>68.352000000000004</v>
      </c>
      <c r="M1657" s="454">
        <v>11986.075999999999</v>
      </c>
      <c r="N1657" s="454">
        <v>6324.2759999999998</v>
      </c>
      <c r="O1657" s="454">
        <v>172495.45073699986</v>
      </c>
      <c r="P1657" s="454">
        <v>90600.661892000047</v>
      </c>
      <c r="Q1657" s="455">
        <v>188.0625</v>
      </c>
      <c r="R1657" s="456">
        <f t="shared" si="46"/>
        <v>0.41508932012839206</v>
      </c>
      <c r="S1657" s="457">
        <v>97.676480263157941</v>
      </c>
      <c r="T1657" s="455">
        <v>87</v>
      </c>
      <c r="U1657" s="454">
        <v>2088000</v>
      </c>
      <c r="V1657" s="454">
        <v>64728000</v>
      </c>
      <c r="W1657" s="454">
        <v>10</v>
      </c>
      <c r="X1657" s="454">
        <v>634752000</v>
      </c>
      <c r="Y1657" s="458">
        <v>60</v>
      </c>
      <c r="Z1657" s="458">
        <v>31.05</v>
      </c>
      <c r="AA1657" s="459">
        <v>210596.20473699993</v>
      </c>
      <c r="AB1657" s="459">
        <v>111130.00989200006</v>
      </c>
      <c r="AC1657" s="459">
        <v>884669.57673700061</v>
      </c>
      <c r="AD1657" s="459">
        <v>460161.37489199941</v>
      </c>
      <c r="AE1657" s="454">
        <v>5449824</v>
      </c>
    </row>
    <row r="1658" spans="1:31" s="473" customFormat="1" ht="14.4" x14ac:dyDescent="0.3">
      <c r="A1658" s="461">
        <v>43770</v>
      </c>
      <c r="B1658" s="462">
        <f t="shared" si="45"/>
        <v>2019</v>
      </c>
      <c r="C1658" s="463">
        <v>1660000</v>
      </c>
      <c r="D1658" s="463">
        <v>1660000</v>
      </c>
      <c r="E1658" s="463">
        <v>260580560</v>
      </c>
      <c r="F1658" s="463">
        <v>1615050</v>
      </c>
      <c r="G1658" s="464">
        <v>22934390</v>
      </c>
      <c r="H1658" s="464">
        <v>268027408</v>
      </c>
      <c r="I1658" s="464">
        <v>288991200</v>
      </c>
      <c r="J1658" s="465">
        <v>97.75</v>
      </c>
      <c r="K1658" s="466">
        <v>1106.328</v>
      </c>
      <c r="L1658" s="466">
        <v>575.33600000000001</v>
      </c>
      <c r="M1658" s="467">
        <v>1106.328</v>
      </c>
      <c r="N1658" s="467">
        <v>575.33600000000001</v>
      </c>
      <c r="O1658" s="467">
        <v>173601.77873699987</v>
      </c>
      <c r="P1658" s="467">
        <v>91175.997892000043</v>
      </c>
      <c r="Q1658" s="468">
        <v>1660</v>
      </c>
      <c r="R1658" s="469">
        <f t="shared" si="46"/>
        <v>0.416763650942437</v>
      </c>
      <c r="S1658" s="470">
        <v>97.676721311475447</v>
      </c>
      <c r="T1658" s="468">
        <v>87</v>
      </c>
      <c r="U1658" s="467">
        <v>2088000</v>
      </c>
      <c r="V1658" s="467">
        <v>2088000</v>
      </c>
      <c r="W1658" s="467">
        <v>11</v>
      </c>
      <c r="X1658" s="467">
        <v>636840000</v>
      </c>
      <c r="Y1658" s="471">
        <v>60</v>
      </c>
      <c r="Z1658" s="471">
        <v>31.05</v>
      </c>
      <c r="AA1658" s="472">
        <v>211626.01373699994</v>
      </c>
      <c r="AB1658" s="472">
        <v>111650.42189200006</v>
      </c>
      <c r="AC1658" s="472">
        <v>885775.90473700059</v>
      </c>
      <c r="AD1658" s="472">
        <v>460736.71089199942</v>
      </c>
      <c r="AE1658" s="467">
        <v>5451912</v>
      </c>
    </row>
    <row r="1659" spans="1:31" s="473" customFormat="1" ht="14.4" x14ac:dyDescent="0.3">
      <c r="A1659" s="461">
        <v>43771</v>
      </c>
      <c r="B1659" s="462">
        <f t="shared" si="45"/>
        <v>2019</v>
      </c>
      <c r="C1659" s="463">
        <v>518937.5</v>
      </c>
      <c r="D1659" s="463">
        <v>2178937.5</v>
      </c>
      <c r="E1659" s="463">
        <v>261099504</v>
      </c>
      <c r="F1659" s="463">
        <v>645789</v>
      </c>
      <c r="G1659" s="464">
        <v>22934390</v>
      </c>
      <c r="H1659" s="464">
        <v>268027408</v>
      </c>
      <c r="I1659" s="464">
        <v>288991200</v>
      </c>
      <c r="J1659" s="465">
        <v>98.15</v>
      </c>
      <c r="K1659" s="466">
        <v>335.43400000000003</v>
      </c>
      <c r="L1659" s="466">
        <v>192.53200000000001</v>
      </c>
      <c r="M1659" s="467">
        <v>1441.7619999999999</v>
      </c>
      <c r="N1659" s="467">
        <v>767.86800000000005</v>
      </c>
      <c r="O1659" s="467">
        <v>173937.21273699988</v>
      </c>
      <c r="P1659" s="467">
        <v>91368.52989200005</v>
      </c>
      <c r="Q1659" s="468">
        <v>518.9375</v>
      </c>
      <c r="R1659" s="469">
        <f t="shared" si="46"/>
        <v>0.4156627370443633</v>
      </c>
      <c r="S1659" s="470">
        <v>97.678267973856251</v>
      </c>
      <c r="T1659" s="468">
        <v>87</v>
      </c>
      <c r="U1659" s="467">
        <v>2088000</v>
      </c>
      <c r="V1659" s="467">
        <v>4176000</v>
      </c>
      <c r="W1659" s="467">
        <v>11</v>
      </c>
      <c r="X1659" s="467">
        <v>638928000</v>
      </c>
      <c r="Y1659" s="471">
        <v>60</v>
      </c>
      <c r="Z1659" s="471">
        <v>31.05</v>
      </c>
      <c r="AA1659" s="472">
        <v>211694.03073699999</v>
      </c>
      <c r="AB1659" s="472">
        <v>111719.38589200006</v>
      </c>
      <c r="AC1659" s="472">
        <v>886111.33873700059</v>
      </c>
      <c r="AD1659" s="472">
        <v>460929.24289199943</v>
      </c>
      <c r="AE1659" s="467">
        <v>5454000</v>
      </c>
    </row>
    <row r="1660" spans="1:31" s="473" customFormat="1" ht="14.4" x14ac:dyDescent="0.3">
      <c r="A1660" s="461">
        <v>43772</v>
      </c>
      <c r="B1660" s="462">
        <f t="shared" si="45"/>
        <v>2019</v>
      </c>
      <c r="C1660" s="463">
        <v>855375</v>
      </c>
      <c r="D1660" s="463">
        <v>3034312.5</v>
      </c>
      <c r="E1660" s="463">
        <v>261954880</v>
      </c>
      <c r="F1660" s="463">
        <v>547169</v>
      </c>
      <c r="G1660" s="464">
        <v>22934390</v>
      </c>
      <c r="H1660" s="464">
        <v>268027408</v>
      </c>
      <c r="I1660" s="464">
        <v>288991200</v>
      </c>
      <c r="J1660" s="465">
        <v>99.99</v>
      </c>
      <c r="K1660" s="466">
        <v>558.99300000000005</v>
      </c>
      <c r="L1660" s="466">
        <v>306.87200000000001</v>
      </c>
      <c r="M1660" s="467">
        <v>2000.7550000000001</v>
      </c>
      <c r="N1660" s="467">
        <v>1074.74</v>
      </c>
      <c r="O1660" s="467">
        <v>174496.20573699987</v>
      </c>
      <c r="P1660" s="467">
        <v>91675.401892000053</v>
      </c>
      <c r="Q1660" s="468">
        <v>855.375</v>
      </c>
      <c r="R1660" s="469">
        <f t="shared" si="46"/>
        <v>0.41457538203465355</v>
      </c>
      <c r="S1660" s="470">
        <v>97.685798045602652</v>
      </c>
      <c r="T1660" s="468">
        <v>87</v>
      </c>
      <c r="U1660" s="467">
        <v>2088000</v>
      </c>
      <c r="V1660" s="467">
        <v>6264000</v>
      </c>
      <c r="W1660" s="467">
        <v>11</v>
      </c>
      <c r="X1660" s="467">
        <v>641016000</v>
      </c>
      <c r="Y1660" s="471">
        <v>60</v>
      </c>
      <c r="Z1660" s="471">
        <v>31.05</v>
      </c>
      <c r="AA1660" s="472">
        <v>211353.43173699998</v>
      </c>
      <c r="AB1660" s="472">
        <v>111550.00989200007</v>
      </c>
      <c r="AC1660" s="472">
        <v>886670.33173700061</v>
      </c>
      <c r="AD1660" s="472">
        <v>461236.1148919994</v>
      </c>
      <c r="AE1660" s="467">
        <v>5456088</v>
      </c>
    </row>
    <row r="1661" spans="1:31" s="473" customFormat="1" ht="14.4" x14ac:dyDescent="0.3">
      <c r="A1661" s="461">
        <v>43773</v>
      </c>
      <c r="B1661" s="462">
        <f t="shared" si="45"/>
        <v>2019</v>
      </c>
      <c r="C1661" s="463">
        <v>2128625</v>
      </c>
      <c r="D1661" s="463">
        <v>5162938</v>
      </c>
      <c r="E1661" s="463">
        <v>264083504</v>
      </c>
      <c r="F1661" s="463">
        <v>1954966</v>
      </c>
      <c r="G1661" s="464">
        <v>22934390</v>
      </c>
      <c r="H1661" s="464">
        <v>268027408</v>
      </c>
      <c r="I1661" s="464">
        <v>288991200</v>
      </c>
      <c r="J1661" s="465">
        <v>99.65</v>
      </c>
      <c r="K1661" s="466">
        <v>1417.7370000000001</v>
      </c>
      <c r="L1661" s="466">
        <v>738.98400000000004</v>
      </c>
      <c r="M1661" s="467">
        <v>3418.4920000000002</v>
      </c>
      <c r="N1661" s="467">
        <v>1813.7240000000002</v>
      </c>
      <c r="O1661" s="467">
        <v>175913.94273699986</v>
      </c>
      <c r="P1661" s="467">
        <v>92414.385892000049</v>
      </c>
      <c r="Q1661" s="468">
        <v>2128.625</v>
      </c>
      <c r="R1661" s="469">
        <f t="shared" si="46"/>
        <v>0.41573827108099803</v>
      </c>
      <c r="S1661" s="470">
        <v>97.692175324675375</v>
      </c>
      <c r="T1661" s="468">
        <v>87</v>
      </c>
      <c r="U1661" s="467">
        <v>2088000</v>
      </c>
      <c r="V1661" s="467">
        <v>8352000</v>
      </c>
      <c r="W1661" s="467">
        <v>11</v>
      </c>
      <c r="X1661" s="467">
        <v>643104000</v>
      </c>
      <c r="Y1661" s="471">
        <v>60</v>
      </c>
      <c r="Z1661" s="471">
        <v>31.05</v>
      </c>
      <c r="AA1661" s="472">
        <v>211649.17073699998</v>
      </c>
      <c r="AB1661" s="472">
        <v>111700.23389200008</v>
      </c>
      <c r="AC1661" s="472">
        <v>888088.06873700058</v>
      </c>
      <c r="AD1661" s="472">
        <v>461975.0988919994</v>
      </c>
      <c r="AE1661" s="467">
        <v>5458176</v>
      </c>
    </row>
    <row r="1662" spans="1:31" s="473" customFormat="1" ht="14.4" x14ac:dyDescent="0.3">
      <c r="A1662" s="461">
        <v>43774</v>
      </c>
      <c r="B1662" s="462">
        <f t="shared" si="45"/>
        <v>2019</v>
      </c>
      <c r="C1662" s="463">
        <v>1731800</v>
      </c>
      <c r="D1662" s="463">
        <v>6895690.9999998752</v>
      </c>
      <c r="E1662" s="463">
        <v>265816180.99999988</v>
      </c>
      <c r="F1662" s="463">
        <v>1610890</v>
      </c>
      <c r="G1662" s="464">
        <v>22934390</v>
      </c>
      <c r="H1662" s="464">
        <v>268027400</v>
      </c>
      <c r="I1662" s="464">
        <v>288991200</v>
      </c>
      <c r="J1662" s="465">
        <v>99.17</v>
      </c>
      <c r="K1662" s="466">
        <v>1134.2059999999999</v>
      </c>
      <c r="L1662" s="466">
        <v>608.74400000000003</v>
      </c>
      <c r="M1662" s="467">
        <v>4552.6980000000003</v>
      </c>
      <c r="N1662" s="467">
        <v>2422.4680000000003</v>
      </c>
      <c r="O1662" s="467">
        <v>177048.14873699986</v>
      </c>
      <c r="P1662" s="467">
        <v>93023.129892000055</v>
      </c>
      <c r="Q1662" s="468">
        <v>1731.8</v>
      </c>
      <c r="R1662" s="469">
        <f t="shared" si="46"/>
        <v>0.41561971232384681</v>
      </c>
      <c r="S1662" s="470">
        <v>97.696957928802632</v>
      </c>
      <c r="T1662" s="468">
        <v>87</v>
      </c>
      <c r="U1662" s="467">
        <v>2088000</v>
      </c>
      <c r="V1662" s="467">
        <v>10440000</v>
      </c>
      <c r="W1662" s="467">
        <v>11</v>
      </c>
      <c r="X1662" s="467">
        <v>645192000</v>
      </c>
      <c r="Y1662" s="471">
        <v>60</v>
      </c>
      <c r="Z1662" s="471">
        <v>31.05</v>
      </c>
      <c r="AA1662" s="472">
        <v>211954.54973699996</v>
      </c>
      <c r="AB1662" s="472">
        <v>111878.5018920001</v>
      </c>
      <c r="AC1662" s="472">
        <v>889222.27473700058</v>
      </c>
      <c r="AD1662" s="472">
        <v>462583.8428919994</v>
      </c>
      <c r="AE1662" s="467">
        <v>5460264</v>
      </c>
    </row>
    <row r="1663" spans="1:31" s="473" customFormat="1" ht="14.4" x14ac:dyDescent="0.3">
      <c r="A1663" s="461">
        <v>43775</v>
      </c>
      <c r="B1663" s="462">
        <f t="shared" si="45"/>
        <v>2019</v>
      </c>
      <c r="C1663" s="463">
        <v>2033563</v>
      </c>
      <c r="D1663" s="463">
        <v>8919312</v>
      </c>
      <c r="E1663" s="463">
        <v>267839872</v>
      </c>
      <c r="F1663" s="463">
        <v>1722902</v>
      </c>
      <c r="G1663" s="464">
        <v>22934390</v>
      </c>
      <c r="H1663" s="464">
        <v>268027408</v>
      </c>
      <c r="I1663" s="464">
        <v>288991200</v>
      </c>
      <c r="J1663" s="465">
        <v>99.42</v>
      </c>
      <c r="K1663" s="466">
        <v>1343.835</v>
      </c>
      <c r="L1663" s="466">
        <v>716.36</v>
      </c>
      <c r="M1663" s="467">
        <v>5896.5330000000004</v>
      </c>
      <c r="N1663" s="467">
        <v>3138.8280000000004</v>
      </c>
      <c r="O1663" s="467">
        <v>178391.98373699986</v>
      </c>
      <c r="P1663" s="467">
        <v>93739.489892000056</v>
      </c>
      <c r="Q1663" s="468">
        <v>2033.5630000000001</v>
      </c>
      <c r="R1663" s="469">
        <f t="shared" si="46"/>
        <v>0.41608361039764097</v>
      </c>
      <c r="S1663" s="470">
        <v>97.702516129032304</v>
      </c>
      <c r="T1663" s="468">
        <v>87</v>
      </c>
      <c r="U1663" s="467">
        <v>2088000</v>
      </c>
      <c r="V1663" s="467">
        <v>12528000</v>
      </c>
      <c r="W1663" s="467">
        <v>11</v>
      </c>
      <c r="X1663" s="467">
        <v>647280000</v>
      </c>
      <c r="Y1663" s="471">
        <v>60</v>
      </c>
      <c r="Z1663" s="471">
        <v>31.05</v>
      </c>
      <c r="AA1663" s="472">
        <v>212081.72373699993</v>
      </c>
      <c r="AB1663" s="472">
        <v>111963.5018920001</v>
      </c>
      <c r="AC1663" s="472">
        <v>890566.10973700054</v>
      </c>
      <c r="AD1663" s="472">
        <v>463300.20289199939</v>
      </c>
      <c r="AE1663" s="467">
        <v>5462352</v>
      </c>
    </row>
    <row r="1664" spans="1:31" s="473" customFormat="1" ht="14.4" x14ac:dyDescent="0.3">
      <c r="A1664" s="461">
        <v>43776</v>
      </c>
      <c r="B1664" s="462">
        <f t="shared" si="45"/>
        <v>2019</v>
      </c>
      <c r="C1664" s="463">
        <v>1613500</v>
      </c>
      <c r="D1664" s="463">
        <v>10532812</v>
      </c>
      <c r="E1664" s="463">
        <v>269453376</v>
      </c>
      <c r="F1664" s="463">
        <v>1651972</v>
      </c>
      <c r="G1664" s="464">
        <v>22934390</v>
      </c>
      <c r="H1664" s="464">
        <v>268027408</v>
      </c>
      <c r="I1664" s="464">
        <v>288991200</v>
      </c>
      <c r="J1664" s="465">
        <v>98.52</v>
      </c>
      <c r="K1664" s="466">
        <v>1053.0930000000001</v>
      </c>
      <c r="L1664" s="466">
        <v>579.20799999999997</v>
      </c>
      <c r="M1664" s="467">
        <v>6949.6260000000002</v>
      </c>
      <c r="N1664" s="467">
        <v>3718.0360000000005</v>
      </c>
      <c r="O1664" s="467">
        <v>179445.07673699985</v>
      </c>
      <c r="P1664" s="467">
        <v>94318.697892000055</v>
      </c>
      <c r="Q1664" s="468">
        <v>1613.5</v>
      </c>
      <c r="R1664" s="469">
        <f t="shared" si="46"/>
        <v>0.41674501411359127</v>
      </c>
      <c r="S1664" s="470">
        <v>97.7051446945338</v>
      </c>
      <c r="T1664" s="468">
        <v>87</v>
      </c>
      <c r="U1664" s="467">
        <v>2088000</v>
      </c>
      <c r="V1664" s="467">
        <v>14616000</v>
      </c>
      <c r="W1664" s="467">
        <v>11</v>
      </c>
      <c r="X1664" s="467">
        <v>649368000</v>
      </c>
      <c r="Y1664" s="471">
        <v>60</v>
      </c>
      <c r="Z1664" s="471">
        <v>31.05</v>
      </c>
      <c r="AA1664" s="472">
        <v>212012.66373699994</v>
      </c>
      <c r="AB1664" s="472">
        <v>111961.40189200008</v>
      </c>
      <c r="AC1664" s="472">
        <v>891619.20273700054</v>
      </c>
      <c r="AD1664" s="472">
        <v>463879.41089199937</v>
      </c>
      <c r="AE1664" s="467">
        <v>5464440</v>
      </c>
    </row>
    <row r="1665" spans="1:31" s="473" customFormat="1" ht="14.4" x14ac:dyDescent="0.3">
      <c r="A1665" s="461">
        <v>43777</v>
      </c>
      <c r="B1665" s="462">
        <f t="shared" si="45"/>
        <v>2019</v>
      </c>
      <c r="C1665" s="463">
        <v>790500</v>
      </c>
      <c r="D1665" s="463">
        <v>11323312</v>
      </c>
      <c r="E1665" s="463">
        <v>270243872</v>
      </c>
      <c r="F1665" s="463">
        <v>1031079.9375</v>
      </c>
      <c r="G1665" s="464">
        <v>22934390</v>
      </c>
      <c r="H1665" s="464">
        <v>268027408</v>
      </c>
      <c r="I1665" s="464">
        <v>288991200</v>
      </c>
      <c r="J1665" s="465">
        <v>99.95</v>
      </c>
      <c r="K1665" s="466">
        <v>505.161</v>
      </c>
      <c r="L1665" s="466">
        <v>294.548</v>
      </c>
      <c r="M1665" s="467">
        <v>7454.7870000000003</v>
      </c>
      <c r="N1665" s="467">
        <v>4012.5840000000007</v>
      </c>
      <c r="O1665" s="467">
        <v>179950.23773699984</v>
      </c>
      <c r="P1665" s="467">
        <v>94613.24589200005</v>
      </c>
      <c r="Q1665" s="468">
        <v>790.5</v>
      </c>
      <c r="R1665" s="469">
        <f t="shared" si="46"/>
        <v>0.41722324326385629</v>
      </c>
      <c r="S1665" s="470">
        <v>97.712339743589794</v>
      </c>
      <c r="T1665" s="468">
        <v>87</v>
      </c>
      <c r="U1665" s="467">
        <v>2088000</v>
      </c>
      <c r="V1665" s="467">
        <v>16704000</v>
      </c>
      <c r="W1665" s="467">
        <v>11</v>
      </c>
      <c r="X1665" s="467">
        <v>651456000</v>
      </c>
      <c r="Y1665" s="471">
        <v>60</v>
      </c>
      <c r="Z1665" s="471">
        <v>31.05</v>
      </c>
      <c r="AA1665" s="472">
        <v>211790.16873699991</v>
      </c>
      <c r="AB1665" s="472">
        <v>111858.68189200007</v>
      </c>
      <c r="AC1665" s="472">
        <v>892124.3637370005</v>
      </c>
      <c r="AD1665" s="472">
        <v>464173.95889199938</v>
      </c>
      <c r="AE1665" s="467">
        <v>5466528</v>
      </c>
    </row>
    <row r="1666" spans="1:31" s="473" customFormat="1" ht="14.4" x14ac:dyDescent="0.3">
      <c r="A1666" s="461">
        <v>43778</v>
      </c>
      <c r="B1666" s="462">
        <f t="shared" si="45"/>
        <v>2019</v>
      </c>
      <c r="C1666" s="463">
        <v>440187.5</v>
      </c>
      <c r="D1666" s="463">
        <v>11763500</v>
      </c>
      <c r="E1666" s="463">
        <v>270684064</v>
      </c>
      <c r="F1666" s="463">
        <v>615006</v>
      </c>
      <c r="G1666" s="464">
        <v>22934390</v>
      </c>
      <c r="H1666" s="464">
        <v>268027408</v>
      </c>
      <c r="I1666" s="464">
        <v>288991200</v>
      </c>
      <c r="J1666" s="465">
        <v>97.47</v>
      </c>
      <c r="K1666" s="466">
        <v>304.73</v>
      </c>
      <c r="L1666" s="466">
        <v>142.976</v>
      </c>
      <c r="M1666" s="467">
        <v>7759.5169999999998</v>
      </c>
      <c r="N1666" s="467">
        <v>4155.5600000000004</v>
      </c>
      <c r="O1666" s="467">
        <v>180254.96773699985</v>
      </c>
      <c r="P1666" s="467">
        <v>94756.221892000045</v>
      </c>
      <c r="Q1666" s="468">
        <v>440.1875</v>
      </c>
      <c r="R1666" s="469">
        <f t="shared" si="46"/>
        <v>0.41651324549447616</v>
      </c>
      <c r="S1666" s="470">
        <v>97.711565495207722</v>
      </c>
      <c r="T1666" s="468">
        <v>87</v>
      </c>
      <c r="U1666" s="467">
        <v>2088000</v>
      </c>
      <c r="V1666" s="467">
        <v>18792000</v>
      </c>
      <c r="W1666" s="467">
        <v>11</v>
      </c>
      <c r="X1666" s="467">
        <v>653544000</v>
      </c>
      <c r="Y1666" s="471">
        <v>60</v>
      </c>
      <c r="Z1666" s="471">
        <v>31.05</v>
      </c>
      <c r="AA1666" s="472">
        <v>211813.9117369999</v>
      </c>
      <c r="AB1666" s="472">
        <v>111849.00589200006</v>
      </c>
      <c r="AC1666" s="472">
        <v>892429.09373700048</v>
      </c>
      <c r="AD1666" s="472">
        <v>464316.93489199941</v>
      </c>
      <c r="AE1666" s="467">
        <v>5468616</v>
      </c>
    </row>
    <row r="1667" spans="1:31" s="473" customFormat="1" ht="14.4" x14ac:dyDescent="0.3">
      <c r="A1667" s="461">
        <v>43779</v>
      </c>
      <c r="B1667" s="462">
        <f t="shared" si="45"/>
        <v>2019</v>
      </c>
      <c r="C1667" s="463">
        <v>716800</v>
      </c>
      <c r="D1667" s="463">
        <v>12491340.999999957</v>
      </c>
      <c r="E1667" s="463">
        <v>271411830.99999994</v>
      </c>
      <c r="F1667" s="463">
        <v>573240</v>
      </c>
      <c r="G1667" s="464">
        <v>22934390</v>
      </c>
      <c r="H1667" s="464">
        <v>268027400</v>
      </c>
      <c r="I1667" s="464">
        <v>288991180</v>
      </c>
      <c r="J1667" s="465">
        <v>98.66</v>
      </c>
      <c r="K1667" s="466">
        <v>498.67500000000001</v>
      </c>
      <c r="L1667" s="466">
        <v>226.86</v>
      </c>
      <c r="M1667" s="467">
        <v>8258.1919999999991</v>
      </c>
      <c r="N1667" s="467">
        <v>4382.42</v>
      </c>
      <c r="O1667" s="467">
        <v>180753.64273699984</v>
      </c>
      <c r="P1667" s="467">
        <v>94983.081892000046</v>
      </c>
      <c r="Q1667" s="468">
        <v>716.8</v>
      </c>
      <c r="R1667" s="469">
        <f t="shared" si="46"/>
        <v>0.41678132532442425</v>
      </c>
      <c r="S1667" s="470">
        <v>97.714585987261202</v>
      </c>
      <c r="T1667" s="468">
        <v>87</v>
      </c>
      <c r="U1667" s="467">
        <v>2088000</v>
      </c>
      <c r="V1667" s="467">
        <v>20880000</v>
      </c>
      <c r="W1667" s="467">
        <v>11</v>
      </c>
      <c r="X1667" s="467">
        <v>655632000</v>
      </c>
      <c r="Y1667" s="471">
        <v>60</v>
      </c>
      <c r="Z1667" s="471">
        <v>31.05</v>
      </c>
      <c r="AA1667" s="472">
        <v>211674.34873699991</v>
      </c>
      <c r="AB1667" s="472">
        <v>111720.30189200006</v>
      </c>
      <c r="AC1667" s="472">
        <v>892927.76873700053</v>
      </c>
      <c r="AD1667" s="472">
        <v>464543.79489199939</v>
      </c>
      <c r="AE1667" s="467">
        <v>5470704</v>
      </c>
    </row>
    <row r="1668" spans="1:31" s="473" customFormat="1" ht="14.4" x14ac:dyDescent="0.3">
      <c r="A1668" s="461">
        <v>43780</v>
      </c>
      <c r="B1668" s="462">
        <f t="shared" si="45"/>
        <v>2019</v>
      </c>
      <c r="C1668" s="463">
        <v>92812.5</v>
      </c>
      <c r="D1668" s="463">
        <v>12573250</v>
      </c>
      <c r="E1668" s="463">
        <v>271493824</v>
      </c>
      <c r="F1668" s="463">
        <v>274839</v>
      </c>
      <c r="G1668" s="464">
        <v>22934390</v>
      </c>
      <c r="H1668" s="464">
        <v>268027408</v>
      </c>
      <c r="I1668" s="464">
        <v>288991200</v>
      </c>
      <c r="J1668" s="465">
        <v>96</v>
      </c>
      <c r="K1668" s="466">
        <v>65.147999999999996</v>
      </c>
      <c r="L1668" s="466">
        <v>34.915999999999997</v>
      </c>
      <c r="M1668" s="467">
        <v>8323.3399999999983</v>
      </c>
      <c r="N1668" s="467">
        <v>4417.3360000000002</v>
      </c>
      <c r="O1668" s="467">
        <v>180818.79073699983</v>
      </c>
      <c r="P1668" s="467">
        <v>95017.997892000043</v>
      </c>
      <c r="Q1668" s="468">
        <v>92.8125</v>
      </c>
      <c r="R1668" s="469">
        <f t="shared" si="46"/>
        <v>0.41643588169349999</v>
      </c>
      <c r="S1668" s="470">
        <v>97.709142857142908</v>
      </c>
      <c r="T1668" s="468">
        <v>87</v>
      </c>
      <c r="U1668" s="467">
        <v>2088000</v>
      </c>
      <c r="V1668" s="467">
        <v>22968000</v>
      </c>
      <c r="W1668" s="467">
        <v>11</v>
      </c>
      <c r="X1668" s="467">
        <v>657720000</v>
      </c>
      <c r="Y1668" s="471">
        <v>60</v>
      </c>
      <c r="Z1668" s="471">
        <v>31.05</v>
      </c>
      <c r="AA1668" s="472">
        <v>211406.01273699987</v>
      </c>
      <c r="AB1668" s="472">
        <v>111567.76589200007</v>
      </c>
      <c r="AC1668" s="472">
        <v>892992.91673700057</v>
      </c>
      <c r="AD1668" s="472">
        <v>464578.71089199942</v>
      </c>
      <c r="AE1668" s="467">
        <v>5472792</v>
      </c>
    </row>
    <row r="1669" spans="1:31" s="473" customFormat="1" ht="14.4" x14ac:dyDescent="0.3">
      <c r="A1669" s="461">
        <v>43781</v>
      </c>
      <c r="B1669" s="462">
        <f t="shared" si="45"/>
        <v>2019</v>
      </c>
      <c r="C1669" s="463">
        <v>53375</v>
      </c>
      <c r="D1669" s="463">
        <v>12626625</v>
      </c>
      <c r="E1669" s="463">
        <v>271547200</v>
      </c>
      <c r="F1669" s="463">
        <v>166459</v>
      </c>
      <c r="G1669" s="464">
        <v>22934390</v>
      </c>
      <c r="H1669" s="464">
        <v>268027408</v>
      </c>
      <c r="I1669" s="464">
        <v>288991200</v>
      </c>
      <c r="J1669" s="465">
        <v>95.12</v>
      </c>
      <c r="K1669" s="466">
        <v>39.695</v>
      </c>
      <c r="L1669" s="466">
        <v>19.268000000000001</v>
      </c>
      <c r="M1669" s="467">
        <v>8363.034999999998</v>
      </c>
      <c r="N1669" s="467">
        <v>4436.6040000000003</v>
      </c>
      <c r="O1669" s="467">
        <v>180858.48573699984</v>
      </c>
      <c r="P1669" s="467">
        <v>95037.265892000039</v>
      </c>
      <c r="Q1669" s="468">
        <v>53.375</v>
      </c>
      <c r="R1669" s="469">
        <f t="shared" si="46"/>
        <v>0.41526753550129925</v>
      </c>
      <c r="S1669" s="470">
        <v>97.700949367088654</v>
      </c>
      <c r="T1669" s="468">
        <v>87</v>
      </c>
      <c r="U1669" s="467">
        <v>2088000</v>
      </c>
      <c r="V1669" s="467">
        <v>25056000</v>
      </c>
      <c r="W1669" s="467">
        <v>11</v>
      </c>
      <c r="X1669" s="467">
        <v>659808000</v>
      </c>
      <c r="Y1669" s="471">
        <v>60</v>
      </c>
      <c r="Z1669" s="471">
        <v>31.05</v>
      </c>
      <c r="AA1669" s="472">
        <v>211208.3577369999</v>
      </c>
      <c r="AB1669" s="472">
        <v>111461.11789200005</v>
      </c>
      <c r="AC1669" s="472">
        <v>893032.61173700052</v>
      </c>
      <c r="AD1669" s="472">
        <v>464597.9788919994</v>
      </c>
      <c r="AE1669" s="467">
        <v>5474880</v>
      </c>
    </row>
    <row r="1670" spans="1:31" s="473" customFormat="1" ht="14.4" x14ac:dyDescent="0.3">
      <c r="A1670" s="461">
        <v>43782</v>
      </c>
      <c r="B1670" s="462">
        <f t="shared" si="45"/>
        <v>2019</v>
      </c>
      <c r="C1670" s="463">
        <v>329187.5</v>
      </c>
      <c r="D1670" s="463">
        <v>12955812</v>
      </c>
      <c r="E1670" s="463">
        <v>271876384</v>
      </c>
      <c r="F1670" s="463">
        <v>346132</v>
      </c>
      <c r="G1670" s="464">
        <v>22934390</v>
      </c>
      <c r="H1670" s="464">
        <v>268027408</v>
      </c>
      <c r="I1670" s="464">
        <v>288991200</v>
      </c>
      <c r="J1670" s="465">
        <v>93.98</v>
      </c>
      <c r="K1670" s="466">
        <v>208.381</v>
      </c>
      <c r="L1670" s="466">
        <v>123.07599999999999</v>
      </c>
      <c r="M1670" s="467">
        <v>8571.4159999999974</v>
      </c>
      <c r="N1670" s="467">
        <v>4559.68</v>
      </c>
      <c r="O1670" s="467">
        <v>181066.86673699983</v>
      </c>
      <c r="P1670" s="467">
        <v>95160.34189200004</v>
      </c>
      <c r="Q1670" s="468">
        <v>329.1875</v>
      </c>
      <c r="R1670" s="469">
        <f t="shared" si="46"/>
        <v>0.41355606158643021</v>
      </c>
      <c r="S1670" s="470">
        <v>97.689211356466927</v>
      </c>
      <c r="T1670" s="468">
        <v>87</v>
      </c>
      <c r="U1670" s="467">
        <v>2088000</v>
      </c>
      <c r="V1670" s="467">
        <v>27144000</v>
      </c>
      <c r="W1670" s="467">
        <v>11</v>
      </c>
      <c r="X1670" s="467">
        <v>661896000</v>
      </c>
      <c r="Y1670" s="471">
        <v>60</v>
      </c>
      <c r="Z1670" s="471">
        <v>31.05</v>
      </c>
      <c r="AA1670" s="472">
        <v>210793.63573699986</v>
      </c>
      <c r="AB1670" s="472">
        <v>111252.16189200005</v>
      </c>
      <c r="AC1670" s="472">
        <v>893240.99273700058</v>
      </c>
      <c r="AD1670" s="472">
        <v>464721.0548919994</v>
      </c>
      <c r="AE1670" s="467">
        <v>5476968</v>
      </c>
    </row>
    <row r="1671" spans="1:31" s="473" customFormat="1" ht="14.4" x14ac:dyDescent="0.3">
      <c r="A1671" s="461">
        <v>43783</v>
      </c>
      <c r="B1671" s="462">
        <f t="shared" si="45"/>
        <v>2019</v>
      </c>
      <c r="C1671" s="463">
        <v>348500</v>
      </c>
      <c r="D1671" s="463">
        <v>13304312</v>
      </c>
      <c r="E1671" s="463">
        <v>272224864</v>
      </c>
      <c r="F1671" s="463">
        <v>353709</v>
      </c>
      <c r="G1671" s="464">
        <v>22934390</v>
      </c>
      <c r="H1671" s="464">
        <v>268027408</v>
      </c>
      <c r="I1671" s="464">
        <v>288991200</v>
      </c>
      <c r="J1671" s="465">
        <v>96.43</v>
      </c>
      <c r="K1671" s="466">
        <v>236.73699999999999</v>
      </c>
      <c r="L1671" s="466">
        <v>119.232</v>
      </c>
      <c r="M1671" s="467">
        <v>8808.1529999999966</v>
      </c>
      <c r="N1671" s="467">
        <v>4678.9120000000003</v>
      </c>
      <c r="O1671" s="467">
        <v>181303.60373699982</v>
      </c>
      <c r="P1671" s="467">
        <v>95279.573892000044</v>
      </c>
      <c r="Q1671" s="468">
        <v>348.5</v>
      </c>
      <c r="R1671" s="469">
        <f t="shared" si="46"/>
        <v>0.41230357641349158</v>
      </c>
      <c r="S1671" s="470">
        <v>97.68525157232709</v>
      </c>
      <c r="T1671" s="468">
        <v>87</v>
      </c>
      <c r="U1671" s="467">
        <v>2088000</v>
      </c>
      <c r="V1671" s="467">
        <v>29232000</v>
      </c>
      <c r="W1671" s="467">
        <v>11</v>
      </c>
      <c r="X1671" s="467">
        <v>663984000</v>
      </c>
      <c r="Y1671" s="471">
        <v>60</v>
      </c>
      <c r="Z1671" s="471">
        <v>31.05</v>
      </c>
      <c r="AA1671" s="472">
        <v>209949.42473699985</v>
      </c>
      <c r="AB1671" s="472">
        <v>110795.71389200006</v>
      </c>
      <c r="AC1671" s="472">
        <v>893477.72973700054</v>
      </c>
      <c r="AD1671" s="472">
        <v>464840.28689199942</v>
      </c>
      <c r="AE1671" s="467">
        <v>5479056</v>
      </c>
    </row>
    <row r="1672" spans="1:31" s="473" customFormat="1" ht="14.4" x14ac:dyDescent="0.3">
      <c r="A1672" s="461">
        <v>43784</v>
      </c>
      <c r="B1672" s="462">
        <f t="shared" si="45"/>
        <v>2019</v>
      </c>
      <c r="C1672" s="463">
        <v>327812.5</v>
      </c>
      <c r="D1672" s="463">
        <v>13632125</v>
      </c>
      <c r="E1672" s="463">
        <v>272552672</v>
      </c>
      <c r="F1672" s="463">
        <v>263806</v>
      </c>
      <c r="G1672" s="464">
        <v>22934390</v>
      </c>
      <c r="H1672" s="464">
        <v>268027408</v>
      </c>
      <c r="I1672" s="464">
        <v>288991200</v>
      </c>
      <c r="J1672" s="465">
        <v>97.88</v>
      </c>
      <c r="K1672" s="466">
        <v>213.47200000000001</v>
      </c>
      <c r="L1672" s="466">
        <v>119.392</v>
      </c>
      <c r="M1672" s="467">
        <v>9021.6249999999964</v>
      </c>
      <c r="N1672" s="467">
        <v>4798.3040000000001</v>
      </c>
      <c r="O1672" s="467">
        <v>181517.07573699983</v>
      </c>
      <c r="P1672" s="467">
        <v>95398.965892000051</v>
      </c>
      <c r="Q1672" s="468">
        <v>327.8125</v>
      </c>
      <c r="R1672" s="469">
        <f t="shared" si="46"/>
        <v>0.41126084495387888</v>
      </c>
      <c r="S1672" s="470">
        <v>97.685862068965562</v>
      </c>
      <c r="T1672" s="468">
        <v>87</v>
      </c>
      <c r="U1672" s="467">
        <v>2088000</v>
      </c>
      <c r="V1672" s="467">
        <v>31320000</v>
      </c>
      <c r="W1672" s="467">
        <v>11</v>
      </c>
      <c r="X1672" s="467">
        <v>666072000</v>
      </c>
      <c r="Y1672" s="471">
        <v>60</v>
      </c>
      <c r="Z1672" s="471">
        <v>31.05</v>
      </c>
      <c r="AA1672" s="472">
        <v>209303.88973699987</v>
      </c>
      <c r="AB1672" s="472">
        <v>110453.54589200007</v>
      </c>
      <c r="AC1672" s="472">
        <v>893691.20173700049</v>
      </c>
      <c r="AD1672" s="472">
        <v>464959.67889199941</v>
      </c>
      <c r="AE1672" s="467">
        <v>5481144</v>
      </c>
    </row>
    <row r="1673" spans="1:31" s="473" customFormat="1" ht="14.4" x14ac:dyDescent="0.3">
      <c r="A1673" s="461">
        <v>43785</v>
      </c>
      <c r="B1673" s="462">
        <f t="shared" si="45"/>
        <v>2019</v>
      </c>
      <c r="C1673" s="463">
        <v>272125</v>
      </c>
      <c r="D1673" s="463">
        <v>13904250</v>
      </c>
      <c r="E1673" s="463">
        <v>272824800</v>
      </c>
      <c r="F1673" s="463">
        <v>180714</v>
      </c>
      <c r="G1673" s="464">
        <v>22934390</v>
      </c>
      <c r="H1673" s="464">
        <v>268027408</v>
      </c>
      <c r="I1673" s="464">
        <v>288991200</v>
      </c>
      <c r="J1673" s="465">
        <v>100</v>
      </c>
      <c r="K1673" s="466">
        <v>185.971</v>
      </c>
      <c r="L1673" s="466">
        <v>93.412000000000006</v>
      </c>
      <c r="M1673" s="467">
        <v>9207.5959999999959</v>
      </c>
      <c r="N1673" s="467">
        <v>4891.7160000000003</v>
      </c>
      <c r="O1673" s="467">
        <v>181703.04673699982</v>
      </c>
      <c r="P1673" s="467">
        <v>95492.377892000048</v>
      </c>
      <c r="Q1673" s="468">
        <v>272.125</v>
      </c>
      <c r="R1673" s="469">
        <f t="shared" si="46"/>
        <v>0.40971633490296827</v>
      </c>
      <c r="S1673" s="470">
        <v>97.693093750000045</v>
      </c>
      <c r="T1673" s="468">
        <v>87</v>
      </c>
      <c r="U1673" s="467">
        <v>2088000</v>
      </c>
      <c r="V1673" s="467">
        <v>33408000</v>
      </c>
      <c r="W1673" s="467">
        <v>11</v>
      </c>
      <c r="X1673" s="467">
        <v>668160000</v>
      </c>
      <c r="Y1673" s="471">
        <v>60</v>
      </c>
      <c r="Z1673" s="471">
        <v>31.05</v>
      </c>
      <c r="AA1673" s="472">
        <v>208734.39673699989</v>
      </c>
      <c r="AB1673" s="472">
        <v>110162.64989200006</v>
      </c>
      <c r="AC1673" s="472">
        <v>893877.17273700051</v>
      </c>
      <c r="AD1673" s="472">
        <v>465053.09089199943</v>
      </c>
      <c r="AE1673" s="467">
        <v>5483232</v>
      </c>
    </row>
    <row r="1674" spans="1:31" s="473" customFormat="1" ht="14.4" x14ac:dyDescent="0.3">
      <c r="A1674" s="461">
        <v>43786</v>
      </c>
      <c r="B1674" s="462">
        <f t="shared" si="45"/>
        <v>2019</v>
      </c>
      <c r="C1674" s="463">
        <v>48875</v>
      </c>
      <c r="D1674" s="463">
        <v>13953125</v>
      </c>
      <c r="E1674" s="463">
        <v>272873696</v>
      </c>
      <c r="F1674" s="463">
        <v>74466</v>
      </c>
      <c r="G1674" s="464">
        <v>22934390</v>
      </c>
      <c r="H1674" s="464">
        <v>268027408</v>
      </c>
      <c r="I1674" s="464">
        <v>288991200</v>
      </c>
      <c r="J1674" s="465">
        <v>99.58</v>
      </c>
      <c r="K1674" s="466">
        <v>42.558</v>
      </c>
      <c r="L1674" s="466">
        <v>14.692</v>
      </c>
      <c r="M1674" s="467">
        <v>9250.1539999999968</v>
      </c>
      <c r="N1674" s="467">
        <v>4906.4080000000004</v>
      </c>
      <c r="O1674" s="467">
        <v>181745.60473699981</v>
      </c>
      <c r="P1674" s="467">
        <v>95507.069892000043</v>
      </c>
      <c r="Q1674" s="468">
        <v>48.875</v>
      </c>
      <c r="R1674" s="469">
        <f t="shared" si="46"/>
        <v>0.4083848109959719</v>
      </c>
      <c r="S1674" s="470">
        <v>97.698971962616881</v>
      </c>
      <c r="T1674" s="468">
        <v>87</v>
      </c>
      <c r="U1674" s="467">
        <v>2088000</v>
      </c>
      <c r="V1674" s="467">
        <v>35496000</v>
      </c>
      <c r="W1674" s="467">
        <v>11</v>
      </c>
      <c r="X1674" s="467">
        <v>670248000</v>
      </c>
      <c r="Y1674" s="471">
        <v>60</v>
      </c>
      <c r="Z1674" s="471">
        <v>31.05</v>
      </c>
      <c r="AA1674" s="472">
        <v>207809.34373699981</v>
      </c>
      <c r="AB1674" s="472">
        <v>109673.76989200005</v>
      </c>
      <c r="AC1674" s="472">
        <v>893919.73073700047</v>
      </c>
      <c r="AD1674" s="472">
        <v>465067.78289199941</v>
      </c>
      <c r="AE1674" s="467">
        <v>5485320</v>
      </c>
    </row>
    <row r="1675" spans="1:31" s="473" customFormat="1" ht="14.4" x14ac:dyDescent="0.3">
      <c r="A1675" s="461">
        <v>43787</v>
      </c>
      <c r="B1675" s="462">
        <f t="shared" si="45"/>
        <v>2019</v>
      </c>
      <c r="C1675" s="463">
        <v>121812.5</v>
      </c>
      <c r="D1675" s="463">
        <v>14074938</v>
      </c>
      <c r="E1675" s="463">
        <v>272995488</v>
      </c>
      <c r="F1675" s="463">
        <v>169299</v>
      </c>
      <c r="G1675" s="464">
        <v>22934390</v>
      </c>
      <c r="H1675" s="464">
        <v>268027408</v>
      </c>
      <c r="I1675" s="464">
        <v>288991200</v>
      </c>
      <c r="J1675" s="465">
        <v>93.35</v>
      </c>
      <c r="K1675" s="466">
        <v>90.37</v>
      </c>
      <c r="L1675" s="466">
        <v>37.436</v>
      </c>
      <c r="M1675" s="467">
        <v>9340.5239999999976</v>
      </c>
      <c r="N1675" s="467">
        <v>4943.8440000000001</v>
      </c>
      <c r="O1675" s="467">
        <v>181835.97473699981</v>
      </c>
      <c r="P1675" s="467">
        <v>95544.505892000045</v>
      </c>
      <c r="Q1675" s="468">
        <v>121.8125</v>
      </c>
      <c r="R1675" s="469">
        <f t="shared" si="46"/>
        <v>0.40763469749678549</v>
      </c>
      <c r="S1675" s="470">
        <v>97.685465838509359</v>
      </c>
      <c r="T1675" s="468">
        <v>87</v>
      </c>
      <c r="U1675" s="467">
        <v>2088000</v>
      </c>
      <c r="V1675" s="467">
        <v>37584000</v>
      </c>
      <c r="W1675" s="467">
        <v>11</v>
      </c>
      <c r="X1675" s="467">
        <v>672336000</v>
      </c>
      <c r="Y1675" s="471">
        <v>60</v>
      </c>
      <c r="Z1675" s="471">
        <v>31.05</v>
      </c>
      <c r="AA1675" s="472">
        <v>207203.15173699977</v>
      </c>
      <c r="AB1675" s="472">
        <v>109308.11389200007</v>
      </c>
      <c r="AC1675" s="472">
        <v>894010.10073700047</v>
      </c>
      <c r="AD1675" s="472">
        <v>465105.21889199939</v>
      </c>
      <c r="AE1675" s="467">
        <v>5487408</v>
      </c>
    </row>
    <row r="1676" spans="1:31" s="473" customFormat="1" ht="14.4" x14ac:dyDescent="0.3">
      <c r="A1676" s="461">
        <v>43788</v>
      </c>
      <c r="B1676" s="462">
        <f t="shared" ref="B1676:B1718" si="47">YEAR(A1676)</f>
        <v>2019</v>
      </c>
      <c r="C1676" s="463">
        <v>120375</v>
      </c>
      <c r="D1676" s="463">
        <v>14195312</v>
      </c>
      <c r="E1676" s="463">
        <v>273115872</v>
      </c>
      <c r="F1676" s="463">
        <v>104181</v>
      </c>
      <c r="G1676" s="464">
        <v>22934390</v>
      </c>
      <c r="H1676" s="464">
        <v>268027408</v>
      </c>
      <c r="I1676" s="464">
        <v>288991200</v>
      </c>
      <c r="J1676" s="465">
        <v>89.19</v>
      </c>
      <c r="K1676" s="466">
        <v>84.674999999999997</v>
      </c>
      <c r="L1676" s="466">
        <v>12.571999999999999</v>
      </c>
      <c r="M1676" s="467">
        <v>9425.1989999999969</v>
      </c>
      <c r="N1676" s="467">
        <v>4956.4160000000002</v>
      </c>
      <c r="O1676" s="467">
        <v>181920.6497369998</v>
      </c>
      <c r="P1676" s="467">
        <v>95557.077892000045</v>
      </c>
      <c r="Q1676" s="468">
        <v>120.375</v>
      </c>
      <c r="R1676" s="469">
        <f t="shared" si="46"/>
        <v>0.40579721783479</v>
      </c>
      <c r="S1676" s="470">
        <v>97.659164086687355</v>
      </c>
      <c r="T1676" s="468">
        <v>87</v>
      </c>
      <c r="U1676" s="467">
        <v>2088000</v>
      </c>
      <c r="V1676" s="467">
        <v>39672000</v>
      </c>
      <c r="W1676" s="467">
        <v>11</v>
      </c>
      <c r="X1676" s="467">
        <v>674424000</v>
      </c>
      <c r="Y1676" s="471">
        <v>60</v>
      </c>
      <c r="Z1676" s="471">
        <v>31.05</v>
      </c>
      <c r="AA1676" s="472">
        <v>206821.7387369998</v>
      </c>
      <c r="AB1676" s="472">
        <v>109083.75389200007</v>
      </c>
      <c r="AC1676" s="472">
        <v>894094.77573700051</v>
      </c>
      <c r="AD1676" s="472">
        <v>465117.79089199938</v>
      </c>
      <c r="AE1676" s="467">
        <v>5489496</v>
      </c>
    </row>
    <row r="1677" spans="1:31" s="473" customFormat="1" ht="14.4" x14ac:dyDescent="0.3">
      <c r="A1677" s="461">
        <v>43789</v>
      </c>
      <c r="B1677" s="462">
        <f t="shared" si="47"/>
        <v>2019</v>
      </c>
      <c r="C1677" s="463">
        <v>64687.5</v>
      </c>
      <c r="D1677" s="463">
        <v>14260000</v>
      </c>
      <c r="E1677" s="463">
        <v>273180576</v>
      </c>
      <c r="F1677" s="463">
        <v>176092</v>
      </c>
      <c r="G1677" s="464">
        <v>22934390</v>
      </c>
      <c r="H1677" s="464">
        <v>268027408</v>
      </c>
      <c r="I1677" s="464">
        <v>288991200</v>
      </c>
      <c r="J1677" s="465">
        <v>87.21</v>
      </c>
      <c r="K1677" s="466">
        <v>56.216999999999999</v>
      </c>
      <c r="L1677" s="466">
        <v>8.2680000000000007</v>
      </c>
      <c r="M1677" s="467">
        <v>9481.4159999999974</v>
      </c>
      <c r="N1677" s="467">
        <v>4964.6840000000002</v>
      </c>
      <c r="O1677" s="467">
        <v>181976.8667369998</v>
      </c>
      <c r="P1677" s="467">
        <v>95565.345892000041</v>
      </c>
      <c r="Q1677" s="468">
        <v>64.6875</v>
      </c>
      <c r="R1677" s="469">
        <f t="shared" si="46"/>
        <v>0.40578013325493373</v>
      </c>
      <c r="S1677" s="470">
        <v>97.626913580246949</v>
      </c>
      <c r="T1677" s="468">
        <v>87</v>
      </c>
      <c r="U1677" s="467">
        <v>2088000</v>
      </c>
      <c r="V1677" s="467">
        <v>41760000</v>
      </c>
      <c r="W1677" s="467">
        <v>11</v>
      </c>
      <c r="X1677" s="467">
        <v>676512000</v>
      </c>
      <c r="Y1677" s="471">
        <v>60</v>
      </c>
      <c r="Z1677" s="471">
        <v>31.05</v>
      </c>
      <c r="AA1677" s="472">
        <v>205861.5187369998</v>
      </c>
      <c r="AB1677" s="472">
        <v>108584.47789200007</v>
      </c>
      <c r="AC1677" s="472">
        <v>894150.99273700046</v>
      </c>
      <c r="AD1677" s="472">
        <v>465126.05889199936</v>
      </c>
      <c r="AE1677" s="467">
        <v>5491584</v>
      </c>
    </row>
    <row r="1678" spans="1:31" s="473" customFormat="1" ht="14.4" x14ac:dyDescent="0.3">
      <c r="A1678" s="461">
        <v>43790</v>
      </c>
      <c r="B1678" s="462">
        <f t="shared" si="47"/>
        <v>2019</v>
      </c>
      <c r="C1678" s="463">
        <v>156500</v>
      </c>
      <c r="D1678" s="463">
        <v>14416500</v>
      </c>
      <c r="E1678" s="463">
        <v>273337056</v>
      </c>
      <c r="F1678" s="463">
        <v>275995</v>
      </c>
      <c r="G1678" s="464">
        <v>22934390</v>
      </c>
      <c r="H1678" s="464">
        <v>268027408</v>
      </c>
      <c r="I1678" s="464">
        <v>288991200</v>
      </c>
      <c r="J1678" s="465">
        <v>82.7</v>
      </c>
      <c r="K1678" s="466">
        <v>109.223</v>
      </c>
      <c r="L1678" s="466">
        <v>21.236000000000001</v>
      </c>
      <c r="M1678" s="467">
        <v>9590.6389999999974</v>
      </c>
      <c r="N1678" s="467">
        <v>4985.92</v>
      </c>
      <c r="O1678" s="467">
        <v>182086.0897369998</v>
      </c>
      <c r="P1678" s="467">
        <v>95586.581892000046</v>
      </c>
      <c r="Q1678" s="468">
        <v>156.5</v>
      </c>
      <c r="R1678" s="469">
        <f t="shared" si="46"/>
        <v>0.40553087198374288</v>
      </c>
      <c r="S1678" s="470">
        <v>97.580984615384665</v>
      </c>
      <c r="T1678" s="468">
        <v>87</v>
      </c>
      <c r="U1678" s="467">
        <v>2088000</v>
      </c>
      <c r="V1678" s="467">
        <v>43848000</v>
      </c>
      <c r="W1678" s="467">
        <v>11</v>
      </c>
      <c r="X1678" s="467">
        <v>678600000</v>
      </c>
      <c r="Y1678" s="471">
        <v>60</v>
      </c>
      <c r="Z1678" s="471">
        <v>31.05</v>
      </c>
      <c r="AA1678" s="472">
        <v>205902.9777369998</v>
      </c>
      <c r="AB1678" s="472">
        <v>108586.48189200008</v>
      </c>
      <c r="AC1678" s="472">
        <v>894260.21573700046</v>
      </c>
      <c r="AD1678" s="472">
        <v>465147.29489199934</v>
      </c>
      <c r="AE1678" s="467">
        <v>5493672</v>
      </c>
    </row>
    <row r="1679" spans="1:31" s="473" customFormat="1" ht="14.4" x14ac:dyDescent="0.3">
      <c r="A1679" s="461">
        <v>43791</v>
      </c>
      <c r="B1679" s="462">
        <f t="shared" si="47"/>
        <v>2019</v>
      </c>
      <c r="C1679" s="463">
        <v>350312.5</v>
      </c>
      <c r="D1679" s="463">
        <v>14766812</v>
      </c>
      <c r="E1679" s="463">
        <v>273687360</v>
      </c>
      <c r="F1679" s="463">
        <v>386321</v>
      </c>
      <c r="G1679" s="464">
        <v>22934390</v>
      </c>
      <c r="H1679" s="464">
        <v>268027408</v>
      </c>
      <c r="I1679" s="464">
        <v>288991200</v>
      </c>
      <c r="J1679" s="465">
        <v>95.96</v>
      </c>
      <c r="K1679" s="466">
        <v>230.547</v>
      </c>
      <c r="L1679" s="466">
        <v>125.992</v>
      </c>
      <c r="M1679" s="467">
        <v>9821.1859999999979</v>
      </c>
      <c r="N1679" s="467">
        <v>5111.9120000000003</v>
      </c>
      <c r="O1679" s="467">
        <v>182316.63673699979</v>
      </c>
      <c r="P1679" s="467">
        <v>95712.573892000044</v>
      </c>
      <c r="Q1679" s="468">
        <v>350.3125</v>
      </c>
      <c r="R1679" s="469">
        <f t="shared" si="46"/>
        <v>0.40468443769517937</v>
      </c>
      <c r="S1679" s="470">
        <v>97.576012269938687</v>
      </c>
      <c r="T1679" s="468">
        <v>87</v>
      </c>
      <c r="U1679" s="467">
        <v>2088000</v>
      </c>
      <c r="V1679" s="467">
        <v>45936000</v>
      </c>
      <c r="W1679" s="467">
        <v>11</v>
      </c>
      <c r="X1679" s="467">
        <v>680688000</v>
      </c>
      <c r="Y1679" s="471">
        <v>60</v>
      </c>
      <c r="Z1679" s="471">
        <v>31.05</v>
      </c>
      <c r="AA1679" s="472">
        <v>205890.76773699978</v>
      </c>
      <c r="AB1679" s="472">
        <v>108601.10589200008</v>
      </c>
      <c r="AC1679" s="472">
        <v>894490.76273700048</v>
      </c>
      <c r="AD1679" s="472">
        <v>465273.28689199936</v>
      </c>
      <c r="AE1679" s="467">
        <v>5495760</v>
      </c>
    </row>
    <row r="1680" spans="1:31" s="473" customFormat="1" ht="14.4" x14ac:dyDescent="0.3">
      <c r="A1680" s="461">
        <v>43792</v>
      </c>
      <c r="B1680" s="462">
        <f t="shared" si="47"/>
        <v>2019</v>
      </c>
      <c r="C1680" s="463">
        <v>44937.5</v>
      </c>
      <c r="D1680" s="463">
        <v>14811750</v>
      </c>
      <c r="E1680" s="463">
        <v>273732320</v>
      </c>
      <c r="F1680" s="463">
        <v>161327</v>
      </c>
      <c r="G1680" s="464">
        <v>22934390</v>
      </c>
      <c r="H1680" s="464">
        <v>268027408</v>
      </c>
      <c r="I1680" s="464">
        <v>288991200</v>
      </c>
      <c r="J1680" s="465">
        <v>99.99</v>
      </c>
      <c r="K1680" s="466">
        <v>29.934999999999999</v>
      </c>
      <c r="L1680" s="466">
        <v>17.739999999999998</v>
      </c>
      <c r="M1680" s="467">
        <v>9851.1209999999974</v>
      </c>
      <c r="N1680" s="467">
        <v>5129.652</v>
      </c>
      <c r="O1680" s="467">
        <v>182346.57173699979</v>
      </c>
      <c r="P1680" s="467">
        <v>95730.313892000049</v>
      </c>
      <c r="Q1680" s="468">
        <v>44.9375</v>
      </c>
      <c r="R1680" s="469">
        <f t="shared" si="46"/>
        <v>0.4024986618331105</v>
      </c>
      <c r="S1680" s="470">
        <v>97.58339449541289</v>
      </c>
      <c r="T1680" s="468">
        <v>87</v>
      </c>
      <c r="U1680" s="467">
        <v>2088000</v>
      </c>
      <c r="V1680" s="467">
        <v>48024000</v>
      </c>
      <c r="W1680" s="467">
        <v>11</v>
      </c>
      <c r="X1680" s="467">
        <v>682776000</v>
      </c>
      <c r="Y1680" s="471">
        <v>60</v>
      </c>
      <c r="Z1680" s="471">
        <v>31.05</v>
      </c>
      <c r="AA1680" s="472">
        <v>205258.03773699977</v>
      </c>
      <c r="AB1680" s="472">
        <v>108271.50989200006</v>
      </c>
      <c r="AC1680" s="472">
        <v>894520.69773700053</v>
      </c>
      <c r="AD1680" s="472">
        <v>465291.02689199935</v>
      </c>
      <c r="AE1680" s="467">
        <v>5497848</v>
      </c>
    </row>
    <row r="1681" spans="1:31" s="473" customFormat="1" ht="14.4" x14ac:dyDescent="0.3">
      <c r="A1681" s="461">
        <v>43793</v>
      </c>
      <c r="B1681" s="462">
        <f t="shared" si="47"/>
        <v>2019</v>
      </c>
      <c r="C1681" s="463">
        <v>21299.999999999996</v>
      </c>
      <c r="D1681" s="463">
        <v>14840455.000000017</v>
      </c>
      <c r="E1681" s="463">
        <v>273760945</v>
      </c>
      <c r="F1681" s="463">
        <v>92725</v>
      </c>
      <c r="G1681" s="464">
        <v>22934390</v>
      </c>
      <c r="H1681" s="464">
        <v>268027408</v>
      </c>
      <c r="I1681" s="464">
        <v>288991200</v>
      </c>
      <c r="J1681" s="465">
        <v>99.93</v>
      </c>
      <c r="K1681" s="466">
        <v>15.476000000000001</v>
      </c>
      <c r="L1681" s="466">
        <v>11.08</v>
      </c>
      <c r="M1681" s="467">
        <v>9866.5969999999979</v>
      </c>
      <c r="N1681" s="467">
        <v>5140.732</v>
      </c>
      <c r="O1681" s="467">
        <v>182362.04773699978</v>
      </c>
      <c r="P1681" s="467">
        <v>95741.393892000051</v>
      </c>
      <c r="Q1681" s="468">
        <v>21.299999999999997</v>
      </c>
      <c r="R1681" s="469">
        <f t="shared" si="46"/>
        <v>0.40129962887242188</v>
      </c>
      <c r="S1681" s="470">
        <v>97.59054878048785</v>
      </c>
      <c r="T1681" s="468">
        <v>87</v>
      </c>
      <c r="U1681" s="467">
        <v>2088000</v>
      </c>
      <c r="V1681" s="467">
        <v>50112000</v>
      </c>
      <c r="W1681" s="467">
        <v>11</v>
      </c>
      <c r="X1681" s="467">
        <v>684864000</v>
      </c>
      <c r="Y1681" s="471">
        <v>60</v>
      </c>
      <c r="Z1681" s="471">
        <v>31.05</v>
      </c>
      <c r="AA1681" s="472">
        <v>204137.88073699977</v>
      </c>
      <c r="AB1681" s="472">
        <v>107675.66589200008</v>
      </c>
      <c r="AC1681" s="472">
        <v>894536.17373700056</v>
      </c>
      <c r="AD1681" s="472">
        <v>465302.10689199937</v>
      </c>
      <c r="AE1681" s="467">
        <v>5499936</v>
      </c>
    </row>
    <row r="1682" spans="1:31" s="473" customFormat="1" ht="14.4" x14ac:dyDescent="0.3">
      <c r="A1682" s="461">
        <v>43794</v>
      </c>
      <c r="B1682" s="462">
        <f t="shared" si="47"/>
        <v>2019</v>
      </c>
      <c r="C1682" s="463">
        <v>334937.5</v>
      </c>
      <c r="D1682" s="463">
        <v>15167938</v>
      </c>
      <c r="E1682" s="463">
        <v>274088512</v>
      </c>
      <c r="F1682" s="463">
        <v>569620</v>
      </c>
      <c r="G1682" s="464">
        <v>22934390</v>
      </c>
      <c r="H1682" s="464">
        <v>268027408</v>
      </c>
      <c r="I1682" s="464">
        <v>288991200</v>
      </c>
      <c r="J1682" s="465">
        <v>99.48</v>
      </c>
      <c r="K1682" s="466">
        <v>243.839</v>
      </c>
      <c r="L1682" s="466">
        <v>99.091999999999999</v>
      </c>
      <c r="M1682" s="467">
        <v>10110.435999999998</v>
      </c>
      <c r="N1682" s="467">
        <v>5239.8239999999996</v>
      </c>
      <c r="O1682" s="467">
        <v>182605.88673699979</v>
      </c>
      <c r="P1682" s="467">
        <v>95840.485892000055</v>
      </c>
      <c r="Q1682" s="468">
        <v>334.9375</v>
      </c>
      <c r="R1682" s="469">
        <f t="shared" si="46"/>
        <v>0.40153838851657242</v>
      </c>
      <c r="S1682" s="470">
        <v>97.596291793313114</v>
      </c>
      <c r="T1682" s="468">
        <v>87</v>
      </c>
      <c r="U1682" s="467">
        <v>2088000</v>
      </c>
      <c r="V1682" s="467">
        <v>52200000</v>
      </c>
      <c r="W1682" s="467">
        <v>11</v>
      </c>
      <c r="X1682" s="467">
        <v>686952000</v>
      </c>
      <c r="Y1682" s="471">
        <v>60</v>
      </c>
      <c r="Z1682" s="471">
        <v>31.05</v>
      </c>
      <c r="AA1682" s="472">
        <v>203776.37173699975</v>
      </c>
      <c r="AB1682" s="472">
        <v>107433.51389200009</v>
      </c>
      <c r="AC1682" s="472">
        <v>894780.01273700059</v>
      </c>
      <c r="AD1682" s="472">
        <v>465401.19889199937</v>
      </c>
      <c r="AE1682" s="467">
        <v>5502024</v>
      </c>
    </row>
    <row r="1683" spans="1:31" s="473" customFormat="1" ht="14.4" x14ac:dyDescent="0.3">
      <c r="A1683" s="461">
        <v>43795</v>
      </c>
      <c r="B1683" s="462">
        <f t="shared" si="47"/>
        <v>2019</v>
      </c>
      <c r="C1683" s="463">
        <v>490187.5</v>
      </c>
      <c r="D1683" s="463">
        <v>15658125</v>
      </c>
      <c r="E1683" s="463">
        <v>274578688</v>
      </c>
      <c r="F1683" s="463">
        <v>370461</v>
      </c>
      <c r="G1683" s="464">
        <v>22934390</v>
      </c>
      <c r="H1683" s="464">
        <v>268027408</v>
      </c>
      <c r="I1683" s="464">
        <v>288991200</v>
      </c>
      <c r="J1683" s="465">
        <v>99.83</v>
      </c>
      <c r="K1683" s="466">
        <v>322.27800000000002</v>
      </c>
      <c r="L1683" s="466">
        <v>175.84800000000001</v>
      </c>
      <c r="M1683" s="467">
        <v>10432.713999999998</v>
      </c>
      <c r="N1683" s="467">
        <v>5415.6719999999996</v>
      </c>
      <c r="O1683" s="467">
        <v>182928.16473699978</v>
      </c>
      <c r="P1683" s="467">
        <v>96016.333892000053</v>
      </c>
      <c r="Q1683" s="468">
        <v>490.1875</v>
      </c>
      <c r="R1683" s="469">
        <f t="shared" si="46"/>
        <v>0.39946687287599081</v>
      </c>
      <c r="S1683" s="470">
        <v>97.603060606060652</v>
      </c>
      <c r="T1683" s="468">
        <v>87</v>
      </c>
      <c r="U1683" s="467">
        <v>2088000</v>
      </c>
      <c r="V1683" s="467">
        <v>54288000</v>
      </c>
      <c r="W1683" s="467">
        <v>11</v>
      </c>
      <c r="X1683" s="467">
        <v>689040000</v>
      </c>
      <c r="Y1683" s="471">
        <v>60</v>
      </c>
      <c r="Z1683" s="471">
        <v>31.05</v>
      </c>
      <c r="AA1683" s="472">
        <v>204001.74973699974</v>
      </c>
      <c r="AB1683" s="472">
        <v>107547.56189200009</v>
      </c>
      <c r="AC1683" s="472">
        <v>895102.29073700064</v>
      </c>
      <c r="AD1683" s="472">
        <v>465577.04689199937</v>
      </c>
      <c r="AE1683" s="467">
        <v>5504112</v>
      </c>
    </row>
    <row r="1684" spans="1:31" s="473" customFormat="1" ht="14.4" x14ac:dyDescent="0.3">
      <c r="A1684" s="461">
        <v>43796</v>
      </c>
      <c r="B1684" s="462">
        <f t="shared" si="47"/>
        <v>2019</v>
      </c>
      <c r="C1684" s="463">
        <v>418187.5</v>
      </c>
      <c r="D1684" s="463">
        <v>16076312</v>
      </c>
      <c r="E1684" s="463">
        <v>274996864</v>
      </c>
      <c r="F1684" s="463">
        <v>370733</v>
      </c>
      <c r="G1684" s="464">
        <v>22934390</v>
      </c>
      <c r="H1684" s="464">
        <v>268027408</v>
      </c>
      <c r="I1684" s="464">
        <v>288991200</v>
      </c>
      <c r="J1684" s="465">
        <v>99.86</v>
      </c>
      <c r="K1684" s="466">
        <v>277.459</v>
      </c>
      <c r="L1684" s="466">
        <v>146.56399999999999</v>
      </c>
      <c r="M1684" s="467">
        <v>10710.172999999999</v>
      </c>
      <c r="N1684" s="467">
        <v>5562.2359999999999</v>
      </c>
      <c r="O1684" s="467">
        <v>183205.62373699978</v>
      </c>
      <c r="P1684" s="467">
        <v>96162.897892000052</v>
      </c>
      <c r="Q1684" s="468">
        <v>418.1875</v>
      </c>
      <c r="R1684" s="469">
        <f t="shared" si="46"/>
        <v>0.39722076005911156</v>
      </c>
      <c r="S1684" s="470">
        <v>97.609879154078598</v>
      </c>
      <c r="T1684" s="468">
        <v>87</v>
      </c>
      <c r="U1684" s="467">
        <v>2088000</v>
      </c>
      <c r="V1684" s="467">
        <v>56376000</v>
      </c>
      <c r="W1684" s="467">
        <v>11</v>
      </c>
      <c r="X1684" s="467">
        <v>691128000</v>
      </c>
      <c r="Y1684" s="471">
        <v>60</v>
      </c>
      <c r="Z1684" s="471">
        <v>31.05</v>
      </c>
      <c r="AA1684" s="472">
        <v>202898.19673699979</v>
      </c>
      <c r="AB1684" s="472">
        <v>106973.94189200008</v>
      </c>
      <c r="AC1684" s="472">
        <v>895379.74973700067</v>
      </c>
      <c r="AD1684" s="472">
        <v>465723.61089199939</v>
      </c>
      <c r="AE1684" s="467">
        <v>5506200</v>
      </c>
    </row>
    <row r="1685" spans="1:31" s="473" customFormat="1" ht="14.4" x14ac:dyDescent="0.3">
      <c r="A1685" s="461">
        <v>43797</v>
      </c>
      <c r="B1685" s="462">
        <f t="shared" si="47"/>
        <v>2019</v>
      </c>
      <c r="C1685" s="463">
        <v>1175937.5</v>
      </c>
      <c r="D1685" s="463">
        <v>17252250</v>
      </c>
      <c r="E1685" s="463">
        <v>276172800</v>
      </c>
      <c r="F1685" s="463">
        <v>871380</v>
      </c>
      <c r="G1685" s="464">
        <v>22934390</v>
      </c>
      <c r="H1685" s="464">
        <v>268027408</v>
      </c>
      <c r="I1685" s="464">
        <v>288991200</v>
      </c>
      <c r="J1685" s="465">
        <v>98.7</v>
      </c>
      <c r="K1685" s="466">
        <v>751.58399999999995</v>
      </c>
      <c r="L1685" s="466">
        <v>437.892</v>
      </c>
      <c r="M1685" s="467">
        <v>11461.757</v>
      </c>
      <c r="N1685" s="467">
        <v>6000.1279999999997</v>
      </c>
      <c r="O1685" s="467">
        <v>183957.20773699979</v>
      </c>
      <c r="P1685" s="467">
        <v>96600.789892000059</v>
      </c>
      <c r="Q1685" s="468">
        <v>1175.9375</v>
      </c>
      <c r="R1685" s="469">
        <f t="shared" si="46"/>
        <v>0.39625641914167076</v>
      </c>
      <c r="S1685" s="470">
        <v>97.613162650602462</v>
      </c>
      <c r="T1685" s="468">
        <v>87</v>
      </c>
      <c r="U1685" s="467">
        <v>2088000</v>
      </c>
      <c r="V1685" s="467">
        <v>58464000</v>
      </c>
      <c r="W1685" s="467">
        <v>11</v>
      </c>
      <c r="X1685" s="467">
        <v>693216000</v>
      </c>
      <c r="Y1685" s="471">
        <v>60</v>
      </c>
      <c r="Z1685" s="471">
        <v>31.05</v>
      </c>
      <c r="AA1685" s="472">
        <v>202219.65173699977</v>
      </c>
      <c r="AB1685" s="472">
        <v>106674.32589200008</v>
      </c>
      <c r="AC1685" s="472">
        <v>896131.33373700071</v>
      </c>
      <c r="AD1685" s="472">
        <v>466161.50289199938</v>
      </c>
      <c r="AE1685" s="467">
        <v>5508288</v>
      </c>
    </row>
    <row r="1686" spans="1:31" s="473" customFormat="1" ht="14.4" x14ac:dyDescent="0.3">
      <c r="A1686" s="461">
        <v>43798</v>
      </c>
      <c r="B1686" s="462">
        <f t="shared" si="47"/>
        <v>2019</v>
      </c>
      <c r="C1686" s="463">
        <v>1319687.5</v>
      </c>
      <c r="D1686" s="463">
        <v>18571938</v>
      </c>
      <c r="E1686" s="463">
        <v>277492512</v>
      </c>
      <c r="F1686" s="463">
        <v>1372382</v>
      </c>
      <c r="G1686" s="464">
        <v>22934390</v>
      </c>
      <c r="H1686" s="464">
        <v>268027408</v>
      </c>
      <c r="I1686" s="464">
        <v>288991200</v>
      </c>
      <c r="J1686" s="465">
        <v>99.24</v>
      </c>
      <c r="K1686" s="466">
        <v>868.79300000000001</v>
      </c>
      <c r="L1686" s="466">
        <v>467.21199999999999</v>
      </c>
      <c r="M1686" s="467">
        <v>12330.55</v>
      </c>
      <c r="N1686" s="467">
        <v>6467.34</v>
      </c>
      <c r="O1686" s="467">
        <v>184826.00073699979</v>
      </c>
      <c r="P1686" s="467">
        <v>97068.001892000058</v>
      </c>
      <c r="Q1686" s="468">
        <v>1319.6875</v>
      </c>
      <c r="R1686" s="469">
        <f t="shared" si="46"/>
        <v>0.39540868322081835</v>
      </c>
      <c r="S1686" s="470">
        <v>97.618048048048109</v>
      </c>
      <c r="T1686" s="468">
        <v>87</v>
      </c>
      <c r="U1686" s="467">
        <v>2088000</v>
      </c>
      <c r="V1686" s="467">
        <v>60552000</v>
      </c>
      <c r="W1686" s="467">
        <v>11</v>
      </c>
      <c r="X1686" s="467">
        <v>695304000</v>
      </c>
      <c r="Y1686" s="471">
        <v>60</v>
      </c>
      <c r="Z1686" s="471">
        <v>31.05</v>
      </c>
      <c r="AA1686" s="472">
        <v>201812.88373699982</v>
      </c>
      <c r="AB1686" s="472">
        <v>106475.75789200007</v>
      </c>
      <c r="AC1686" s="472">
        <v>897000.12673700065</v>
      </c>
      <c r="AD1686" s="472">
        <v>466628.71489199938</v>
      </c>
      <c r="AE1686" s="467">
        <v>5510376</v>
      </c>
    </row>
    <row r="1687" spans="1:31" s="473" customFormat="1" ht="14.4" x14ac:dyDescent="0.3">
      <c r="A1687" s="461">
        <v>43799</v>
      </c>
      <c r="B1687" s="462">
        <f t="shared" si="47"/>
        <v>2019</v>
      </c>
      <c r="C1687" s="463">
        <v>786312.5</v>
      </c>
      <c r="D1687" s="463">
        <v>19358250</v>
      </c>
      <c r="E1687" s="463">
        <v>278278816</v>
      </c>
      <c r="F1687" s="463">
        <v>1007058</v>
      </c>
      <c r="G1687" s="464">
        <v>22934390</v>
      </c>
      <c r="H1687" s="464">
        <v>268027408</v>
      </c>
      <c r="I1687" s="464">
        <v>288991200</v>
      </c>
      <c r="J1687" s="465">
        <v>99.45</v>
      </c>
      <c r="K1687" s="466">
        <v>515.15499999999997</v>
      </c>
      <c r="L1687" s="466">
        <v>280.63200000000001</v>
      </c>
      <c r="M1687" s="467">
        <v>12845.705</v>
      </c>
      <c r="N1687" s="467">
        <v>6747.9719999999998</v>
      </c>
      <c r="O1687" s="467">
        <v>185341.15573699979</v>
      </c>
      <c r="P1687" s="467">
        <v>97348.633892000056</v>
      </c>
      <c r="Q1687" s="468">
        <v>786.3125</v>
      </c>
      <c r="R1687" s="469">
        <f t="shared" si="46"/>
        <v>0.39402427853389238</v>
      </c>
      <c r="S1687" s="470">
        <v>97.623532934131802</v>
      </c>
      <c r="T1687" s="468">
        <v>87</v>
      </c>
      <c r="U1687" s="467">
        <v>2088000</v>
      </c>
      <c r="V1687" s="467">
        <v>62640000</v>
      </c>
      <c r="W1687" s="467">
        <v>11</v>
      </c>
      <c r="X1687" s="467">
        <v>697392000</v>
      </c>
      <c r="Y1687" s="471">
        <v>60</v>
      </c>
      <c r="Z1687" s="471">
        <v>31.05</v>
      </c>
      <c r="AA1687" s="472">
        <v>200988.44873699982</v>
      </c>
      <c r="AB1687" s="472">
        <v>106095.74189200008</v>
      </c>
      <c r="AC1687" s="472">
        <v>897515.28173700068</v>
      </c>
      <c r="AD1687" s="472">
        <v>466909.34689199936</v>
      </c>
      <c r="AE1687" s="467">
        <v>5512464</v>
      </c>
    </row>
    <row r="1688" spans="1:31" s="486" customFormat="1" ht="14.4" x14ac:dyDescent="0.3">
      <c r="A1688" s="474">
        <v>43800</v>
      </c>
      <c r="B1688" s="475">
        <f t="shared" si="47"/>
        <v>2019</v>
      </c>
      <c r="C1688" s="476">
        <v>1554750</v>
      </c>
      <c r="D1688" s="476">
        <v>1554750</v>
      </c>
      <c r="E1688" s="476">
        <v>279833568</v>
      </c>
      <c r="F1688" s="476">
        <v>1555320</v>
      </c>
      <c r="G1688" s="477">
        <v>20963770</v>
      </c>
      <c r="H1688" s="477">
        <v>288991180</v>
      </c>
      <c r="I1688" s="477">
        <v>288991180</v>
      </c>
      <c r="J1688" s="478">
        <v>97.33</v>
      </c>
      <c r="K1688" s="479">
        <v>1018.351</v>
      </c>
      <c r="L1688" s="479">
        <v>554.70399999999995</v>
      </c>
      <c r="M1688" s="480">
        <v>1018.351</v>
      </c>
      <c r="N1688" s="480">
        <v>554.70399999999995</v>
      </c>
      <c r="O1688" s="480">
        <v>186359.50673699979</v>
      </c>
      <c r="P1688" s="480">
        <v>97903.337892000054</v>
      </c>
      <c r="Q1688" s="481">
        <v>1554.75</v>
      </c>
      <c r="R1688" s="482">
        <f t="shared" si="46"/>
        <v>0.39558980364804769</v>
      </c>
      <c r="S1688" s="483">
        <v>97.622656716417978</v>
      </c>
      <c r="T1688" s="481">
        <v>87</v>
      </c>
      <c r="U1688" s="480">
        <v>2088000</v>
      </c>
      <c r="V1688" s="480">
        <v>2088000</v>
      </c>
      <c r="W1688" s="480">
        <v>12</v>
      </c>
      <c r="X1688" s="480">
        <v>699480000</v>
      </c>
      <c r="Y1688" s="484">
        <v>60</v>
      </c>
      <c r="Z1688" s="484">
        <v>31.05</v>
      </c>
      <c r="AA1688" s="485">
        <v>200811.33573699981</v>
      </c>
      <c r="AB1688" s="485">
        <v>105977.50589200006</v>
      </c>
      <c r="AC1688" s="485">
        <v>898533.63273700071</v>
      </c>
      <c r="AD1688" s="485">
        <v>467464.05089199939</v>
      </c>
      <c r="AE1688" s="480">
        <v>5514552</v>
      </c>
    </row>
    <row r="1689" spans="1:31" s="486" customFormat="1" ht="14.4" x14ac:dyDescent="0.3">
      <c r="A1689" s="474">
        <v>43801</v>
      </c>
      <c r="B1689" s="475">
        <f t="shared" si="47"/>
        <v>2019</v>
      </c>
      <c r="C1689" s="476">
        <v>330437.5</v>
      </c>
      <c r="D1689" s="476">
        <v>1885187.5</v>
      </c>
      <c r="E1689" s="476">
        <v>280164000</v>
      </c>
      <c r="F1689" s="476">
        <v>401044</v>
      </c>
      <c r="G1689" s="477">
        <v>20963770</v>
      </c>
      <c r="H1689" s="477">
        <v>288991180</v>
      </c>
      <c r="I1689" s="477">
        <v>288991180</v>
      </c>
      <c r="J1689" s="478">
        <v>97.38</v>
      </c>
      <c r="K1689" s="479">
        <v>210.066</v>
      </c>
      <c r="L1689" s="479">
        <v>126.792</v>
      </c>
      <c r="M1689" s="480">
        <v>1228.4169999999999</v>
      </c>
      <c r="N1689" s="480">
        <v>681.49599999999998</v>
      </c>
      <c r="O1689" s="480">
        <v>186569.57273699978</v>
      </c>
      <c r="P1689" s="480">
        <v>98030.129892000055</v>
      </c>
      <c r="Q1689" s="481">
        <v>330.4375</v>
      </c>
      <c r="R1689" s="482">
        <f t="shared" si="46"/>
        <v>0.3957177001735292</v>
      </c>
      <c r="S1689" s="483">
        <v>97.621934523809585</v>
      </c>
      <c r="T1689" s="481">
        <v>87</v>
      </c>
      <c r="U1689" s="480">
        <v>2088000</v>
      </c>
      <c r="V1689" s="480">
        <v>4176000</v>
      </c>
      <c r="W1689" s="480">
        <v>12</v>
      </c>
      <c r="X1689" s="480">
        <v>701568000</v>
      </c>
      <c r="Y1689" s="484">
        <v>60</v>
      </c>
      <c r="Z1689" s="484">
        <v>31.05</v>
      </c>
      <c r="AA1689" s="485">
        <v>200794.0107369998</v>
      </c>
      <c r="AB1689" s="485">
        <v>105961.23389200006</v>
      </c>
      <c r="AC1689" s="485">
        <v>898743.6987370007</v>
      </c>
      <c r="AD1689" s="485">
        <v>467590.8428919994</v>
      </c>
      <c r="AE1689" s="480">
        <v>5516640</v>
      </c>
    </row>
    <row r="1690" spans="1:31" s="486" customFormat="1" ht="14.4" x14ac:dyDescent="0.3">
      <c r="A1690" s="474">
        <v>43802</v>
      </c>
      <c r="B1690" s="475">
        <f t="shared" si="47"/>
        <v>2019</v>
      </c>
      <c r="C1690" s="476">
        <v>250187.5</v>
      </c>
      <c r="D1690" s="476">
        <v>2135375</v>
      </c>
      <c r="E1690" s="476">
        <v>280414176</v>
      </c>
      <c r="F1690" s="476">
        <v>461281</v>
      </c>
      <c r="G1690" s="477">
        <v>20963770</v>
      </c>
      <c r="H1690" s="477">
        <v>288991180</v>
      </c>
      <c r="I1690" s="477">
        <v>288991180</v>
      </c>
      <c r="J1690" s="478">
        <v>99.17</v>
      </c>
      <c r="K1690" s="479">
        <v>159.52500000000001</v>
      </c>
      <c r="L1690" s="479">
        <v>97.528000000000006</v>
      </c>
      <c r="M1690" s="480">
        <v>1387.942</v>
      </c>
      <c r="N1690" s="480">
        <v>779.024</v>
      </c>
      <c r="O1690" s="480">
        <v>186729.09773699977</v>
      </c>
      <c r="P1690" s="480">
        <v>98127.657892000061</v>
      </c>
      <c r="Q1690" s="481">
        <v>250.1875</v>
      </c>
      <c r="R1690" s="482">
        <f t="shared" si="46"/>
        <v>0.39577406072042476</v>
      </c>
      <c r="S1690" s="483">
        <v>97.626528189911042</v>
      </c>
      <c r="T1690" s="481">
        <v>87</v>
      </c>
      <c r="U1690" s="480">
        <v>2088000</v>
      </c>
      <c r="V1690" s="480">
        <v>6264000</v>
      </c>
      <c r="W1690" s="480">
        <v>12</v>
      </c>
      <c r="X1690" s="480">
        <v>703656000</v>
      </c>
      <c r="Y1690" s="484">
        <v>60</v>
      </c>
      <c r="Z1690" s="484">
        <v>31.05</v>
      </c>
      <c r="AA1690" s="485">
        <v>200802.3127369998</v>
      </c>
      <c r="AB1690" s="485">
        <v>105969.57389200007</v>
      </c>
      <c r="AC1690" s="485">
        <v>898903.22373700072</v>
      </c>
      <c r="AD1690" s="485">
        <v>467688.3708919994</v>
      </c>
      <c r="AE1690" s="480">
        <v>5518728</v>
      </c>
    </row>
    <row r="1691" spans="1:31" s="486" customFormat="1" ht="14.4" x14ac:dyDescent="0.3">
      <c r="A1691" s="474">
        <v>43803</v>
      </c>
      <c r="B1691" s="475">
        <f t="shared" si="47"/>
        <v>2019</v>
      </c>
      <c r="C1691" s="476">
        <v>1939875</v>
      </c>
      <c r="D1691" s="476">
        <v>4075250</v>
      </c>
      <c r="E1691" s="476">
        <v>282354048</v>
      </c>
      <c r="F1691" s="476">
        <v>1799469</v>
      </c>
      <c r="G1691" s="477">
        <v>20963770</v>
      </c>
      <c r="H1691" s="477">
        <v>288991180</v>
      </c>
      <c r="I1691" s="477">
        <v>288991180</v>
      </c>
      <c r="J1691" s="478">
        <v>97.67</v>
      </c>
      <c r="K1691" s="479">
        <v>1272.788</v>
      </c>
      <c r="L1691" s="479">
        <v>693.43600000000004</v>
      </c>
      <c r="M1691" s="480">
        <v>2660.73</v>
      </c>
      <c r="N1691" s="480">
        <v>1472.46</v>
      </c>
      <c r="O1691" s="480">
        <v>188001.88573699977</v>
      </c>
      <c r="P1691" s="480">
        <v>98821.093892000063</v>
      </c>
      <c r="Q1691" s="481">
        <v>1939.875</v>
      </c>
      <c r="R1691" s="482">
        <f t="shared" si="46"/>
        <v>0.39738828157803247</v>
      </c>
      <c r="S1691" s="483">
        <v>97.626656804733784</v>
      </c>
      <c r="T1691" s="481">
        <v>87</v>
      </c>
      <c r="U1691" s="480">
        <v>2088000</v>
      </c>
      <c r="V1691" s="480">
        <v>8352000</v>
      </c>
      <c r="W1691" s="480">
        <v>12</v>
      </c>
      <c r="X1691" s="480">
        <v>705744000</v>
      </c>
      <c r="Y1691" s="484">
        <v>60</v>
      </c>
      <c r="Z1691" s="484">
        <v>31.05</v>
      </c>
      <c r="AA1691" s="485">
        <v>201939.8097369998</v>
      </c>
      <c r="AB1691" s="485">
        <v>106584.47789200007</v>
      </c>
      <c r="AC1691" s="485">
        <v>900176.01173700066</v>
      </c>
      <c r="AD1691" s="485">
        <v>468381.80689199938</v>
      </c>
      <c r="AE1691" s="480">
        <v>5520816</v>
      </c>
    </row>
    <row r="1692" spans="1:31" s="486" customFormat="1" ht="14.4" x14ac:dyDescent="0.3">
      <c r="A1692" s="474">
        <v>43804</v>
      </c>
      <c r="B1692" s="475">
        <f t="shared" si="47"/>
        <v>2019</v>
      </c>
      <c r="C1692" s="476">
        <v>1038125</v>
      </c>
      <c r="D1692" s="476">
        <v>5113375</v>
      </c>
      <c r="E1692" s="476">
        <v>283392192</v>
      </c>
      <c r="F1692" s="476">
        <v>1038125</v>
      </c>
      <c r="G1692" s="477">
        <v>20963770</v>
      </c>
      <c r="H1692" s="477">
        <v>288991180</v>
      </c>
      <c r="I1692" s="477">
        <v>288991180</v>
      </c>
      <c r="J1692" s="478">
        <v>99.8</v>
      </c>
      <c r="K1692" s="479">
        <v>681.08500000000004</v>
      </c>
      <c r="L1692" s="479">
        <v>369.53199999999998</v>
      </c>
      <c r="M1692" s="480">
        <v>3341.8150000000001</v>
      </c>
      <c r="N1692" s="480">
        <v>1841.992</v>
      </c>
      <c r="O1692" s="480">
        <v>188682.97073699976</v>
      </c>
      <c r="P1692" s="480">
        <v>99190.625892000069</v>
      </c>
      <c r="Q1692" s="481">
        <v>1038.125</v>
      </c>
      <c r="R1692" s="482">
        <f t="shared" si="46"/>
        <v>0.39627757722701168</v>
      </c>
      <c r="S1692" s="483">
        <v>97.63306784660773</v>
      </c>
      <c r="T1692" s="481">
        <v>87</v>
      </c>
      <c r="U1692" s="480">
        <v>2088000</v>
      </c>
      <c r="V1692" s="480">
        <v>10440000</v>
      </c>
      <c r="W1692" s="480">
        <v>12</v>
      </c>
      <c r="X1692" s="480">
        <v>707832000</v>
      </c>
      <c r="Y1692" s="484">
        <v>60</v>
      </c>
      <c r="Z1692" s="484">
        <v>31.05</v>
      </c>
      <c r="AA1692" s="485">
        <v>202160.28973699978</v>
      </c>
      <c r="AB1692" s="485">
        <v>106697.1818920001</v>
      </c>
      <c r="AC1692" s="485">
        <v>900857.09673700063</v>
      </c>
      <c r="AD1692" s="485">
        <v>468751.33889199939</v>
      </c>
      <c r="AE1692" s="480">
        <v>5522904</v>
      </c>
    </row>
    <row r="1693" spans="1:31" s="486" customFormat="1" ht="14.4" x14ac:dyDescent="0.3">
      <c r="A1693" s="474">
        <v>43805</v>
      </c>
      <c r="B1693" s="475">
        <f t="shared" si="47"/>
        <v>2019</v>
      </c>
      <c r="C1693" s="476">
        <v>151187.5</v>
      </c>
      <c r="D1693" s="476">
        <v>5264562.5</v>
      </c>
      <c r="E1693" s="476">
        <v>283543360</v>
      </c>
      <c r="F1693" s="476">
        <v>209899</v>
      </c>
      <c r="G1693" s="477">
        <v>20963770</v>
      </c>
      <c r="H1693" s="477">
        <v>288991180</v>
      </c>
      <c r="I1693" s="477">
        <v>288991180</v>
      </c>
      <c r="J1693" s="478">
        <v>99.34</v>
      </c>
      <c r="K1693" s="479">
        <v>99.875</v>
      </c>
      <c r="L1693" s="479">
        <v>58.667999999999999</v>
      </c>
      <c r="M1693" s="480">
        <v>3441.69</v>
      </c>
      <c r="N1693" s="480">
        <v>1900.6599999999999</v>
      </c>
      <c r="O1693" s="480">
        <v>188782.84573699976</v>
      </c>
      <c r="P1693" s="480">
        <v>99249.293892000074</v>
      </c>
      <c r="Q1693" s="481">
        <v>151.1875</v>
      </c>
      <c r="R1693" s="482">
        <f t="shared" si="46"/>
        <v>0.39375391756711547</v>
      </c>
      <c r="S1693" s="483">
        <v>97.638088235294177</v>
      </c>
      <c r="T1693" s="481">
        <v>87</v>
      </c>
      <c r="U1693" s="480">
        <v>2088000</v>
      </c>
      <c r="V1693" s="480">
        <v>12528000</v>
      </c>
      <c r="W1693" s="480">
        <v>12</v>
      </c>
      <c r="X1693" s="480">
        <v>709920000</v>
      </c>
      <c r="Y1693" s="484">
        <v>60</v>
      </c>
      <c r="Z1693" s="484">
        <v>31.05</v>
      </c>
      <c r="AA1693" s="485">
        <v>201001.13973699979</v>
      </c>
      <c r="AB1693" s="485">
        <v>106100.67389200009</v>
      </c>
      <c r="AC1693" s="485">
        <v>900956.97173700063</v>
      </c>
      <c r="AD1693" s="485">
        <v>468810.00689199939</v>
      </c>
      <c r="AE1693" s="480">
        <v>5524992</v>
      </c>
    </row>
    <row r="1694" spans="1:31" s="486" customFormat="1" ht="14.4" x14ac:dyDescent="0.3">
      <c r="A1694" s="474">
        <v>43806</v>
      </c>
      <c r="B1694" s="475">
        <f t="shared" si="47"/>
        <v>2019</v>
      </c>
      <c r="C1694" s="476">
        <v>141125</v>
      </c>
      <c r="D1694" s="476">
        <v>5405687.5</v>
      </c>
      <c r="E1694" s="476">
        <v>283684512</v>
      </c>
      <c r="F1694" s="476">
        <v>251627</v>
      </c>
      <c r="G1694" s="477">
        <v>20963770</v>
      </c>
      <c r="H1694" s="477">
        <v>288991180</v>
      </c>
      <c r="I1694" s="477">
        <v>288991180</v>
      </c>
      <c r="J1694" s="478">
        <v>98.45</v>
      </c>
      <c r="K1694" s="479">
        <v>83.477000000000004</v>
      </c>
      <c r="L1694" s="479">
        <v>64.828000000000003</v>
      </c>
      <c r="M1694" s="480">
        <v>3525.1669999999999</v>
      </c>
      <c r="N1694" s="480">
        <v>1965.4879999999998</v>
      </c>
      <c r="O1694" s="480">
        <v>188866.32273699978</v>
      </c>
      <c r="P1694" s="480">
        <v>99314.121892000068</v>
      </c>
      <c r="Q1694" s="481">
        <v>141.125</v>
      </c>
      <c r="R1694" s="482">
        <f t="shared" si="46"/>
        <v>0.3924909865326327</v>
      </c>
      <c r="S1694" s="483">
        <v>97.640469208211186</v>
      </c>
      <c r="T1694" s="481">
        <v>87</v>
      </c>
      <c r="U1694" s="480">
        <v>2088000</v>
      </c>
      <c r="V1694" s="480">
        <v>14616000</v>
      </c>
      <c r="W1694" s="480">
        <v>12</v>
      </c>
      <c r="X1694" s="480">
        <v>712008000</v>
      </c>
      <c r="Y1694" s="484">
        <v>60</v>
      </c>
      <c r="Z1694" s="484">
        <v>31.05</v>
      </c>
      <c r="AA1694" s="485">
        <v>199681.48773699984</v>
      </c>
      <c r="AB1694" s="485">
        <v>105456.4698920001</v>
      </c>
      <c r="AC1694" s="485">
        <v>901040.44873700058</v>
      </c>
      <c r="AD1694" s="485">
        <v>468874.83489199937</v>
      </c>
      <c r="AE1694" s="480">
        <v>5527080</v>
      </c>
    </row>
    <row r="1695" spans="1:31" s="486" customFormat="1" ht="14.4" x14ac:dyDescent="0.3">
      <c r="A1695" s="474">
        <v>43807</v>
      </c>
      <c r="B1695" s="475">
        <f t="shared" si="47"/>
        <v>2019</v>
      </c>
      <c r="C1695" s="476">
        <v>38187.5</v>
      </c>
      <c r="D1695" s="476">
        <v>5443875</v>
      </c>
      <c r="E1695" s="476">
        <v>283722688</v>
      </c>
      <c r="F1695" s="476">
        <v>101494</v>
      </c>
      <c r="G1695" s="477">
        <v>20963770</v>
      </c>
      <c r="H1695" s="477">
        <v>288991180</v>
      </c>
      <c r="I1695" s="477">
        <v>288991180</v>
      </c>
      <c r="J1695" s="478">
        <v>100</v>
      </c>
      <c r="K1695" s="479">
        <v>25.207000000000001</v>
      </c>
      <c r="L1695" s="479">
        <v>19.692</v>
      </c>
      <c r="M1695" s="480">
        <v>3550.3739999999998</v>
      </c>
      <c r="N1695" s="480">
        <v>1985.1799999999998</v>
      </c>
      <c r="O1695" s="480">
        <v>188891.52973699977</v>
      </c>
      <c r="P1695" s="480">
        <v>99333.813892000064</v>
      </c>
      <c r="Q1695" s="481">
        <v>38.1875</v>
      </c>
      <c r="R1695" s="482">
        <f t="shared" si="46"/>
        <v>0.39195499154496671</v>
      </c>
      <c r="S1695" s="483">
        <v>97.647368421052676</v>
      </c>
      <c r="T1695" s="481">
        <v>87</v>
      </c>
      <c r="U1695" s="480">
        <v>2088000</v>
      </c>
      <c r="V1695" s="480">
        <v>16704000</v>
      </c>
      <c r="W1695" s="480">
        <v>12</v>
      </c>
      <c r="X1695" s="480">
        <v>714096000</v>
      </c>
      <c r="Y1695" s="484">
        <v>60</v>
      </c>
      <c r="Z1695" s="484">
        <v>31.05</v>
      </c>
      <c r="AA1695" s="485">
        <v>198963.91973699981</v>
      </c>
      <c r="AB1695" s="485">
        <v>105096.43789200009</v>
      </c>
      <c r="AC1695" s="485">
        <v>901065.65573700063</v>
      </c>
      <c r="AD1695" s="485">
        <v>468894.52689199935</v>
      </c>
      <c r="AE1695" s="480">
        <v>5529168</v>
      </c>
    </row>
    <row r="1696" spans="1:31" s="486" customFormat="1" ht="14.4" x14ac:dyDescent="0.3">
      <c r="A1696" s="474">
        <v>43808</v>
      </c>
      <c r="B1696" s="475">
        <f t="shared" si="47"/>
        <v>2019</v>
      </c>
      <c r="C1696" s="476">
        <v>35625</v>
      </c>
      <c r="D1696" s="476">
        <v>5479500</v>
      </c>
      <c r="E1696" s="476">
        <v>283758304</v>
      </c>
      <c r="F1696" s="476">
        <v>102956</v>
      </c>
      <c r="G1696" s="477">
        <v>20963770</v>
      </c>
      <c r="H1696" s="477">
        <v>288991180</v>
      </c>
      <c r="I1696" s="477">
        <v>288991180</v>
      </c>
      <c r="J1696" s="478">
        <v>99.96</v>
      </c>
      <c r="K1696" s="479">
        <v>27.417000000000002</v>
      </c>
      <c r="L1696" s="479">
        <v>14.86</v>
      </c>
      <c r="M1696" s="480">
        <v>3577.7909999999997</v>
      </c>
      <c r="N1696" s="480">
        <v>2000.0399999999997</v>
      </c>
      <c r="O1696" s="480">
        <v>188918.94673699976</v>
      </c>
      <c r="P1696" s="480">
        <v>99348.673892000064</v>
      </c>
      <c r="Q1696" s="481">
        <v>35.625</v>
      </c>
      <c r="R1696" s="482">
        <f t="shared" si="46"/>
        <v>0.39007618636992858</v>
      </c>
      <c r="S1696" s="483">
        <v>97.654110787172058</v>
      </c>
      <c r="T1696" s="481">
        <v>87</v>
      </c>
      <c r="U1696" s="480">
        <v>2088000</v>
      </c>
      <c r="V1696" s="480">
        <v>18792000</v>
      </c>
      <c r="W1696" s="480">
        <v>12</v>
      </c>
      <c r="X1696" s="480">
        <v>716184000</v>
      </c>
      <c r="Y1696" s="484">
        <v>60</v>
      </c>
      <c r="Z1696" s="484">
        <v>31.05</v>
      </c>
      <c r="AA1696" s="485">
        <v>198712.23473699982</v>
      </c>
      <c r="AB1696" s="485">
        <v>104936.93389200009</v>
      </c>
      <c r="AC1696" s="485">
        <v>901093.07273700065</v>
      </c>
      <c r="AD1696" s="485">
        <v>468909.38689199934</v>
      </c>
      <c r="AE1696" s="480">
        <v>5531256</v>
      </c>
    </row>
    <row r="1697" spans="1:31" s="486" customFormat="1" ht="14.4" x14ac:dyDescent="0.3">
      <c r="A1697" s="474">
        <v>43809</v>
      </c>
      <c r="B1697" s="475">
        <f t="shared" si="47"/>
        <v>2019</v>
      </c>
      <c r="C1697" s="476">
        <v>262750</v>
      </c>
      <c r="D1697" s="476">
        <v>5742250</v>
      </c>
      <c r="E1697" s="476">
        <v>284021056</v>
      </c>
      <c r="F1697" s="476">
        <v>266570</v>
      </c>
      <c r="G1697" s="477">
        <v>20963770</v>
      </c>
      <c r="H1697" s="477">
        <v>288991180</v>
      </c>
      <c r="I1697" s="477">
        <v>288991180</v>
      </c>
      <c r="J1697" s="478">
        <v>100</v>
      </c>
      <c r="K1697" s="479">
        <v>168.947</v>
      </c>
      <c r="L1697" s="479">
        <v>100.584</v>
      </c>
      <c r="M1697" s="480">
        <v>3746.7379999999998</v>
      </c>
      <c r="N1697" s="480">
        <v>2100.6239999999998</v>
      </c>
      <c r="O1697" s="480">
        <v>189087.89373699974</v>
      </c>
      <c r="P1697" s="480">
        <v>99449.257892000067</v>
      </c>
      <c r="Q1697" s="481">
        <v>262.75</v>
      </c>
      <c r="R1697" s="482">
        <f t="shared" si="46"/>
        <v>0.38939670019977168</v>
      </c>
      <c r="S1697" s="483">
        <v>97.660930232558187</v>
      </c>
      <c r="T1697" s="481">
        <v>87</v>
      </c>
      <c r="U1697" s="480">
        <v>2088000</v>
      </c>
      <c r="V1697" s="480">
        <v>20880000</v>
      </c>
      <c r="W1697" s="480">
        <v>12</v>
      </c>
      <c r="X1697" s="480">
        <v>718272000</v>
      </c>
      <c r="Y1697" s="484">
        <v>60</v>
      </c>
      <c r="Z1697" s="484">
        <v>31.05</v>
      </c>
      <c r="AA1697" s="485">
        <v>197916.24573699982</v>
      </c>
      <c r="AB1697" s="485">
        <v>104512.44189200009</v>
      </c>
      <c r="AC1697" s="485">
        <v>901262.01973700069</v>
      </c>
      <c r="AD1697" s="485">
        <v>469009.97089199931</v>
      </c>
      <c r="AE1697" s="480">
        <v>5533344</v>
      </c>
    </row>
    <row r="1698" spans="1:31" s="486" customFormat="1" ht="14.4" x14ac:dyDescent="0.3">
      <c r="A1698" s="474">
        <v>43810</v>
      </c>
      <c r="B1698" s="475">
        <f t="shared" si="47"/>
        <v>2019</v>
      </c>
      <c r="C1698" s="476">
        <v>123812.5</v>
      </c>
      <c r="D1698" s="476">
        <v>5866062.5</v>
      </c>
      <c r="E1698" s="476">
        <v>284144864</v>
      </c>
      <c r="F1698" s="476">
        <v>182695</v>
      </c>
      <c r="G1698" s="477">
        <v>20963770</v>
      </c>
      <c r="H1698" s="477">
        <v>288991180</v>
      </c>
      <c r="I1698" s="477">
        <v>288991180</v>
      </c>
      <c r="J1698" s="478">
        <v>98.12</v>
      </c>
      <c r="K1698" s="479">
        <v>90.768000000000001</v>
      </c>
      <c r="L1698" s="479">
        <v>42.62</v>
      </c>
      <c r="M1698" s="480">
        <v>3837.5059999999999</v>
      </c>
      <c r="N1698" s="480">
        <v>2143.2439999999997</v>
      </c>
      <c r="O1698" s="480">
        <v>189178.66173699975</v>
      </c>
      <c r="P1698" s="480">
        <v>99491.877892000062</v>
      </c>
      <c r="Q1698" s="481">
        <v>123.8125</v>
      </c>
      <c r="R1698" s="482">
        <f t="shared" si="46"/>
        <v>0.38877605187667291</v>
      </c>
      <c r="S1698" s="483">
        <v>97.662260869565273</v>
      </c>
      <c r="T1698" s="481">
        <v>87</v>
      </c>
      <c r="U1698" s="480">
        <v>2088000</v>
      </c>
      <c r="V1698" s="480">
        <v>22968000</v>
      </c>
      <c r="W1698" s="480">
        <v>12</v>
      </c>
      <c r="X1698" s="480">
        <v>720360000</v>
      </c>
      <c r="Y1698" s="484">
        <v>60</v>
      </c>
      <c r="Z1698" s="484">
        <v>31.05</v>
      </c>
      <c r="AA1698" s="485">
        <v>197509.53973699984</v>
      </c>
      <c r="AB1698" s="485">
        <v>104271.52189200009</v>
      </c>
      <c r="AC1698" s="485">
        <v>901352.78773700073</v>
      </c>
      <c r="AD1698" s="485">
        <v>469052.59089199931</v>
      </c>
      <c r="AE1698" s="480">
        <v>5535432</v>
      </c>
    </row>
    <row r="1699" spans="1:31" s="486" customFormat="1" ht="14.4" x14ac:dyDescent="0.3">
      <c r="A1699" s="474">
        <v>43811</v>
      </c>
      <c r="B1699" s="475">
        <f t="shared" si="47"/>
        <v>2019</v>
      </c>
      <c r="C1699" s="476">
        <v>22187.5</v>
      </c>
      <c r="D1699" s="476">
        <v>5888250</v>
      </c>
      <c r="E1699" s="476">
        <v>284167072</v>
      </c>
      <c r="F1699" s="476">
        <v>52795</v>
      </c>
      <c r="G1699" s="477">
        <v>20963770</v>
      </c>
      <c r="H1699" s="477">
        <v>288991180</v>
      </c>
      <c r="I1699" s="477">
        <v>288991180</v>
      </c>
      <c r="J1699" s="478">
        <v>60.95</v>
      </c>
      <c r="K1699" s="479">
        <v>17.722000000000001</v>
      </c>
      <c r="L1699" s="479">
        <v>7.4640000000000004</v>
      </c>
      <c r="M1699" s="480">
        <v>3855.2280000000001</v>
      </c>
      <c r="N1699" s="480">
        <v>2150.7079999999996</v>
      </c>
      <c r="O1699" s="480">
        <v>189196.38373699976</v>
      </c>
      <c r="P1699" s="480">
        <v>99499.341892000069</v>
      </c>
      <c r="Q1699" s="481">
        <v>22.1875</v>
      </c>
      <c r="R1699" s="482">
        <f t="shared" si="46"/>
        <v>0.38819255255898011</v>
      </c>
      <c r="S1699" s="483">
        <v>97.556156069364206</v>
      </c>
      <c r="T1699" s="481">
        <v>87</v>
      </c>
      <c r="U1699" s="480">
        <v>2088000</v>
      </c>
      <c r="V1699" s="480">
        <v>25056000</v>
      </c>
      <c r="W1699" s="480">
        <v>12</v>
      </c>
      <c r="X1699" s="480">
        <v>722448000</v>
      </c>
      <c r="Y1699" s="484">
        <v>60</v>
      </c>
      <c r="Z1699" s="484">
        <v>31.05</v>
      </c>
      <c r="AA1699" s="485">
        <v>197137.74873699984</v>
      </c>
      <c r="AB1699" s="485">
        <v>104044.12589200008</v>
      </c>
      <c r="AC1699" s="485">
        <v>901370.50973700068</v>
      </c>
      <c r="AD1699" s="485">
        <v>469060.05489199929</v>
      </c>
      <c r="AE1699" s="480">
        <v>5537520</v>
      </c>
    </row>
    <row r="1700" spans="1:31" s="486" customFormat="1" ht="14.4" x14ac:dyDescent="0.3">
      <c r="A1700" s="474">
        <v>43812</v>
      </c>
      <c r="B1700" s="475">
        <f t="shared" si="47"/>
        <v>2019</v>
      </c>
      <c r="C1700" s="476">
        <v>720812.5</v>
      </c>
      <c r="D1700" s="476">
        <v>6609062.5</v>
      </c>
      <c r="E1700" s="476">
        <v>284887872</v>
      </c>
      <c r="F1700" s="476">
        <v>837303</v>
      </c>
      <c r="G1700" s="477">
        <v>20963770</v>
      </c>
      <c r="H1700" s="477">
        <v>288991180</v>
      </c>
      <c r="I1700" s="477">
        <v>288991180</v>
      </c>
      <c r="J1700" s="478">
        <v>96.95</v>
      </c>
      <c r="K1700" s="479">
        <v>456.87299999999999</v>
      </c>
      <c r="L1700" s="479">
        <v>225.26</v>
      </c>
      <c r="M1700" s="480">
        <v>4312.1009999999997</v>
      </c>
      <c r="N1700" s="480">
        <v>2375.9679999999998</v>
      </c>
      <c r="O1700" s="480">
        <v>189653.25673699976</v>
      </c>
      <c r="P1700" s="480">
        <v>99724.601892000064</v>
      </c>
      <c r="Q1700" s="481">
        <v>720.8125</v>
      </c>
      <c r="R1700" s="482">
        <f t="shared" si="46"/>
        <v>0.38810906636258058</v>
      </c>
      <c r="S1700" s="483">
        <v>97.554409221902048</v>
      </c>
      <c r="T1700" s="481">
        <v>87</v>
      </c>
      <c r="U1700" s="480">
        <v>2088000</v>
      </c>
      <c r="V1700" s="480">
        <v>27144000</v>
      </c>
      <c r="W1700" s="480">
        <v>12</v>
      </c>
      <c r="X1700" s="480">
        <v>724536000</v>
      </c>
      <c r="Y1700" s="484">
        <v>60</v>
      </c>
      <c r="Z1700" s="484">
        <v>31.05</v>
      </c>
      <c r="AA1700" s="485">
        <v>197292.99873699981</v>
      </c>
      <c r="AB1700" s="485">
        <v>104093.72189200007</v>
      </c>
      <c r="AC1700" s="485">
        <v>901827.38273700071</v>
      </c>
      <c r="AD1700" s="485">
        <v>469285.3148919993</v>
      </c>
      <c r="AE1700" s="480">
        <v>5539608</v>
      </c>
    </row>
    <row r="1701" spans="1:31" s="486" customFormat="1" ht="14.4" x14ac:dyDescent="0.3">
      <c r="A1701" s="474">
        <v>43813</v>
      </c>
      <c r="B1701" s="475">
        <f t="shared" si="47"/>
        <v>2019</v>
      </c>
      <c r="C1701" s="476">
        <v>1346625</v>
      </c>
      <c r="D1701" s="476">
        <v>7955687.5</v>
      </c>
      <c r="E1701" s="476">
        <v>286234496</v>
      </c>
      <c r="F1701" s="476">
        <v>1486201</v>
      </c>
      <c r="G1701" s="477">
        <v>20963770</v>
      </c>
      <c r="H1701" s="477">
        <v>288991180</v>
      </c>
      <c r="I1701" s="477">
        <v>288991180</v>
      </c>
      <c r="J1701" s="478">
        <v>98.58</v>
      </c>
      <c r="K1701" s="479">
        <v>895.54700000000003</v>
      </c>
      <c r="L1701" s="479">
        <v>469.71199999999999</v>
      </c>
      <c r="M1701" s="480">
        <v>5207.6479999999992</v>
      </c>
      <c r="N1701" s="480">
        <v>2845.68</v>
      </c>
      <c r="O1701" s="480">
        <v>190548.80373699975</v>
      </c>
      <c r="P1701" s="480">
        <v>100194.31389200006</v>
      </c>
      <c r="Q1701" s="481">
        <v>1346.625</v>
      </c>
      <c r="R1701" s="482">
        <f t="shared" si="46"/>
        <v>0.389360698651459</v>
      </c>
      <c r="S1701" s="483">
        <v>97.557356321839123</v>
      </c>
      <c r="T1701" s="481">
        <v>87</v>
      </c>
      <c r="U1701" s="480">
        <v>2088000</v>
      </c>
      <c r="V1701" s="480">
        <v>29232000</v>
      </c>
      <c r="W1701" s="480">
        <v>12</v>
      </c>
      <c r="X1701" s="480">
        <v>726624000</v>
      </c>
      <c r="Y1701" s="484">
        <v>60</v>
      </c>
      <c r="Z1701" s="484">
        <v>31.05</v>
      </c>
      <c r="AA1701" s="485">
        <v>197696.43073699981</v>
      </c>
      <c r="AB1701" s="485">
        <v>104252.18189200008</v>
      </c>
      <c r="AC1701" s="485">
        <v>902722.92973700073</v>
      </c>
      <c r="AD1701" s="485">
        <v>469755.0268919993</v>
      </c>
      <c r="AE1701" s="480">
        <v>5541696</v>
      </c>
    </row>
    <row r="1702" spans="1:31" s="486" customFormat="1" ht="14.4" x14ac:dyDescent="0.3">
      <c r="A1702" s="474">
        <v>43814</v>
      </c>
      <c r="B1702" s="475">
        <f t="shared" si="47"/>
        <v>2019</v>
      </c>
      <c r="C1702" s="476">
        <v>265062.5</v>
      </c>
      <c r="D1702" s="476">
        <v>8220750</v>
      </c>
      <c r="E1702" s="476">
        <v>286499552</v>
      </c>
      <c r="F1702" s="476">
        <v>194668</v>
      </c>
      <c r="G1702" s="477">
        <v>20963770</v>
      </c>
      <c r="H1702" s="477">
        <v>288991180</v>
      </c>
      <c r="I1702" s="477">
        <v>288991180</v>
      </c>
      <c r="J1702" s="478">
        <v>97.33</v>
      </c>
      <c r="K1702" s="479">
        <v>168.69200000000001</v>
      </c>
      <c r="L1702" s="479">
        <v>102.964</v>
      </c>
      <c r="M1702" s="480">
        <v>5376.3399999999992</v>
      </c>
      <c r="N1702" s="480">
        <v>2948.6439999999998</v>
      </c>
      <c r="O1702" s="480">
        <v>190717.49573699976</v>
      </c>
      <c r="P1702" s="480">
        <v>100297.27789200007</v>
      </c>
      <c r="Q1702" s="481">
        <v>265.0625</v>
      </c>
      <c r="R1702" s="482">
        <f t="shared" si="46"/>
        <v>0.38822260688113414</v>
      </c>
      <c r="S1702" s="483">
        <v>97.556704871060219</v>
      </c>
      <c r="T1702" s="481">
        <v>87</v>
      </c>
      <c r="U1702" s="480">
        <v>2088000</v>
      </c>
      <c r="V1702" s="480">
        <v>31320000</v>
      </c>
      <c r="W1702" s="480">
        <v>12</v>
      </c>
      <c r="X1702" s="480">
        <v>728712000</v>
      </c>
      <c r="Y1702" s="484">
        <v>60</v>
      </c>
      <c r="Z1702" s="484">
        <v>31.05</v>
      </c>
      <c r="AA1702" s="485">
        <v>197616.2767369998</v>
      </c>
      <c r="AB1702" s="485">
        <v>104203.70989200009</v>
      </c>
      <c r="AC1702" s="485">
        <v>902891.62173700077</v>
      </c>
      <c r="AD1702" s="485">
        <v>469857.99089199927</v>
      </c>
      <c r="AE1702" s="480">
        <v>5543784</v>
      </c>
    </row>
    <row r="1703" spans="1:31" s="486" customFormat="1" ht="14.4" x14ac:dyDescent="0.3">
      <c r="A1703" s="474">
        <v>43815</v>
      </c>
      <c r="B1703" s="475">
        <f t="shared" si="47"/>
        <v>2019</v>
      </c>
      <c r="C1703" s="476">
        <v>56645.000000000007</v>
      </c>
      <c r="D1703" s="476">
        <v>8278085.9999998361</v>
      </c>
      <c r="E1703" s="476">
        <v>286557005.99999982</v>
      </c>
      <c r="F1703" s="476">
        <v>205080</v>
      </c>
      <c r="G1703" s="477">
        <v>20963770</v>
      </c>
      <c r="H1703" s="477">
        <v>288991180</v>
      </c>
      <c r="I1703" s="477">
        <v>288991180</v>
      </c>
      <c r="J1703" s="478">
        <v>99.9</v>
      </c>
      <c r="K1703" s="479">
        <v>29.933</v>
      </c>
      <c r="L1703" s="479">
        <v>33.368000000000002</v>
      </c>
      <c r="M1703" s="480">
        <v>5406.2729999999992</v>
      </c>
      <c r="N1703" s="480">
        <v>2982.0119999999997</v>
      </c>
      <c r="O1703" s="480">
        <v>190747.42873699975</v>
      </c>
      <c r="P1703" s="480">
        <v>100330.64589200007</v>
      </c>
      <c r="Q1703" s="481">
        <v>56.64500000000001</v>
      </c>
      <c r="R1703" s="482">
        <f t="shared" si="46"/>
        <v>0.3875339922272738</v>
      </c>
      <c r="S1703" s="483">
        <v>97.563400000000044</v>
      </c>
      <c r="T1703" s="481">
        <v>87</v>
      </c>
      <c r="U1703" s="480">
        <v>2088000</v>
      </c>
      <c r="V1703" s="480">
        <v>33408000</v>
      </c>
      <c r="W1703" s="480">
        <v>12</v>
      </c>
      <c r="X1703" s="480">
        <v>730800000</v>
      </c>
      <c r="Y1703" s="484">
        <v>60</v>
      </c>
      <c r="Z1703" s="484">
        <v>31.05</v>
      </c>
      <c r="AA1703" s="485">
        <v>196893.92773699979</v>
      </c>
      <c r="AB1703" s="485">
        <v>103852.96989200008</v>
      </c>
      <c r="AC1703" s="485">
        <v>902921.55473700073</v>
      </c>
      <c r="AD1703" s="485">
        <v>469891.35889199929</v>
      </c>
      <c r="AE1703" s="480">
        <v>5545872</v>
      </c>
    </row>
    <row r="1704" spans="1:31" s="486" customFormat="1" ht="14.4" x14ac:dyDescent="0.3">
      <c r="A1704" s="474">
        <v>43816</v>
      </c>
      <c r="B1704" s="475">
        <f t="shared" si="47"/>
        <v>2019</v>
      </c>
      <c r="C1704" s="476">
        <v>307498.00000000006</v>
      </c>
      <c r="D1704" s="476">
        <v>8585583.9999997411</v>
      </c>
      <c r="E1704" s="476">
        <v>286864503.9999997</v>
      </c>
      <c r="F1704" s="476">
        <v>192460</v>
      </c>
      <c r="G1704" s="477">
        <v>20963770</v>
      </c>
      <c r="H1704" s="477">
        <v>288991180</v>
      </c>
      <c r="I1704" s="477">
        <v>288991180</v>
      </c>
      <c r="J1704" s="478">
        <v>99.15</v>
      </c>
      <c r="K1704" s="479">
        <v>197.74700000000001</v>
      </c>
      <c r="L1704" s="479">
        <v>115.94799999999999</v>
      </c>
      <c r="M1704" s="480">
        <v>5604.0199999999995</v>
      </c>
      <c r="N1704" s="480">
        <v>3097.9599999999996</v>
      </c>
      <c r="O1704" s="480">
        <v>190945.17573699975</v>
      </c>
      <c r="P1704" s="480">
        <v>100446.59389200008</v>
      </c>
      <c r="Q1704" s="481">
        <v>307.49800000000005</v>
      </c>
      <c r="R1704" s="482">
        <f t="shared" si="46"/>
        <v>0.38787951524202224</v>
      </c>
      <c r="S1704" s="483">
        <v>97.567920227920283</v>
      </c>
      <c r="T1704" s="481">
        <v>87</v>
      </c>
      <c r="U1704" s="480">
        <v>2088000</v>
      </c>
      <c r="V1704" s="480">
        <v>35496000</v>
      </c>
      <c r="W1704" s="480">
        <v>12</v>
      </c>
      <c r="X1704" s="480">
        <v>732888000</v>
      </c>
      <c r="Y1704" s="484">
        <v>60</v>
      </c>
      <c r="Z1704" s="484">
        <v>31.05</v>
      </c>
      <c r="AA1704" s="485">
        <v>196694.1357369998</v>
      </c>
      <c r="AB1704" s="485">
        <v>103771.28989200009</v>
      </c>
      <c r="AC1704" s="485">
        <v>903119.3017370007</v>
      </c>
      <c r="AD1704" s="485">
        <v>470007.30689199927</v>
      </c>
      <c r="AE1704" s="480">
        <v>5547960</v>
      </c>
    </row>
    <row r="1705" spans="1:31" s="486" customFormat="1" ht="14.4" x14ac:dyDescent="0.3">
      <c r="A1705" s="474">
        <v>43817</v>
      </c>
      <c r="B1705" s="475">
        <f t="shared" si="47"/>
        <v>2019</v>
      </c>
      <c r="C1705" s="476">
        <v>837350</v>
      </c>
      <c r="D1705" s="476">
        <v>9422933.9999996591</v>
      </c>
      <c r="E1705" s="476">
        <v>287701853.99999964</v>
      </c>
      <c r="F1705" s="476">
        <v>366614</v>
      </c>
      <c r="G1705" s="477">
        <v>20963770</v>
      </c>
      <c r="H1705" s="477">
        <v>288991180</v>
      </c>
      <c r="I1705" s="477">
        <v>288991180</v>
      </c>
      <c r="J1705" s="478">
        <v>97.14</v>
      </c>
      <c r="K1705" s="479">
        <v>556.553</v>
      </c>
      <c r="L1705" s="479">
        <v>288.04000000000002</v>
      </c>
      <c r="M1705" s="480">
        <v>6160.5729999999994</v>
      </c>
      <c r="N1705" s="480">
        <v>3385.9999999999995</v>
      </c>
      <c r="O1705" s="480">
        <v>191501.72873699976</v>
      </c>
      <c r="P1705" s="480">
        <v>100734.63389200007</v>
      </c>
      <c r="Q1705" s="481">
        <v>837.35</v>
      </c>
      <c r="R1705" s="482">
        <f t="shared" si="46"/>
        <v>0.38726658027115146</v>
      </c>
      <c r="S1705" s="483">
        <v>97.566704545454598</v>
      </c>
      <c r="T1705" s="481">
        <v>87</v>
      </c>
      <c r="U1705" s="480">
        <v>2088000</v>
      </c>
      <c r="V1705" s="480">
        <v>37584000</v>
      </c>
      <c r="W1705" s="480">
        <v>12</v>
      </c>
      <c r="X1705" s="480">
        <v>734976000</v>
      </c>
      <c r="Y1705" s="484">
        <v>60</v>
      </c>
      <c r="Z1705" s="484">
        <v>31.05</v>
      </c>
      <c r="AA1705" s="485">
        <v>197221.61273699981</v>
      </c>
      <c r="AB1705" s="485">
        <v>104040.92189200009</v>
      </c>
      <c r="AC1705" s="485">
        <v>903675.85473700066</v>
      </c>
      <c r="AD1705" s="485">
        <v>470295.34689199924</v>
      </c>
      <c r="AE1705" s="480">
        <v>5550048</v>
      </c>
    </row>
    <row r="1706" spans="1:31" s="486" customFormat="1" ht="14.4" x14ac:dyDescent="0.3">
      <c r="A1706" s="474">
        <v>43818</v>
      </c>
      <c r="B1706" s="475">
        <f t="shared" si="47"/>
        <v>2019</v>
      </c>
      <c r="C1706" s="476">
        <v>291287.99999999994</v>
      </c>
      <c r="D1706" s="476">
        <v>9714221.9999996014</v>
      </c>
      <c r="E1706" s="476">
        <v>287993141.99999958</v>
      </c>
      <c r="F1706" s="476">
        <v>261169</v>
      </c>
      <c r="G1706" s="477">
        <v>20963770</v>
      </c>
      <c r="H1706" s="477">
        <v>288991180</v>
      </c>
      <c r="I1706" s="477">
        <v>288991180</v>
      </c>
      <c r="J1706" s="478">
        <v>99.53</v>
      </c>
      <c r="K1706" s="479">
        <v>196.45599999999999</v>
      </c>
      <c r="L1706" s="479">
        <v>101.464</v>
      </c>
      <c r="M1706" s="480">
        <v>6357.0289999999995</v>
      </c>
      <c r="N1706" s="480">
        <v>3487.4639999999995</v>
      </c>
      <c r="O1706" s="480">
        <v>191698.18473699977</v>
      </c>
      <c r="P1706" s="480">
        <v>100836.09789200008</v>
      </c>
      <c r="Q1706" s="481">
        <v>291.28799999999995</v>
      </c>
      <c r="R1706" s="482">
        <f t="shared" si="46"/>
        <v>0.3855514409230173</v>
      </c>
      <c r="S1706" s="483">
        <v>97.572266288951894</v>
      </c>
      <c r="T1706" s="481">
        <v>87</v>
      </c>
      <c r="U1706" s="480">
        <v>2088000</v>
      </c>
      <c r="V1706" s="480">
        <v>39672000</v>
      </c>
      <c r="W1706" s="480">
        <v>12</v>
      </c>
      <c r="X1706" s="480">
        <v>737064000</v>
      </c>
      <c r="Y1706" s="484">
        <v>60</v>
      </c>
      <c r="Z1706" s="484">
        <v>31.05</v>
      </c>
      <c r="AA1706" s="485">
        <v>196548.01973699982</v>
      </c>
      <c r="AB1706" s="485">
        <v>103687.27389200008</v>
      </c>
      <c r="AC1706" s="485">
        <v>903872.31073700066</v>
      </c>
      <c r="AD1706" s="485">
        <v>470396.81089199922</v>
      </c>
      <c r="AE1706" s="480">
        <v>5552136</v>
      </c>
    </row>
    <row r="1707" spans="1:31" s="486" customFormat="1" ht="14.4" x14ac:dyDescent="0.3">
      <c r="A1707" s="474">
        <v>43819</v>
      </c>
      <c r="B1707" s="475">
        <f t="shared" si="47"/>
        <v>2019</v>
      </c>
      <c r="C1707" s="476">
        <v>912812.5</v>
      </c>
      <c r="D1707" s="476">
        <v>10625500</v>
      </c>
      <c r="E1707" s="476">
        <v>288904320</v>
      </c>
      <c r="F1707" s="476">
        <v>720884</v>
      </c>
      <c r="G1707" s="477">
        <v>20963770</v>
      </c>
      <c r="H1707" s="477">
        <v>288991180</v>
      </c>
      <c r="I1707" s="477">
        <v>288991180</v>
      </c>
      <c r="J1707" s="478">
        <v>97.74</v>
      </c>
      <c r="K1707" s="479">
        <v>592.64300000000003</v>
      </c>
      <c r="L1707" s="479">
        <v>331.78399999999999</v>
      </c>
      <c r="M1707" s="480">
        <v>6949.6719999999996</v>
      </c>
      <c r="N1707" s="480">
        <v>3819.2479999999996</v>
      </c>
      <c r="O1707" s="480">
        <v>192290.82773699978</v>
      </c>
      <c r="P1707" s="480">
        <v>101167.88189200008</v>
      </c>
      <c r="Q1707" s="481">
        <v>912.8125</v>
      </c>
      <c r="R1707" s="482">
        <f t="shared" si="46"/>
        <v>0.3863639356745</v>
      </c>
      <c r="S1707" s="483">
        <v>97.572740112994396</v>
      </c>
      <c r="T1707" s="481">
        <v>87</v>
      </c>
      <c r="U1707" s="480">
        <v>2088000</v>
      </c>
      <c r="V1707" s="480">
        <v>41760000</v>
      </c>
      <c r="W1707" s="480">
        <v>12</v>
      </c>
      <c r="X1707" s="480">
        <v>739152000</v>
      </c>
      <c r="Y1707" s="484">
        <v>60</v>
      </c>
      <c r="Z1707" s="484">
        <v>31.05</v>
      </c>
      <c r="AA1707" s="485">
        <v>196113.68673699984</v>
      </c>
      <c r="AB1707" s="485">
        <v>103425.30589200009</v>
      </c>
      <c r="AC1707" s="485">
        <v>904464.9537370007</v>
      </c>
      <c r="AD1707" s="485">
        <v>470728.59489199921</v>
      </c>
      <c r="AE1707" s="480">
        <v>5554224</v>
      </c>
    </row>
    <row r="1708" spans="1:31" s="486" customFormat="1" ht="14.4" x14ac:dyDescent="0.3">
      <c r="A1708" s="474">
        <v>43820</v>
      </c>
      <c r="B1708" s="475">
        <f t="shared" si="47"/>
        <v>2019</v>
      </c>
      <c r="C1708" s="476">
        <v>1814500</v>
      </c>
      <c r="D1708" s="476">
        <v>12440000</v>
      </c>
      <c r="E1708" s="476">
        <v>290718816</v>
      </c>
      <c r="F1708" s="476">
        <v>1613872</v>
      </c>
      <c r="G1708" s="477">
        <v>20963770</v>
      </c>
      <c r="H1708" s="477">
        <v>288991168</v>
      </c>
      <c r="I1708" s="477">
        <v>288991200</v>
      </c>
      <c r="J1708" s="478">
        <v>95.24</v>
      </c>
      <c r="K1708" s="479">
        <v>1189.2639999999999</v>
      </c>
      <c r="L1708" s="479">
        <v>642.82000000000005</v>
      </c>
      <c r="M1708" s="480">
        <v>8138.9359999999997</v>
      </c>
      <c r="N1708" s="480">
        <v>4462.0679999999993</v>
      </c>
      <c r="O1708" s="480">
        <v>193480.09173699978</v>
      </c>
      <c r="P1708" s="480">
        <v>101810.70189200008</v>
      </c>
      <c r="Q1708" s="481">
        <v>1814.5</v>
      </c>
      <c r="R1708" s="482">
        <f t="shared" si="46"/>
        <v>0.3887435688031412</v>
      </c>
      <c r="S1708" s="483">
        <v>97.566169014084537</v>
      </c>
      <c r="T1708" s="481">
        <v>87</v>
      </c>
      <c r="U1708" s="480">
        <v>2088000</v>
      </c>
      <c r="V1708" s="480">
        <v>43848000</v>
      </c>
      <c r="W1708" s="480">
        <v>12</v>
      </c>
      <c r="X1708" s="480">
        <v>741240000</v>
      </c>
      <c r="Y1708" s="484">
        <v>60</v>
      </c>
      <c r="Z1708" s="484">
        <v>31.05</v>
      </c>
      <c r="AA1708" s="485">
        <v>197175.20573699981</v>
      </c>
      <c r="AB1708" s="485">
        <v>103902.2258920001</v>
      </c>
      <c r="AC1708" s="485">
        <v>905654.21773700067</v>
      </c>
      <c r="AD1708" s="485">
        <v>471371.41489199921</v>
      </c>
      <c r="AE1708" s="480">
        <v>5556312</v>
      </c>
    </row>
    <row r="1709" spans="1:31" s="486" customFormat="1" ht="14.4" x14ac:dyDescent="0.3">
      <c r="A1709" s="474">
        <v>43821</v>
      </c>
      <c r="B1709" s="475">
        <f t="shared" si="47"/>
        <v>2019</v>
      </c>
      <c r="C1709" s="476">
        <v>1882750</v>
      </c>
      <c r="D1709" s="476">
        <v>14322750</v>
      </c>
      <c r="E1709" s="476">
        <v>292601568</v>
      </c>
      <c r="F1709" s="476">
        <v>2048971</v>
      </c>
      <c r="G1709" s="477">
        <v>20963770</v>
      </c>
      <c r="H1709" s="477">
        <v>288991168</v>
      </c>
      <c r="I1709" s="477">
        <v>288991200</v>
      </c>
      <c r="J1709" s="478">
        <v>99.56</v>
      </c>
      <c r="K1709" s="479">
        <v>1222.0029999999999</v>
      </c>
      <c r="L1709" s="479">
        <v>666.74400000000003</v>
      </c>
      <c r="M1709" s="480">
        <v>9360.9390000000003</v>
      </c>
      <c r="N1709" s="480">
        <v>5128.811999999999</v>
      </c>
      <c r="O1709" s="480">
        <v>194702.09473699977</v>
      </c>
      <c r="P1709" s="480">
        <v>102477.44589200009</v>
      </c>
      <c r="Q1709" s="481">
        <v>1882.75</v>
      </c>
      <c r="R1709" s="482">
        <f t="shared" si="46"/>
        <v>0.39091628569811832</v>
      </c>
      <c r="S1709" s="483">
        <v>97.571769662921383</v>
      </c>
      <c r="T1709" s="481">
        <v>87</v>
      </c>
      <c r="U1709" s="480">
        <v>2088000</v>
      </c>
      <c r="V1709" s="480">
        <v>45936000</v>
      </c>
      <c r="W1709" s="480">
        <v>12</v>
      </c>
      <c r="X1709" s="480">
        <v>743328000</v>
      </c>
      <c r="Y1709" s="484">
        <v>60</v>
      </c>
      <c r="Z1709" s="484">
        <v>31.05</v>
      </c>
      <c r="AA1709" s="485">
        <v>198396.05973699983</v>
      </c>
      <c r="AB1709" s="485">
        <v>104568.96989200011</v>
      </c>
      <c r="AC1709" s="485">
        <v>906876.22073700069</v>
      </c>
      <c r="AD1709" s="485">
        <v>472038.15889199922</v>
      </c>
      <c r="AE1709" s="480">
        <v>5558400</v>
      </c>
    </row>
    <row r="1710" spans="1:31" s="486" customFormat="1" ht="14.4" x14ac:dyDescent="0.3">
      <c r="A1710" s="474">
        <v>43822</v>
      </c>
      <c r="B1710" s="475">
        <f t="shared" si="47"/>
        <v>2019</v>
      </c>
      <c r="C1710" s="476"/>
      <c r="D1710" s="476"/>
      <c r="E1710" s="476"/>
      <c r="F1710" s="476"/>
      <c r="G1710" s="477"/>
      <c r="H1710" s="477"/>
      <c r="I1710" s="477"/>
      <c r="J1710" s="478"/>
      <c r="K1710" s="479">
        <v>1114.7660000000001</v>
      </c>
      <c r="L1710" s="479"/>
      <c r="M1710" s="480">
        <v>9360.9390000000003</v>
      </c>
      <c r="N1710" s="480">
        <v>5128.811999999999</v>
      </c>
      <c r="O1710" s="480">
        <v>194702.09473699977</v>
      </c>
      <c r="P1710" s="480">
        <v>102477.44589200009</v>
      </c>
      <c r="Q1710" s="481">
        <v>0</v>
      </c>
      <c r="R1710" s="482">
        <f t="shared" ref="R1710:R1718" si="48">SUM(Q1346:Q1710)/(SUM(T1346:T1710)*24)</f>
        <v>0.39059078315258744</v>
      </c>
      <c r="S1710" s="483">
        <v>97.571769662921383</v>
      </c>
      <c r="T1710" s="481">
        <v>87</v>
      </c>
      <c r="U1710" s="480">
        <v>2088000</v>
      </c>
      <c r="V1710" s="480">
        <v>48024000</v>
      </c>
      <c r="W1710" s="480">
        <v>12</v>
      </c>
      <c r="X1710" s="480">
        <v>745416000</v>
      </c>
      <c r="Y1710" s="484">
        <v>60</v>
      </c>
      <c r="Z1710" s="484">
        <v>31.05</v>
      </c>
      <c r="AA1710" s="485">
        <v>198236.29273699981</v>
      </c>
      <c r="AB1710" s="485">
        <v>104491.59389200011</v>
      </c>
      <c r="AC1710" s="485">
        <v>906876.22073700069</v>
      </c>
      <c r="AD1710" s="485">
        <v>472038.15889199922</v>
      </c>
      <c r="AE1710" s="480">
        <v>5560488</v>
      </c>
    </row>
    <row r="1711" spans="1:31" s="486" customFormat="1" ht="14.4" x14ac:dyDescent="0.3">
      <c r="A1711" s="474">
        <v>43823</v>
      </c>
      <c r="B1711" s="475">
        <f t="shared" si="47"/>
        <v>2019</v>
      </c>
      <c r="C1711" s="476"/>
      <c r="D1711" s="476"/>
      <c r="E1711" s="476"/>
      <c r="F1711" s="476"/>
      <c r="G1711" s="477"/>
      <c r="H1711" s="477"/>
      <c r="I1711" s="477"/>
      <c r="J1711" s="478"/>
      <c r="K1711" s="479">
        <v>360.43099999999998</v>
      </c>
      <c r="L1711" s="479"/>
      <c r="M1711" s="480">
        <v>9360.9390000000003</v>
      </c>
      <c r="N1711" s="480">
        <v>5128.811999999999</v>
      </c>
      <c r="O1711" s="480">
        <v>194702.09473699977</v>
      </c>
      <c r="P1711" s="480">
        <v>102477.44589200009</v>
      </c>
      <c r="Q1711" s="481">
        <v>0</v>
      </c>
      <c r="R1711" s="482">
        <f t="shared" si="48"/>
        <v>0.38884182498327025</v>
      </c>
      <c r="S1711" s="483">
        <v>97.571769662921383</v>
      </c>
      <c r="T1711" s="481">
        <v>87</v>
      </c>
      <c r="U1711" s="480">
        <v>2088000</v>
      </c>
      <c r="V1711" s="480">
        <v>50112000</v>
      </c>
      <c r="W1711" s="480">
        <v>12</v>
      </c>
      <c r="X1711" s="480">
        <v>747504000</v>
      </c>
      <c r="Y1711" s="484">
        <v>60</v>
      </c>
      <c r="Z1711" s="484">
        <v>31.05</v>
      </c>
      <c r="AA1711" s="485">
        <v>198076.02773699982</v>
      </c>
      <c r="AB1711" s="485">
        <v>104380.5418920001</v>
      </c>
      <c r="AC1711" s="485">
        <v>906876.22073700069</v>
      </c>
      <c r="AD1711" s="485">
        <v>472038.15889199922</v>
      </c>
      <c r="AE1711" s="480">
        <v>5562576</v>
      </c>
    </row>
    <row r="1712" spans="1:31" s="486" customFormat="1" ht="14.4" x14ac:dyDescent="0.3">
      <c r="A1712" s="474">
        <v>43824</v>
      </c>
      <c r="B1712" s="475">
        <f t="shared" si="47"/>
        <v>2019</v>
      </c>
      <c r="C1712" s="476"/>
      <c r="D1712" s="476"/>
      <c r="E1712" s="476"/>
      <c r="F1712" s="476"/>
      <c r="G1712" s="477"/>
      <c r="H1712" s="477"/>
      <c r="I1712" s="477"/>
      <c r="J1712" s="478"/>
      <c r="K1712" s="479">
        <v>289.84199999999998</v>
      </c>
      <c r="L1712" s="479"/>
      <c r="M1712" s="480">
        <v>9360.9390000000003</v>
      </c>
      <c r="N1712" s="480">
        <v>5128.811999999999</v>
      </c>
      <c r="O1712" s="480">
        <v>194702.09473699977</v>
      </c>
      <c r="P1712" s="480">
        <v>102477.44589200009</v>
      </c>
      <c r="Q1712" s="481">
        <v>0</v>
      </c>
      <c r="R1712" s="482">
        <f t="shared" si="48"/>
        <v>0.38633476047899268</v>
      </c>
      <c r="S1712" s="483">
        <v>97.571769662921383</v>
      </c>
      <c r="T1712" s="481">
        <v>87</v>
      </c>
      <c r="U1712" s="480">
        <v>2088000</v>
      </c>
      <c r="V1712" s="480">
        <v>52200000</v>
      </c>
      <c r="W1712" s="480">
        <v>12</v>
      </c>
      <c r="X1712" s="480">
        <v>749592000</v>
      </c>
      <c r="Y1712" s="484">
        <v>60</v>
      </c>
      <c r="Z1712" s="484">
        <v>31.05</v>
      </c>
      <c r="AA1712" s="485">
        <v>197219.31573699982</v>
      </c>
      <c r="AB1712" s="485">
        <v>103887.4698920001</v>
      </c>
      <c r="AC1712" s="485">
        <v>906876.22073700069</v>
      </c>
      <c r="AD1712" s="485">
        <v>472038.15889199922</v>
      </c>
      <c r="AE1712" s="480">
        <v>5564664</v>
      </c>
    </row>
    <row r="1713" spans="1:31" s="486" customFormat="1" ht="14.4" x14ac:dyDescent="0.3">
      <c r="A1713" s="474">
        <v>43825</v>
      </c>
      <c r="B1713" s="475">
        <f t="shared" si="47"/>
        <v>2019</v>
      </c>
      <c r="C1713" s="476"/>
      <c r="D1713" s="476"/>
      <c r="E1713" s="476"/>
      <c r="F1713" s="476"/>
      <c r="G1713" s="477"/>
      <c r="H1713" s="477"/>
      <c r="I1713" s="477"/>
      <c r="J1713" s="478"/>
      <c r="K1713" s="479">
        <v>1150.1089999999999</v>
      </c>
      <c r="L1713" s="479"/>
      <c r="M1713" s="480">
        <v>9360.9390000000003</v>
      </c>
      <c r="N1713" s="480">
        <v>5128.811999999999</v>
      </c>
      <c r="O1713" s="480">
        <v>194702.09473699977</v>
      </c>
      <c r="P1713" s="480">
        <v>102477.44589200009</v>
      </c>
      <c r="Q1713" s="481">
        <v>0</v>
      </c>
      <c r="R1713" s="482">
        <f t="shared" si="48"/>
        <v>0.38481903592118027</v>
      </c>
      <c r="S1713" s="483">
        <v>97.571769662921383</v>
      </c>
      <c r="T1713" s="481">
        <v>87</v>
      </c>
      <c r="U1713" s="480">
        <v>2088000</v>
      </c>
      <c r="V1713" s="480">
        <v>54288000</v>
      </c>
      <c r="W1713" s="480">
        <v>12</v>
      </c>
      <c r="X1713" s="480">
        <v>751680000</v>
      </c>
      <c r="Y1713" s="484">
        <v>60</v>
      </c>
      <c r="Z1713" s="484">
        <v>31.05</v>
      </c>
      <c r="AA1713" s="485">
        <v>195976.3887369998</v>
      </c>
      <c r="AB1713" s="485">
        <v>103193.59789200008</v>
      </c>
      <c r="AC1713" s="485">
        <v>906876.22073700069</v>
      </c>
      <c r="AD1713" s="485">
        <v>472038.15889199922</v>
      </c>
      <c r="AE1713" s="480">
        <v>5566752</v>
      </c>
    </row>
    <row r="1714" spans="1:31" s="486" customFormat="1" ht="14.4" x14ac:dyDescent="0.3">
      <c r="A1714" s="474">
        <v>43826</v>
      </c>
      <c r="B1714" s="475">
        <f t="shared" si="47"/>
        <v>2019</v>
      </c>
      <c r="C1714" s="476"/>
      <c r="D1714" s="476"/>
      <c r="E1714" s="476"/>
      <c r="F1714" s="476"/>
      <c r="G1714" s="477"/>
      <c r="H1714" s="477"/>
      <c r="I1714" s="477"/>
      <c r="J1714" s="478"/>
      <c r="K1714" s="479">
        <v>260.245</v>
      </c>
      <c r="L1714" s="479"/>
      <c r="M1714" s="480">
        <v>9360.9390000000003</v>
      </c>
      <c r="N1714" s="480">
        <v>5128.811999999999</v>
      </c>
      <c r="O1714" s="480">
        <v>194702.09473699977</v>
      </c>
      <c r="P1714" s="480">
        <v>102477.44589200009</v>
      </c>
      <c r="Q1714" s="481">
        <v>0</v>
      </c>
      <c r="R1714" s="482">
        <f t="shared" si="48"/>
        <v>0.38461306048424121</v>
      </c>
      <c r="S1714" s="483">
        <v>97.571769662921383</v>
      </c>
      <c r="T1714" s="481">
        <v>87</v>
      </c>
      <c r="U1714" s="480">
        <v>2088000</v>
      </c>
      <c r="V1714" s="480">
        <v>56376000</v>
      </c>
      <c r="W1714" s="480">
        <v>12</v>
      </c>
      <c r="X1714" s="480">
        <v>753768000</v>
      </c>
      <c r="Y1714" s="484">
        <v>60</v>
      </c>
      <c r="Z1714" s="484">
        <v>31.05</v>
      </c>
      <c r="AA1714" s="485">
        <v>195225.67273699978</v>
      </c>
      <c r="AB1714" s="485">
        <v>102771.30189200009</v>
      </c>
      <c r="AC1714" s="485">
        <v>906876.22073700069</v>
      </c>
      <c r="AD1714" s="485">
        <v>472038.15889199922</v>
      </c>
      <c r="AE1714" s="480">
        <v>5568840</v>
      </c>
    </row>
    <row r="1715" spans="1:31" s="486" customFormat="1" ht="14.4" x14ac:dyDescent="0.3">
      <c r="A1715" s="474">
        <v>43827</v>
      </c>
      <c r="B1715" s="475">
        <f t="shared" si="47"/>
        <v>2019</v>
      </c>
      <c r="C1715" s="476"/>
      <c r="D1715" s="476"/>
      <c r="E1715" s="476"/>
      <c r="F1715" s="476"/>
      <c r="G1715" s="477"/>
      <c r="H1715" s="477"/>
      <c r="I1715" s="477"/>
      <c r="J1715" s="478"/>
      <c r="K1715" s="479">
        <v>634.77499999999998</v>
      </c>
      <c r="L1715" s="479"/>
      <c r="M1715" s="480">
        <v>9360.9390000000003</v>
      </c>
      <c r="N1715" s="480">
        <v>5128.811999999999</v>
      </c>
      <c r="O1715" s="480">
        <v>194702.09473699977</v>
      </c>
      <c r="P1715" s="480">
        <v>102477.44589200009</v>
      </c>
      <c r="Q1715" s="481">
        <v>0</v>
      </c>
      <c r="R1715" s="482">
        <f t="shared" si="48"/>
        <v>0.38458966128201588</v>
      </c>
      <c r="S1715" s="483">
        <v>97.571769662921383</v>
      </c>
      <c r="T1715" s="481">
        <v>87</v>
      </c>
      <c r="U1715" s="480">
        <v>2088000</v>
      </c>
      <c r="V1715" s="480">
        <v>58464000</v>
      </c>
      <c r="W1715" s="480">
        <v>12</v>
      </c>
      <c r="X1715" s="480">
        <v>755856000</v>
      </c>
      <c r="Y1715" s="484">
        <v>60</v>
      </c>
      <c r="Z1715" s="484">
        <v>31.05</v>
      </c>
      <c r="AA1715" s="485">
        <v>195114.68073699978</v>
      </c>
      <c r="AB1715" s="485">
        <v>102718.18589200008</v>
      </c>
      <c r="AC1715" s="485">
        <v>906876.22073700069</v>
      </c>
      <c r="AD1715" s="485">
        <v>472038.15889199922</v>
      </c>
      <c r="AE1715" s="480">
        <v>5570928</v>
      </c>
    </row>
    <row r="1716" spans="1:31" s="486" customFormat="1" ht="14.4" x14ac:dyDescent="0.3">
      <c r="A1716" s="474">
        <v>43828</v>
      </c>
      <c r="B1716" s="475">
        <f t="shared" si="47"/>
        <v>2019</v>
      </c>
      <c r="C1716" s="476"/>
      <c r="D1716" s="476"/>
      <c r="E1716" s="476"/>
      <c r="F1716" s="476"/>
      <c r="G1716" s="477"/>
      <c r="H1716" s="477"/>
      <c r="I1716" s="477"/>
      <c r="J1716" s="478"/>
      <c r="K1716" s="479">
        <v>1359.595</v>
      </c>
      <c r="L1716" s="479"/>
      <c r="M1716" s="480">
        <v>9360.9390000000003</v>
      </c>
      <c r="N1716" s="480">
        <v>5128.811999999999</v>
      </c>
      <c r="O1716" s="480">
        <v>194702.09473699977</v>
      </c>
      <c r="P1716" s="480">
        <v>102477.44589200009</v>
      </c>
      <c r="Q1716" s="481">
        <v>0</v>
      </c>
      <c r="R1716" s="482">
        <f t="shared" si="48"/>
        <v>0.38450263824102499</v>
      </c>
      <c r="S1716" s="483">
        <v>97.571769662921383</v>
      </c>
      <c r="T1716" s="481">
        <v>87</v>
      </c>
      <c r="U1716" s="480">
        <v>2088000</v>
      </c>
      <c r="V1716" s="480">
        <v>60552000</v>
      </c>
      <c r="W1716" s="480">
        <v>12</v>
      </c>
      <c r="X1716" s="480">
        <v>757944000</v>
      </c>
      <c r="Y1716" s="484">
        <v>60</v>
      </c>
      <c r="Z1716" s="484">
        <v>31.05</v>
      </c>
      <c r="AA1716" s="485">
        <v>195099.98873699977</v>
      </c>
      <c r="AB1716" s="485">
        <v>102711.29789200009</v>
      </c>
      <c r="AC1716" s="485">
        <v>906876.22073700069</v>
      </c>
      <c r="AD1716" s="485">
        <v>472038.15889199922</v>
      </c>
      <c r="AE1716" s="480">
        <v>5573016</v>
      </c>
    </row>
    <row r="1717" spans="1:31" s="486" customFormat="1" ht="14.4" x14ac:dyDescent="0.3">
      <c r="A1717" s="474">
        <v>43829</v>
      </c>
      <c r="B1717" s="475">
        <f t="shared" si="47"/>
        <v>2019</v>
      </c>
      <c r="C1717" s="476"/>
      <c r="D1717" s="476"/>
      <c r="E1717" s="476"/>
      <c r="F1717" s="476"/>
      <c r="G1717" s="477"/>
      <c r="H1717" s="477"/>
      <c r="I1717" s="477"/>
      <c r="J1717" s="478"/>
      <c r="K1717" s="479">
        <v>1135.6590000000001</v>
      </c>
      <c r="L1717" s="479"/>
      <c r="M1717" s="480">
        <v>9360.9390000000003</v>
      </c>
      <c r="N1717" s="480">
        <v>5128.811999999999</v>
      </c>
      <c r="O1717" s="480">
        <v>194702.09473699977</v>
      </c>
      <c r="P1717" s="480">
        <v>102477.44589200009</v>
      </c>
      <c r="Q1717" s="481">
        <v>0</v>
      </c>
      <c r="R1717" s="482">
        <f t="shared" si="48"/>
        <v>0.38415357772562059</v>
      </c>
      <c r="S1717" s="483">
        <v>97.571769662921383</v>
      </c>
      <c r="T1717" s="481">
        <v>87</v>
      </c>
      <c r="U1717" s="480">
        <v>2088000</v>
      </c>
      <c r="V1717" s="480">
        <v>62640000</v>
      </c>
      <c r="W1717" s="480">
        <v>12</v>
      </c>
      <c r="X1717" s="480">
        <v>760032000</v>
      </c>
      <c r="Y1717" s="484">
        <v>60</v>
      </c>
      <c r="Z1717" s="484">
        <v>31.05</v>
      </c>
      <c r="AA1717" s="485">
        <v>195058.54073699977</v>
      </c>
      <c r="AB1717" s="485">
        <v>102679.94189200009</v>
      </c>
      <c r="AC1717" s="485">
        <v>906876.22073700069</v>
      </c>
      <c r="AD1717" s="485">
        <v>472038.15889199922</v>
      </c>
      <c r="AE1717" s="480">
        <v>5575104</v>
      </c>
    </row>
    <row r="1718" spans="1:31" s="486" customFormat="1" ht="14.4" x14ac:dyDescent="0.3">
      <c r="A1718" s="474">
        <v>43830</v>
      </c>
      <c r="B1718" s="475">
        <f t="shared" si="47"/>
        <v>2019</v>
      </c>
      <c r="C1718" s="476"/>
      <c r="D1718" s="476"/>
      <c r="E1718" s="476"/>
      <c r="F1718" s="476"/>
      <c r="G1718" s="477"/>
      <c r="H1718" s="477"/>
      <c r="I1718" s="477"/>
      <c r="J1718" s="478"/>
      <c r="K1718" s="479">
        <v>914.38900000000001</v>
      </c>
      <c r="L1718" s="479"/>
      <c r="M1718" s="480">
        <v>9360.9390000000003</v>
      </c>
      <c r="N1718" s="480">
        <v>5128.811999999999</v>
      </c>
      <c r="O1718" s="480">
        <v>194702.09473699977</v>
      </c>
      <c r="P1718" s="480">
        <v>102477.44589200009</v>
      </c>
      <c r="Q1718" s="481">
        <v>0</v>
      </c>
      <c r="R1718" s="482">
        <f t="shared" si="48"/>
        <v>0.38378617364227413</v>
      </c>
      <c r="S1718" s="483">
        <v>97.571769662921383</v>
      </c>
      <c r="T1718" s="481">
        <v>87</v>
      </c>
      <c r="U1718" s="480">
        <v>2088000</v>
      </c>
      <c r="V1718" s="480">
        <v>64728000</v>
      </c>
      <c r="W1718" s="480">
        <v>12</v>
      </c>
      <c r="X1718" s="480">
        <v>762120000</v>
      </c>
      <c r="Y1718" s="484">
        <v>60</v>
      </c>
      <c r="Z1718" s="484">
        <v>31.05</v>
      </c>
      <c r="AA1718" s="485">
        <v>194882.67073699977</v>
      </c>
      <c r="AB1718" s="485">
        <v>102582.32189200008</v>
      </c>
      <c r="AC1718" s="485">
        <v>906876.22073700069</v>
      </c>
      <c r="AD1718" s="485">
        <v>472038.15889199922</v>
      </c>
      <c r="AE1718" s="480">
        <v>5577192</v>
      </c>
    </row>
  </sheetData>
  <mergeCells count="7">
    <mergeCell ref="O3:P3"/>
    <mergeCell ref="A4:E4"/>
    <mergeCell ref="A2:J2"/>
    <mergeCell ref="A3:E3"/>
    <mergeCell ref="F3:I4"/>
    <mergeCell ref="K3:L3"/>
    <mergeCell ref="M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6"/>
  <sheetViews>
    <sheetView zoomScale="70" zoomScaleNormal="70" workbookViewId="0">
      <selection activeCell="G19" sqref="G19"/>
    </sheetView>
  </sheetViews>
  <sheetFormatPr defaultRowHeight="13.2" x14ac:dyDescent="0.25"/>
  <cols>
    <col min="2" max="2" width="24.5546875" customWidth="1"/>
    <col min="3" max="3" width="20.109375" customWidth="1"/>
    <col min="4" max="4" width="28.44140625" customWidth="1"/>
    <col min="5" max="8" width="20.109375" customWidth="1"/>
    <col min="9" max="9" width="20" bestFit="1" customWidth="1"/>
    <col min="10" max="10" width="13.88671875" bestFit="1" customWidth="1"/>
    <col min="11" max="11" width="16.44140625" bestFit="1" customWidth="1"/>
    <col min="12" max="12" width="13" customWidth="1"/>
    <col min="13" max="13" width="12.88671875" bestFit="1" customWidth="1"/>
    <col min="14" max="14" width="15.5546875" bestFit="1" customWidth="1"/>
    <col min="15" max="15" width="14.109375" bestFit="1" customWidth="1"/>
  </cols>
  <sheetData>
    <row r="2" spans="2:15" ht="15.6" x14ac:dyDescent="0.3">
      <c r="B2" s="67" t="s">
        <v>45</v>
      </c>
      <c r="C2" s="25"/>
      <c r="D2" s="25"/>
      <c r="E2" s="25"/>
    </row>
    <row r="3" spans="2:15" x14ac:dyDescent="0.25">
      <c r="B3" s="25"/>
      <c r="C3" s="25"/>
      <c r="D3" s="25"/>
      <c r="E3" s="25"/>
    </row>
    <row r="4" spans="2:15" x14ac:dyDescent="0.25">
      <c r="B4" s="551" t="s">
        <v>126</v>
      </c>
      <c r="C4" s="551"/>
      <c r="D4" s="551"/>
      <c r="E4" s="551"/>
      <c r="F4" s="503">
        <f>'ER of Bandırma WPP'!E36</f>
        <v>482888.63504836743</v>
      </c>
      <c r="G4" s="49" t="s">
        <v>48</v>
      </c>
    </row>
    <row r="5" spans="2:15" x14ac:dyDescent="0.25">
      <c r="B5" s="554" t="s">
        <v>127</v>
      </c>
      <c r="C5" s="554"/>
      <c r="D5" s="554"/>
      <c r="E5" s="554"/>
      <c r="F5" s="502">
        <f>F4*365/'ER of Bandırma WPP'!G83</f>
        <v>199608.55242656186</v>
      </c>
      <c r="G5" s="40" t="s">
        <v>46</v>
      </c>
    </row>
    <row r="6" spans="2:15" x14ac:dyDescent="0.25">
      <c r="B6" s="25"/>
      <c r="C6" s="25"/>
      <c r="D6" s="25"/>
      <c r="E6" s="25"/>
    </row>
    <row r="7" spans="2:15" ht="15.6" x14ac:dyDescent="0.3">
      <c r="B7" s="68" t="s">
        <v>29</v>
      </c>
      <c r="C7" s="25"/>
      <c r="D7" s="25"/>
      <c r="E7" s="25"/>
    </row>
    <row r="8" spans="2:15" x14ac:dyDescent="0.25">
      <c r="B8" s="25"/>
      <c r="C8" s="25"/>
      <c r="D8" s="25"/>
      <c r="E8" s="25"/>
    </row>
    <row r="9" spans="2:15" ht="15.6" x14ac:dyDescent="0.3">
      <c r="B9" s="69" t="s">
        <v>53</v>
      </c>
      <c r="C9" s="25"/>
      <c r="D9" s="25"/>
      <c r="E9" s="25"/>
    </row>
    <row r="10" spans="2:15" x14ac:dyDescent="0.25">
      <c r="B10" s="25"/>
      <c r="C10" s="25"/>
      <c r="D10" s="25"/>
      <c r="E10" s="25"/>
    </row>
    <row r="11" spans="2:15" ht="66" x14ac:dyDescent="0.25">
      <c r="B11" s="65" t="s">
        <v>4</v>
      </c>
      <c r="C11" s="65" t="s">
        <v>64</v>
      </c>
      <c r="D11" s="65" t="s">
        <v>66</v>
      </c>
      <c r="E11" s="65" t="s">
        <v>5</v>
      </c>
      <c r="F11" s="1" t="s">
        <v>27</v>
      </c>
      <c r="G11" s="1" t="s">
        <v>52</v>
      </c>
      <c r="H11" s="1" t="s">
        <v>54</v>
      </c>
    </row>
    <row r="12" spans="2:15" x14ac:dyDescent="0.25">
      <c r="B12" s="56" t="s">
        <v>6</v>
      </c>
      <c r="C12" s="56">
        <v>25585.200000000001</v>
      </c>
      <c r="D12" s="555">
        <v>194812.92600000001</v>
      </c>
      <c r="E12" s="497">
        <f>C12/$D$12</f>
        <v>0.13133214784731481</v>
      </c>
      <c r="F12" s="558">
        <f>F5/1000</f>
        <v>199.60855242656186</v>
      </c>
      <c r="G12" s="498">
        <f>E12*$F$12</f>
        <v>26.215019918873711</v>
      </c>
      <c r="H12" s="498">
        <f>E12*$F$4*0.001</f>
        <v>63.418801611960241</v>
      </c>
    </row>
    <row r="13" spans="2:15" x14ac:dyDescent="0.25">
      <c r="B13" s="56" t="s">
        <v>7</v>
      </c>
      <c r="C13" s="56">
        <v>6459.3</v>
      </c>
      <c r="D13" s="556"/>
      <c r="E13" s="497">
        <f>C13/$D$12</f>
        <v>3.3156424127626934E-2</v>
      </c>
      <c r="F13" s="559"/>
      <c r="G13" s="498">
        <f t="shared" ref="G13:G14" si="0">E13*$F$12</f>
        <v>6.6183058237567414</v>
      </c>
      <c r="H13" s="498">
        <f t="shared" ref="H13:H14" si="1">E13*$F$4*0.001</f>
        <v>16.010860390074527</v>
      </c>
    </row>
    <row r="14" spans="2:15" x14ac:dyDescent="0.25">
      <c r="B14" s="56" t="s">
        <v>55</v>
      </c>
      <c r="C14" s="56">
        <v>450335.5</v>
      </c>
      <c r="D14" s="557"/>
      <c r="E14" s="497">
        <f>C14/$D$12</f>
        <v>2.3116304921163189</v>
      </c>
      <c r="F14" s="560"/>
      <c r="G14" s="498">
        <f t="shared" si="0"/>
        <v>461.42121627643922</v>
      </c>
      <c r="H14" s="498">
        <f t="shared" si="1"/>
        <v>1116.2600930742351</v>
      </c>
    </row>
    <row r="15" spans="2:15" ht="13.8" x14ac:dyDescent="0.25">
      <c r="B15" s="25"/>
      <c r="C15" s="25"/>
      <c r="D15" s="25"/>
      <c r="E15" s="25"/>
      <c r="F15" s="25"/>
      <c r="I15" s="13"/>
      <c r="J15" s="15"/>
      <c r="K15" s="15"/>
    </row>
    <row r="16" spans="2:15" x14ac:dyDescent="0.25">
      <c r="B16" s="25" t="s">
        <v>35</v>
      </c>
      <c r="C16" s="41" t="s">
        <v>65</v>
      </c>
      <c r="D16" s="25"/>
      <c r="E16" s="25"/>
      <c r="F16" s="25"/>
      <c r="J16" s="28"/>
      <c r="K16" s="28"/>
      <c r="O16" s="28"/>
    </row>
    <row r="17" spans="1:11" ht="12.75" customHeight="1" x14ac:dyDescent="0.25">
      <c r="B17" s="25" t="s">
        <v>34</v>
      </c>
      <c r="C17" s="41" t="s">
        <v>65</v>
      </c>
      <c r="D17" s="25"/>
      <c r="E17" s="25"/>
      <c r="F17" s="25"/>
    </row>
    <row r="18" spans="1:11" x14ac:dyDescent="0.25">
      <c r="B18" s="16" t="s">
        <v>56</v>
      </c>
      <c r="C18" s="41" t="s">
        <v>65</v>
      </c>
      <c r="D18" s="25"/>
      <c r="E18" s="25"/>
      <c r="F18" s="25"/>
    </row>
    <row r="19" spans="1:11" x14ac:dyDescent="0.25">
      <c r="A19" s="16"/>
      <c r="B19" s="26" t="s">
        <v>36</v>
      </c>
      <c r="C19" s="24" t="s">
        <v>47</v>
      </c>
      <c r="D19" s="16" t="s">
        <v>31</v>
      </c>
      <c r="E19" s="16"/>
      <c r="F19" s="16"/>
      <c r="I19" s="16"/>
      <c r="J19" s="16"/>
      <c r="K19" s="16"/>
    </row>
    <row r="20" spans="1:11" x14ac:dyDescent="0.25">
      <c r="A20" s="16"/>
      <c r="B20" s="16"/>
      <c r="C20" s="16"/>
      <c r="D20" s="16"/>
      <c r="E20" s="16"/>
      <c r="F20" s="16"/>
      <c r="G20" s="16"/>
      <c r="I20" s="16"/>
      <c r="J20" s="16"/>
      <c r="K20" s="16"/>
    </row>
    <row r="21" spans="1:11" ht="79.2" x14ac:dyDescent="0.25">
      <c r="A21" s="16"/>
      <c r="B21" s="65" t="s">
        <v>57</v>
      </c>
      <c r="C21" s="65" t="s">
        <v>58</v>
      </c>
      <c r="D21" s="65" t="s">
        <v>59</v>
      </c>
      <c r="E21" s="65" t="s">
        <v>37</v>
      </c>
      <c r="F21" s="1" t="s">
        <v>38</v>
      </c>
      <c r="G21" s="1" t="s">
        <v>39</v>
      </c>
      <c r="J21" s="16"/>
      <c r="K21" s="16"/>
    </row>
    <row r="22" spans="1:11" x14ac:dyDescent="0.25">
      <c r="A22" s="16"/>
      <c r="B22" s="70">
        <v>4167170</v>
      </c>
      <c r="C22" s="66">
        <f>D12</f>
        <v>194812.92600000001</v>
      </c>
      <c r="D22" s="66">
        <f>B22/C22</f>
        <v>21.39062374126037</v>
      </c>
      <c r="E22" s="71">
        <f>F5*0.001</f>
        <v>199.60855242656186</v>
      </c>
      <c r="F22" s="499">
        <f>D22*E22</f>
        <v>4269.7514404942294</v>
      </c>
      <c r="G22" s="500">
        <f>F22/365*'ER of Bandırma WPP'!G83</f>
        <v>10329.289101250424</v>
      </c>
      <c r="J22" s="16"/>
      <c r="K22" s="16"/>
    </row>
    <row r="23" spans="1:11" x14ac:dyDescent="0.25">
      <c r="A23" s="16"/>
      <c r="B23" s="17"/>
      <c r="C23" s="17"/>
      <c r="D23" s="17"/>
      <c r="E23" s="17"/>
      <c r="F23" s="552"/>
      <c r="G23" s="553"/>
      <c r="I23" s="16"/>
      <c r="J23" s="16"/>
      <c r="K23" s="16"/>
    </row>
    <row r="24" spans="1:11" ht="13.5" customHeight="1" x14ac:dyDescent="0.25">
      <c r="A24" s="16"/>
      <c r="B24" s="18"/>
      <c r="C24" s="18"/>
      <c r="D24" s="2"/>
      <c r="E24" s="19"/>
      <c r="F24" s="20"/>
      <c r="G24" s="21"/>
      <c r="I24" s="16"/>
      <c r="J24" s="16"/>
      <c r="K24" s="16"/>
    </row>
    <row r="25" spans="1:11" ht="13.8" x14ac:dyDescent="0.25">
      <c r="A25" s="16"/>
      <c r="B25" s="25" t="s">
        <v>40</v>
      </c>
      <c r="C25" s="57" t="s">
        <v>61</v>
      </c>
      <c r="D25" s="25"/>
      <c r="E25" s="25" t="s">
        <v>62</v>
      </c>
      <c r="G25" s="21"/>
      <c r="H25" s="16"/>
      <c r="I25" s="16"/>
      <c r="J25" s="16"/>
      <c r="K25" s="16"/>
    </row>
    <row r="26" spans="1:11" ht="13.8" x14ac:dyDescent="0.25">
      <c r="A26" s="16"/>
      <c r="B26" s="25"/>
      <c r="C26" s="57"/>
      <c r="D26" s="25"/>
      <c r="E26" s="25"/>
      <c r="F26" s="20"/>
      <c r="G26" s="21"/>
      <c r="H26" s="16"/>
      <c r="I26" s="16"/>
      <c r="J26" s="16"/>
      <c r="K26" s="16"/>
    </row>
    <row r="27" spans="1:11" ht="13.8" x14ac:dyDescent="0.25">
      <c r="A27" s="16"/>
      <c r="B27" s="72" t="s">
        <v>60</v>
      </c>
      <c r="C27" s="57"/>
      <c r="D27" s="25"/>
      <c r="E27" s="25"/>
      <c r="F27" s="20"/>
      <c r="G27" s="21"/>
      <c r="H27" s="16"/>
      <c r="I27" s="16"/>
      <c r="J27" s="16"/>
      <c r="K27" s="16"/>
    </row>
    <row r="28" spans="1:11" x14ac:dyDescent="0.25">
      <c r="A28" s="16"/>
      <c r="B28" s="25"/>
      <c r="C28" s="25"/>
      <c r="D28" s="25"/>
      <c r="E28" s="25"/>
      <c r="F28" s="16"/>
      <c r="G28" s="16"/>
      <c r="H28" s="16"/>
      <c r="I28" s="16"/>
      <c r="J28" s="16"/>
      <c r="K28" s="16"/>
    </row>
    <row r="29" spans="1:11" ht="13.8" x14ac:dyDescent="0.25">
      <c r="A29" s="16"/>
      <c r="B29" s="72" t="s">
        <v>63</v>
      </c>
      <c r="C29" s="23"/>
      <c r="D29" s="22"/>
      <c r="E29" s="19"/>
      <c r="F29" s="22"/>
      <c r="G29" s="2"/>
      <c r="H29" s="16"/>
      <c r="I29" s="20"/>
      <c r="J29" s="20"/>
      <c r="K29" s="16"/>
    </row>
    <row r="30" spans="1:11" ht="13.8" x14ac:dyDescent="0.25">
      <c r="A30" s="16"/>
      <c r="B30" s="26"/>
      <c r="C30" s="16"/>
      <c r="D30" s="16"/>
      <c r="E30" s="16"/>
      <c r="F30" s="16"/>
      <c r="G30" s="16"/>
      <c r="H30" s="16"/>
      <c r="I30" s="20"/>
      <c r="J30" s="20"/>
      <c r="K30" s="16"/>
    </row>
    <row r="31" spans="1:11" ht="13.8" x14ac:dyDescent="0.25">
      <c r="A31" s="16"/>
      <c r="B31" s="16"/>
      <c r="C31" s="16"/>
      <c r="D31" s="16"/>
      <c r="E31" s="16"/>
      <c r="F31" s="16"/>
      <c r="G31" s="16"/>
      <c r="H31" s="16"/>
      <c r="I31" s="20"/>
      <c r="J31" s="20"/>
      <c r="K31" s="16"/>
    </row>
    <row r="32" spans="1:1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6" ht="15" customHeight="1" x14ac:dyDescent="0.25"/>
    <row r="45" ht="12" customHeight="1" x14ac:dyDescent="0.25"/>
    <row r="46" ht="11.25" customHeight="1" x14ac:dyDescent="0.25"/>
  </sheetData>
  <mergeCells count="5">
    <mergeCell ref="B4:E4"/>
    <mergeCell ref="F23:G23"/>
    <mergeCell ref="B5:E5"/>
    <mergeCell ref="D12:D14"/>
    <mergeCell ref="F12:F14"/>
  </mergeCells>
  <phoneticPr fontId="5" type="noConversion"/>
  <hyperlinks>
    <hyperlink ref="C16" r:id="rId1" xr:uid="{59EF5073-8C74-4C2F-AF33-8061F4204583}"/>
    <hyperlink ref="C17" r:id="rId2" xr:uid="{9DE043D1-B52D-4C34-A057-23DD9F52F5BC}"/>
    <hyperlink ref="C18" r:id="rId3" xr:uid="{2D168980-AC75-49E1-A6D7-5E09E9D01726}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6C315-B1CE-4963-8CBA-1346CBE38C0C}">
  <dimension ref="A1:D11"/>
  <sheetViews>
    <sheetView workbookViewId="0">
      <selection activeCell="D16" sqref="D16"/>
    </sheetView>
  </sheetViews>
  <sheetFormatPr defaultRowHeight="13.8" x14ac:dyDescent="0.25"/>
  <cols>
    <col min="1" max="1" width="30.6640625" style="85" customWidth="1"/>
    <col min="2" max="2" width="18" style="84" customWidth="1"/>
    <col min="3" max="3" width="18.44140625" customWidth="1"/>
    <col min="4" max="4" width="55.6640625" customWidth="1"/>
    <col min="8" max="8" width="22.44140625" customWidth="1"/>
  </cols>
  <sheetData>
    <row r="1" spans="1:4" ht="13.2" x14ac:dyDescent="0.25">
      <c r="A1" s="50" t="s">
        <v>20</v>
      </c>
      <c r="B1" s="50" t="s">
        <v>50</v>
      </c>
      <c r="C1" s="50" t="s">
        <v>128</v>
      </c>
    </row>
    <row r="2" spans="1:4" ht="14.4" x14ac:dyDescent="0.3">
      <c r="A2" s="508" t="s">
        <v>67</v>
      </c>
      <c r="B2" s="86" t="s">
        <v>75</v>
      </c>
      <c r="C2" s="86" t="s">
        <v>129</v>
      </c>
      <c r="D2" s="25"/>
    </row>
    <row r="3" spans="1:4" ht="14.4" x14ac:dyDescent="0.3">
      <c r="A3" s="508" t="s">
        <v>68</v>
      </c>
      <c r="B3" s="86" t="s">
        <v>75</v>
      </c>
      <c r="C3" s="86" t="s">
        <v>129</v>
      </c>
      <c r="D3" s="25"/>
    </row>
    <row r="4" spans="1:4" ht="14.4" x14ac:dyDescent="0.3">
      <c r="A4" s="509" t="s">
        <v>69</v>
      </c>
      <c r="B4" s="86" t="s">
        <v>74</v>
      </c>
      <c r="C4" s="86" t="s">
        <v>130</v>
      </c>
      <c r="D4" s="25"/>
    </row>
    <row r="5" spans="1:4" ht="14.4" x14ac:dyDescent="0.3">
      <c r="A5" s="509" t="s">
        <v>70</v>
      </c>
      <c r="B5" s="86" t="s">
        <v>75</v>
      </c>
      <c r="C5" s="86" t="s">
        <v>129</v>
      </c>
      <c r="D5" s="25"/>
    </row>
    <row r="6" spans="1:4" ht="14.4" x14ac:dyDescent="0.3">
      <c r="A6" s="509" t="s">
        <v>71</v>
      </c>
      <c r="B6" s="86" t="s">
        <v>75</v>
      </c>
      <c r="C6" s="86" t="s">
        <v>131</v>
      </c>
      <c r="D6" s="25"/>
    </row>
    <row r="7" spans="1:4" ht="14.4" x14ac:dyDescent="0.3">
      <c r="A7" s="508" t="s">
        <v>72</v>
      </c>
      <c r="B7" s="86" t="s">
        <v>75</v>
      </c>
      <c r="C7" s="86" t="s">
        <v>131</v>
      </c>
      <c r="D7" s="25"/>
    </row>
    <row r="8" spans="1:4" ht="14.4" x14ac:dyDescent="0.3">
      <c r="A8" s="580" t="s">
        <v>73</v>
      </c>
      <c r="B8" s="501" t="s">
        <v>75</v>
      </c>
      <c r="C8" s="86" t="s">
        <v>131</v>
      </c>
      <c r="D8" s="25"/>
    </row>
    <row r="9" spans="1:4" ht="15" thickBot="1" x14ac:dyDescent="0.35">
      <c r="A9" s="580" t="s">
        <v>138</v>
      </c>
      <c r="B9" s="501" t="s">
        <v>75</v>
      </c>
      <c r="C9" s="86" t="s">
        <v>131</v>
      </c>
      <c r="D9" s="25"/>
    </row>
    <row r="10" spans="1:4" ht="13.8" customHeight="1" x14ac:dyDescent="0.25">
      <c r="A10" s="561" t="s">
        <v>132</v>
      </c>
      <c r="B10" s="562"/>
      <c r="C10" s="563"/>
    </row>
    <row r="11" spans="1:4" ht="46.8" customHeight="1" thickBot="1" x14ac:dyDescent="0.3">
      <c r="A11" s="564"/>
      <c r="B11" s="565"/>
      <c r="C11" s="566"/>
    </row>
  </sheetData>
  <mergeCells count="1">
    <mergeCell ref="A10:C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204C-1555-40FE-8862-0B767F3A10EC}">
  <dimension ref="A1:D29"/>
  <sheetViews>
    <sheetView tabSelected="1" workbookViewId="0">
      <selection activeCell="C35" sqref="C34:C35"/>
    </sheetView>
  </sheetViews>
  <sheetFormatPr defaultRowHeight="13.2" x14ac:dyDescent="0.25"/>
  <cols>
    <col min="1" max="1" width="41.109375" style="504" bestFit="1" customWidth="1"/>
    <col min="2" max="2" width="28.6640625" style="59" customWidth="1"/>
    <col min="3" max="3" width="32.21875" style="90" bestFit="1" customWidth="1"/>
  </cols>
  <sheetData>
    <row r="1" spans="1:4" s="51" customFormat="1" x14ac:dyDescent="0.25">
      <c r="A1" s="55" t="s">
        <v>118</v>
      </c>
      <c r="B1" s="58" t="s">
        <v>51</v>
      </c>
      <c r="C1" s="61" t="s">
        <v>21</v>
      </c>
    </row>
    <row r="2" spans="1:4" x14ac:dyDescent="0.25">
      <c r="A2" s="569" t="s">
        <v>124</v>
      </c>
      <c r="B2" s="487" t="s">
        <v>120</v>
      </c>
      <c r="C2" s="572">
        <v>43018</v>
      </c>
      <c r="D2" s="93"/>
    </row>
    <row r="3" spans="1:4" x14ac:dyDescent="0.25">
      <c r="A3" s="570"/>
      <c r="B3" s="487" t="s">
        <v>121</v>
      </c>
      <c r="C3" s="573"/>
      <c r="D3" s="93"/>
    </row>
    <row r="4" spans="1:4" x14ac:dyDescent="0.25">
      <c r="A4" s="571"/>
      <c r="B4" s="507" t="s">
        <v>122</v>
      </c>
      <c r="C4" s="574"/>
      <c r="D4" s="93"/>
    </row>
    <row r="5" spans="1:4" x14ac:dyDescent="0.25">
      <c r="A5" s="575" t="s">
        <v>119</v>
      </c>
      <c r="B5" s="60" t="s">
        <v>123</v>
      </c>
      <c r="C5" s="568">
        <v>43081</v>
      </c>
      <c r="D5" s="93"/>
    </row>
    <row r="6" spans="1:4" x14ac:dyDescent="0.25">
      <c r="A6" s="576"/>
      <c r="B6" s="507" t="s">
        <v>122</v>
      </c>
      <c r="C6" s="568"/>
      <c r="D6" s="93"/>
    </row>
    <row r="7" spans="1:4" x14ac:dyDescent="0.25">
      <c r="A7" s="576"/>
      <c r="B7" s="487" t="s">
        <v>120</v>
      </c>
      <c r="C7" s="568"/>
      <c r="D7" s="93"/>
    </row>
    <row r="8" spans="1:4" x14ac:dyDescent="0.25">
      <c r="A8" s="577"/>
      <c r="B8" s="487" t="s">
        <v>121</v>
      </c>
      <c r="C8" s="568"/>
      <c r="D8" s="93"/>
    </row>
    <row r="9" spans="1:4" x14ac:dyDescent="0.25">
      <c r="A9" s="575" t="s">
        <v>76</v>
      </c>
      <c r="B9" s="60" t="s">
        <v>122</v>
      </c>
      <c r="C9" s="579" t="s">
        <v>125</v>
      </c>
      <c r="D9" s="93"/>
    </row>
    <row r="10" spans="1:4" x14ac:dyDescent="0.25">
      <c r="A10" s="576"/>
      <c r="B10" s="487" t="s">
        <v>120</v>
      </c>
      <c r="C10" s="579"/>
      <c r="D10" s="93"/>
    </row>
    <row r="11" spans="1:4" x14ac:dyDescent="0.25">
      <c r="A11" s="576"/>
      <c r="B11" s="487" t="s">
        <v>121</v>
      </c>
      <c r="C11" s="579"/>
      <c r="D11" s="93"/>
    </row>
    <row r="12" spans="1:4" x14ac:dyDescent="0.25">
      <c r="A12" s="577"/>
      <c r="B12" s="487" t="s">
        <v>134</v>
      </c>
      <c r="C12" s="579"/>
      <c r="D12" s="93"/>
    </row>
    <row r="13" spans="1:4" x14ac:dyDescent="0.25">
      <c r="A13" s="575" t="s">
        <v>76</v>
      </c>
      <c r="B13" s="60" t="s">
        <v>123</v>
      </c>
      <c r="C13" s="572">
        <v>43329</v>
      </c>
      <c r="D13" s="93"/>
    </row>
    <row r="14" spans="1:4" x14ac:dyDescent="0.25">
      <c r="A14" s="576"/>
      <c r="B14" s="60" t="s">
        <v>121</v>
      </c>
      <c r="C14" s="573"/>
      <c r="D14" s="93"/>
    </row>
    <row r="15" spans="1:4" x14ac:dyDescent="0.25">
      <c r="A15" s="577"/>
      <c r="B15" s="507" t="s">
        <v>120</v>
      </c>
      <c r="C15" s="574"/>
      <c r="D15" s="93"/>
    </row>
    <row r="16" spans="1:4" x14ac:dyDescent="0.25">
      <c r="A16" s="578" t="s">
        <v>119</v>
      </c>
      <c r="B16" s="60" t="s">
        <v>123</v>
      </c>
      <c r="C16" s="568" t="s">
        <v>133</v>
      </c>
      <c r="D16" s="93"/>
    </row>
    <row r="17" spans="1:4" x14ac:dyDescent="0.25">
      <c r="A17" s="578"/>
      <c r="B17" s="507" t="s">
        <v>122</v>
      </c>
      <c r="C17" s="568"/>
      <c r="D17" s="93"/>
    </row>
    <row r="18" spans="1:4" x14ac:dyDescent="0.25">
      <c r="A18" s="578"/>
      <c r="B18" s="507" t="s">
        <v>121</v>
      </c>
      <c r="C18" s="568"/>
      <c r="D18" s="93"/>
    </row>
    <row r="19" spans="1:4" x14ac:dyDescent="0.25">
      <c r="A19" s="578"/>
      <c r="B19" s="507" t="s">
        <v>134</v>
      </c>
      <c r="C19" s="568"/>
      <c r="D19" s="93"/>
    </row>
    <row r="20" spans="1:4" x14ac:dyDescent="0.25">
      <c r="A20" s="567" t="s">
        <v>119</v>
      </c>
      <c r="B20" s="518" t="s">
        <v>135</v>
      </c>
      <c r="C20" s="568">
        <v>43803</v>
      </c>
      <c r="D20" s="93"/>
    </row>
    <row r="21" spans="1:4" x14ac:dyDescent="0.25">
      <c r="A21" s="567"/>
      <c r="B21" s="518" t="s">
        <v>137</v>
      </c>
      <c r="C21" s="568"/>
      <c r="D21" s="93"/>
    </row>
    <row r="22" spans="1:4" x14ac:dyDescent="0.25">
      <c r="A22" s="518" t="s">
        <v>136</v>
      </c>
      <c r="B22" s="518" t="s">
        <v>135</v>
      </c>
      <c r="C22" s="517">
        <v>43273</v>
      </c>
      <c r="D22" s="93"/>
    </row>
    <row r="23" spans="1:4" x14ac:dyDescent="0.25">
      <c r="A23" s="45" t="s">
        <v>119</v>
      </c>
      <c r="B23" s="518" t="s">
        <v>135</v>
      </c>
      <c r="C23" s="517">
        <v>43056</v>
      </c>
      <c r="D23" s="93"/>
    </row>
    <row r="24" spans="1:4" x14ac:dyDescent="0.25">
      <c r="A24" s="45" t="s">
        <v>119</v>
      </c>
      <c r="B24" s="518" t="s">
        <v>137</v>
      </c>
      <c r="C24" s="517">
        <v>43067</v>
      </c>
      <c r="D24" s="93"/>
    </row>
    <row r="25" spans="1:4" x14ac:dyDescent="0.25">
      <c r="A25" s="519" t="s">
        <v>119</v>
      </c>
      <c r="B25" s="519" t="s">
        <v>138</v>
      </c>
      <c r="C25" s="520" t="s">
        <v>139</v>
      </c>
      <c r="D25" s="93"/>
    </row>
    <row r="26" spans="1:4" x14ac:dyDescent="0.25">
      <c r="A26" s="519" t="s">
        <v>140</v>
      </c>
      <c r="B26" s="519" t="s">
        <v>138</v>
      </c>
      <c r="C26" s="520">
        <v>43787</v>
      </c>
      <c r="D26" s="93"/>
    </row>
    <row r="27" spans="1:4" x14ac:dyDescent="0.25">
      <c r="A27" s="505"/>
      <c r="B27" s="91"/>
      <c r="C27" s="92"/>
      <c r="D27" s="93"/>
    </row>
    <row r="28" spans="1:4" x14ac:dyDescent="0.25">
      <c r="A28" s="506"/>
      <c r="B28" s="94"/>
      <c r="C28" s="95"/>
      <c r="D28" s="93"/>
    </row>
    <row r="29" spans="1:4" x14ac:dyDescent="0.25">
      <c r="A29" s="506"/>
      <c r="B29" s="94"/>
      <c r="C29" s="95"/>
      <c r="D29" s="93"/>
    </row>
  </sheetData>
  <mergeCells count="12">
    <mergeCell ref="A20:A21"/>
    <mergeCell ref="C20:C21"/>
    <mergeCell ref="A2:A4"/>
    <mergeCell ref="C2:C4"/>
    <mergeCell ref="A13:A15"/>
    <mergeCell ref="C13:C15"/>
    <mergeCell ref="C16:C19"/>
    <mergeCell ref="A16:A19"/>
    <mergeCell ref="C5:C8"/>
    <mergeCell ref="C9:C12"/>
    <mergeCell ref="A9:A12"/>
    <mergeCell ref="A5:A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ER of Bandırma WPP</vt:lpstr>
      <vt:lpstr>Consolidated Rata</vt:lpstr>
      <vt:lpstr>Monitoring Plan</vt:lpstr>
      <vt:lpstr>Employment Records </vt:lpstr>
      <vt:lpstr>Trainings</vt:lpstr>
    </vt:vector>
  </TitlesOfParts>
  <Company>Life Enerji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Oğuz Tosun</cp:lastModifiedBy>
  <cp:lastPrinted>2010-05-24T07:04:16Z</cp:lastPrinted>
  <dcterms:created xsi:type="dcterms:W3CDTF">2009-04-30T12:28:30Z</dcterms:created>
  <dcterms:modified xsi:type="dcterms:W3CDTF">2020-12-28T13:00:40Z</dcterms:modified>
</cp:coreProperties>
</file>