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jack/BTR Secure Dropbox/Compliance Docs/2-Programs/Verra/Final Validation Docs/"/>
    </mc:Choice>
  </mc:AlternateContent>
  <xr:revisionPtr revIDLastSave="0" documentId="13_ncr:1_{82CFF398-66DE-4240-B348-4FE8C279783B}" xr6:coauthVersionLast="47" xr6:coauthVersionMax="47" xr10:uidLastSave="{00000000-0000-0000-0000-000000000000}"/>
  <bookViews>
    <workbookView xWindow="4080" yWindow="500" windowWidth="30240" windowHeight="17420" xr2:uid="{00000000-000D-0000-FFFF-FFFF00000000}"/>
  </bookViews>
  <sheets>
    <sheet name="1.Process Flow" sheetId="5" r:id="rId1"/>
    <sheet name="2.Telematics" sheetId="6" r:id="rId2"/>
    <sheet name="3.LocationFilter" sheetId="7" r:id="rId3"/>
    <sheet name="4.WattTime" sheetId="8" r:id="rId4"/>
    <sheet name="5.ProjectCalc" sheetId="4" r:id="rId5"/>
    <sheet name="A.constants" sheetId="3" r:id="rId6"/>
  </sheets>
  <definedNames>
    <definedName name="g_per_lb">A.constants!$B$3</definedName>
    <definedName name="kwh_per_mwh">A.constants!$B$5</definedName>
    <definedName name="mt_per_g">A.constants!$B$4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1" i="8" l="1"/>
  <c r="C12" i="4"/>
  <c r="L2" i="8"/>
  <c r="J13" i="4"/>
  <c r="I98" i="8"/>
  <c r="I58" i="8"/>
  <c r="I60" i="8"/>
  <c r="I21" i="8"/>
  <c r="I32" i="8"/>
  <c r="I36" i="8"/>
  <c r="I96" i="8"/>
  <c r="I49" i="8"/>
  <c r="I22" i="8"/>
  <c r="I5" i="8"/>
  <c r="I74" i="8"/>
  <c r="I50" i="8"/>
  <c r="I28" i="8"/>
  <c r="I42" i="8"/>
  <c r="I3" i="8"/>
  <c r="I7" i="8"/>
  <c r="I61" i="8"/>
  <c r="I18" i="8"/>
  <c r="I37" i="8"/>
  <c r="I99" i="8"/>
  <c r="I27" i="8"/>
  <c r="I30" i="8"/>
  <c r="I94" i="8"/>
  <c r="I92" i="8"/>
  <c r="I4" i="8"/>
  <c r="I2" i="8"/>
  <c r="J12" i="4" s="1"/>
  <c r="I39" i="8"/>
  <c r="I82" i="8"/>
  <c r="I33" i="8"/>
  <c r="I89" i="8"/>
  <c r="I25" i="8"/>
  <c r="I24" i="8"/>
  <c r="I64" i="8"/>
  <c r="I95" i="8"/>
  <c r="I20" i="8"/>
  <c r="I79" i="8"/>
  <c r="I43" i="8"/>
  <c r="I44" i="8"/>
  <c r="I45" i="8"/>
  <c r="I55" i="8"/>
  <c r="I46" i="8"/>
  <c r="I86" i="8"/>
  <c r="I40" i="8"/>
  <c r="I90" i="8"/>
  <c r="I75" i="8"/>
  <c r="I57" i="8"/>
  <c r="I63" i="8"/>
  <c r="I34" i="8"/>
  <c r="I93" i="8"/>
  <c r="I62" i="8"/>
  <c r="I67" i="8"/>
  <c r="I15" i="8"/>
  <c r="I66" i="8"/>
  <c r="I83" i="8"/>
  <c r="I100" i="8"/>
  <c r="I71" i="8"/>
  <c r="I76" i="8"/>
  <c r="I14" i="8"/>
  <c r="I77" i="8"/>
  <c r="I48" i="8"/>
  <c r="I35" i="8"/>
  <c r="I80" i="8"/>
  <c r="I81" i="8"/>
  <c r="I59" i="8"/>
  <c r="I19" i="8"/>
  <c r="I12" i="8"/>
  <c r="I8" i="8"/>
  <c r="I91" i="8"/>
  <c r="I73" i="8"/>
  <c r="I97" i="8"/>
  <c r="I78" i="8"/>
  <c r="I70" i="8"/>
  <c r="I11" i="8"/>
  <c r="I69" i="8"/>
  <c r="I29" i="8"/>
  <c r="I13" i="8"/>
  <c r="I72" i="8"/>
  <c r="I10" i="8"/>
  <c r="I41" i="8"/>
  <c r="I84" i="8"/>
  <c r="I56" i="8"/>
  <c r="I31" i="8"/>
  <c r="I51" i="8"/>
  <c r="I9" i="8"/>
  <c r="I54" i="8"/>
  <c r="I23" i="8"/>
  <c r="I88" i="8"/>
  <c r="I16" i="8"/>
  <c r="I85" i="8"/>
  <c r="I17" i="8"/>
  <c r="I65" i="8"/>
  <c r="I68" i="8"/>
  <c r="I52" i="8"/>
  <c r="I47" i="8"/>
  <c r="I26" i="8"/>
  <c r="I53" i="8"/>
  <c r="I87" i="8"/>
  <c r="I38" i="8"/>
  <c r="I6" i="8"/>
  <c r="J18" i="4" l="1"/>
  <c r="J41" i="4" s="1"/>
  <c r="C13" i="4" l="1"/>
  <c r="C18" i="4" s="1"/>
  <c r="C41" i="4" s="1"/>
  <c r="B5" i="3"/>
  <c r="B4" i="3"/>
  <c r="J18" i="8" l="1"/>
  <c r="K18" i="8" s="1"/>
  <c r="J63" i="8"/>
  <c r="K63" i="8" s="1"/>
  <c r="J66" i="8"/>
  <c r="K66" i="8" s="1"/>
  <c r="J88" i="8"/>
  <c r="K88" i="8" s="1"/>
  <c r="J52" i="8"/>
  <c r="K52" i="8" s="1"/>
  <c r="J23" i="8"/>
  <c r="K23" i="8" s="1"/>
  <c r="J94" i="8"/>
  <c r="K94" i="8" s="1"/>
  <c r="J29" i="8"/>
  <c r="K29" i="8" s="1"/>
  <c r="J38" i="8"/>
  <c r="K38" i="8" s="1"/>
  <c r="J50" i="8"/>
  <c r="K50" i="8" s="1"/>
  <c r="J59" i="8"/>
  <c r="K59" i="8" s="1"/>
  <c r="J98" i="8"/>
  <c r="K98" i="8" s="1"/>
  <c r="J92" i="8"/>
  <c r="K92" i="8" s="1"/>
  <c r="J89" i="8"/>
  <c r="K89" i="8" s="1"/>
  <c r="J77" i="8"/>
  <c r="K77" i="8" s="1"/>
  <c r="J13" i="8"/>
  <c r="K13" i="8" s="1"/>
  <c r="J31" i="8"/>
  <c r="K31" i="8" s="1"/>
  <c r="J6" i="8"/>
  <c r="K6" i="8" s="1"/>
  <c r="J80" i="8"/>
  <c r="K80" i="8" s="1"/>
  <c r="J69" i="8"/>
  <c r="K69" i="8" s="1"/>
  <c r="J96" i="8"/>
  <c r="K96" i="8" s="1"/>
  <c r="J28" i="8"/>
  <c r="K28" i="8" s="1"/>
  <c r="J79" i="8"/>
  <c r="K79" i="8" s="1"/>
  <c r="J86" i="8"/>
  <c r="K86" i="8" s="1"/>
  <c r="J34" i="8"/>
  <c r="K34" i="8" s="1"/>
  <c r="J19" i="8"/>
  <c r="K19" i="8" s="1"/>
  <c r="J78" i="8"/>
  <c r="K78" i="8" s="1"/>
  <c r="J16" i="8"/>
  <c r="K16" i="8" s="1"/>
  <c r="J75" i="8"/>
  <c r="K75" i="8" s="1"/>
  <c r="J54" i="8"/>
  <c r="K54" i="8" s="1"/>
  <c r="J82" i="8"/>
  <c r="K82" i="8" s="1"/>
  <c r="J56" i="8"/>
  <c r="K56" i="8" s="1"/>
  <c r="J46" i="8"/>
  <c r="K46" i="8" s="1"/>
  <c r="J37" i="8"/>
  <c r="K37" i="8" s="1"/>
  <c r="J83" i="8"/>
  <c r="K83" i="8" s="1"/>
  <c r="J48" i="8"/>
  <c r="K48" i="8" s="1"/>
  <c r="J47" i="8"/>
  <c r="K47" i="8" s="1"/>
  <c r="J71" i="8"/>
  <c r="K71" i="8" s="1"/>
  <c r="J41" i="8"/>
  <c r="K41" i="8" s="1"/>
  <c r="J32" i="8"/>
  <c r="K32" i="8" s="1"/>
  <c r="J57" i="8"/>
  <c r="K57" i="8" s="1"/>
  <c r="J58" i="8"/>
  <c r="K58" i="8" s="1"/>
  <c r="J49" i="8"/>
  <c r="K49" i="8" s="1"/>
  <c r="J4" i="8"/>
  <c r="K4" i="8" s="1"/>
  <c r="J25" i="8"/>
  <c r="K25" i="8" s="1"/>
  <c r="J72" i="8"/>
  <c r="K72" i="8" s="1"/>
  <c r="J51" i="8"/>
  <c r="K51" i="8" s="1"/>
  <c r="J39" i="8"/>
  <c r="K39" i="8" s="1"/>
  <c r="J7" i="8"/>
  <c r="K7" i="8" s="1"/>
  <c r="J55" i="8"/>
  <c r="K55" i="8" s="1"/>
  <c r="J42" i="8"/>
  <c r="K42" i="8" s="1"/>
  <c r="J99" i="8"/>
  <c r="K99" i="8" s="1"/>
  <c r="J43" i="8"/>
  <c r="K43" i="8" s="1"/>
  <c r="J40" i="8"/>
  <c r="K40" i="8" s="1"/>
  <c r="J93" i="8"/>
  <c r="K93" i="8" s="1"/>
  <c r="J12" i="8"/>
  <c r="K12" i="8" s="1"/>
  <c r="J70" i="8"/>
  <c r="K70" i="8" s="1"/>
  <c r="J85" i="8"/>
  <c r="K85" i="8" s="1"/>
  <c r="J53" i="8"/>
  <c r="K53" i="8" s="1"/>
  <c r="J64" i="8"/>
  <c r="K64" i="8" s="1"/>
  <c r="J84" i="8"/>
  <c r="K84" i="8" s="1"/>
  <c r="J74" i="8"/>
  <c r="K74" i="8" s="1"/>
  <c r="J76" i="8"/>
  <c r="K76" i="8" s="1"/>
  <c r="J73" i="8"/>
  <c r="K73" i="8" s="1"/>
  <c r="J60" i="8"/>
  <c r="K60" i="8" s="1"/>
  <c r="J100" i="8"/>
  <c r="K100" i="8" s="1"/>
  <c r="J35" i="8"/>
  <c r="K35" i="8" s="1"/>
  <c r="J10" i="8"/>
  <c r="K10" i="8" s="1"/>
  <c r="J26" i="8"/>
  <c r="K26" i="8" s="1"/>
  <c r="J67" i="8"/>
  <c r="K67" i="8" s="1"/>
  <c r="J30" i="8"/>
  <c r="K30" i="8" s="1"/>
  <c r="J87" i="8"/>
  <c r="K87" i="8" s="1"/>
  <c r="J15" i="8"/>
  <c r="K15" i="8" s="1"/>
  <c r="J61" i="8"/>
  <c r="K61" i="8" s="1"/>
  <c r="J14" i="8"/>
  <c r="K14" i="8" s="1"/>
  <c r="J20" i="8"/>
  <c r="K20" i="8" s="1"/>
  <c r="J22" i="8"/>
  <c r="K22" i="8" s="1"/>
  <c r="J2" i="8"/>
  <c r="K2" i="8" s="1"/>
  <c r="J24" i="8"/>
  <c r="K24" i="8" s="1"/>
  <c r="J44" i="8"/>
  <c r="K44" i="8" s="1"/>
  <c r="J90" i="8"/>
  <c r="K90" i="8" s="1"/>
  <c r="J62" i="8"/>
  <c r="K62" i="8" s="1"/>
  <c r="J9" i="8"/>
  <c r="K9" i="8" s="1"/>
  <c r="J17" i="8"/>
  <c r="K17" i="8" s="1"/>
  <c r="J65" i="8"/>
  <c r="K65" i="8" s="1"/>
  <c r="J68" i="8"/>
  <c r="K68" i="8" s="1"/>
  <c r="J36" i="8"/>
  <c r="K36" i="8" s="1"/>
  <c r="J3" i="8"/>
  <c r="K3" i="8" s="1"/>
  <c r="J27" i="8"/>
  <c r="K27" i="8" s="1"/>
  <c r="J8" i="8"/>
  <c r="K8" i="8" s="1"/>
  <c r="J11" i="8"/>
  <c r="K11" i="8" s="1"/>
  <c r="J45" i="8"/>
  <c r="K45" i="8" s="1"/>
  <c r="J91" i="8"/>
  <c r="K91" i="8" s="1"/>
  <c r="J81" i="8"/>
  <c r="K81" i="8" s="1"/>
  <c r="J95" i="8"/>
  <c r="K95" i="8" s="1"/>
  <c r="J33" i="8"/>
  <c r="K33" i="8" s="1"/>
  <c r="J97" i="8"/>
  <c r="K97" i="8" s="1"/>
  <c r="J21" i="8"/>
  <c r="K21" i="8" s="1"/>
  <c r="J5" i="8"/>
  <c r="K5" i="8" s="1"/>
  <c r="J31" i="4" l="1"/>
  <c r="J42" i="4" s="1"/>
  <c r="J46" i="4" s="1"/>
  <c r="C31" i="4"/>
  <c r="C42" i="4" s="1"/>
  <c r="C46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Hoel Wiesner</author>
  </authors>
  <commentList>
    <comment ref="G1" authorId="0" shapeId="0" xr:uid="{00000000-0006-0000-0300-000001000000}">
      <text>
        <r>
          <rPr>
            <sz val="14"/>
            <color rgb="FF000000"/>
            <rFont val="Arial"/>
            <family val="34"/>
          </rPr>
          <t xml:space="preserve">Balancing Authority location obtained from WattTime
</t>
        </r>
      </text>
    </comment>
    <comment ref="H1" authorId="0" shapeId="0" xr:uid="{00000000-0006-0000-0300-000002000000}">
      <text>
        <r>
          <rPr>
            <sz val="14"/>
            <color rgb="FF000000"/>
            <rFont val="Arial"/>
            <family val="34"/>
          </rPr>
          <t>Average lbsCO2e/MWh over charging interval obtained from WattTime</t>
        </r>
      </text>
    </comment>
  </commentList>
</comments>
</file>

<file path=xl/sharedStrings.xml><?xml version="1.0" encoding="utf-8"?>
<sst xmlns="http://schemas.openxmlformats.org/spreadsheetml/2006/main" count="979" uniqueCount="555">
  <si>
    <t>vehicle_id</t>
  </si>
  <si>
    <t>watt_hours</t>
  </si>
  <si>
    <t>event_start</t>
  </si>
  <si>
    <t>event_end</t>
  </si>
  <si>
    <t>latitude</t>
  </si>
  <si>
    <t>longitude</t>
  </si>
  <si>
    <t>MISO Detroit</t>
  </si>
  <si>
    <t>2022-08-18 15:03:45.098000+00:00</t>
  </si>
  <si>
    <t>2022-08-18 17:03:45.098000+00:00</t>
  </si>
  <si>
    <t>2022-08-01 16:49:55.914000+00:00</t>
  </si>
  <si>
    <t>2022-08-01 19:49:55.914000+00:00</t>
  </si>
  <si>
    <t>2022-11-27 20:20:01.056000+00:00</t>
  </si>
  <si>
    <t>2022-11-27 21:16:04.344000+00:00</t>
  </si>
  <si>
    <t>2023-02-05 12:45:11.129000+00:00</t>
  </si>
  <si>
    <t>2023-02-05 13:35:10.850000+00:00</t>
  </si>
  <si>
    <t>2023-03-03 12:45:12.368000+00:00</t>
  </si>
  <si>
    <t>2023-03-03 13:03:58.188000+00:00</t>
  </si>
  <si>
    <t>2023-03-18 15:30:10.873000+00:00</t>
  </si>
  <si>
    <t>2023-03-18 16:00:34.944000+00:00</t>
  </si>
  <si>
    <t>2023-03-27 19:57:04.623000+00:00</t>
  </si>
  <si>
    <t>2023-03-27 20:05:48.489000+00:00</t>
  </si>
  <si>
    <t>2022-08-25 20:38:52.595000+00:00</t>
  </si>
  <si>
    <t>2022-08-25 22:44:36.846000+00:00</t>
  </si>
  <si>
    <t>2022-10-02 21:40:41.373000+00:00</t>
  </si>
  <si>
    <t>2022-10-02 22:39:02.844000+00:00</t>
  </si>
  <si>
    <t>2022-08-02 16:56:54.120000+00:00</t>
  </si>
  <si>
    <t>2022-08-02 21:06:09.317000+00:00</t>
  </si>
  <si>
    <t>2022-08-14 21:27:09.539000+00:00</t>
  </si>
  <si>
    <t>2022-08-14 22:51:42.799000+00:00</t>
  </si>
  <si>
    <t>2022-08-03 14:03:53.061000+00:00</t>
  </si>
  <si>
    <t>2022-08-03 21:15:15.175000+00:00</t>
  </si>
  <si>
    <t>2022-08-28 21:40:44.992000+00:00</t>
  </si>
  <si>
    <t>2022-08-28 22:32:23.541000+00:00</t>
  </si>
  <si>
    <t>2022-09-25 20:08:48.368000+00:00</t>
  </si>
  <si>
    <t>2022-09-25 21:12:32.828000+00:00</t>
  </si>
  <si>
    <t>2022-12-11 22:09:07.131000+00:00</t>
  </si>
  <si>
    <t>2022-12-11 22:52:19.806000+00:00</t>
  </si>
  <si>
    <t>2022-12-21 20:44:34.877000+00:00</t>
  </si>
  <si>
    <t>2022-12-21 20:44:34.897000+00:00</t>
  </si>
  <si>
    <t>2022-09-04 14:11:46.892000+00:00</t>
  </si>
  <si>
    <t>2022-09-04 15:10:19.208000+00:00</t>
  </si>
  <si>
    <t>2022-10-27 20:56:56.618000+00:00</t>
  </si>
  <si>
    <t>2022-10-27 21:41:14.922000+00:00</t>
  </si>
  <si>
    <t>2022-12-12 11:15:13.233000+00:00</t>
  </si>
  <si>
    <t>2022-12-12 11:53:34.788000+00:00</t>
  </si>
  <si>
    <t>2022-12-26 12:15:10.627000+00:00</t>
  </si>
  <si>
    <t>2022-12-26 14:23:31.641000+00:00</t>
  </si>
  <si>
    <t>2023-02-05 21:10:11.601000+00:00</t>
  </si>
  <si>
    <t>2023-02-05 22:05:39.864000+00:00</t>
  </si>
  <si>
    <t>2023-02-21 12:45:15.575000+00:00</t>
  </si>
  <si>
    <t>2023-02-21 13:20:47.929000+00:00</t>
  </si>
  <si>
    <t>2023-03-19 14:36:39.345000+00:00</t>
  </si>
  <si>
    <t>2023-03-19 20:55:35.923000+00:00</t>
  </si>
  <si>
    <t>2022-08-14 22:57:09.539000+00:00</t>
  </si>
  <si>
    <t>2022-07-27 15:03:45.098000+00:00</t>
  </si>
  <si>
    <t>2022-07-27 17:03:45.098000+00:00</t>
  </si>
  <si>
    <t>2022-07-28 20:50:55.562000+00:00</t>
  </si>
  <si>
    <t>2022-07-28 20:53:03.954000+00:00</t>
  </si>
  <si>
    <t>2023-03-27 20:33:35.654000+00:00</t>
  </si>
  <si>
    <t>2023-03-27 21:13:59.337000+00:00</t>
  </si>
  <si>
    <t>2022-10-27 21:42:15.960000+00:00</t>
  </si>
  <si>
    <t>2022-10-27 22:57:14.296000+00:00</t>
  </si>
  <si>
    <t>2022-12-05 12:15:06.130000+00:00</t>
  </si>
  <si>
    <t>2022-12-05 12:49:23.633000+00:00</t>
  </si>
  <si>
    <t>2022-12-15 12:15:11.431000+00:00</t>
  </si>
  <si>
    <t>2022-12-15 13:54:51.963000+00:00</t>
  </si>
  <si>
    <t>2023-01-23 12:45:09.944000+00:00</t>
  </si>
  <si>
    <t>2023-01-23 13:07:55.855000+00:00</t>
  </si>
  <si>
    <t>2023-02-09 12:45:04.145000+00:00</t>
  </si>
  <si>
    <t>2023-02-09 13:05:55.080000+00:00</t>
  </si>
  <si>
    <t>2023-03-20 13:28:34.298000+00:00</t>
  </si>
  <si>
    <t>2023-03-20 17:03:32.330000+00:00</t>
  </si>
  <si>
    <t>2023-03-30 12:56:26.336000+00:00</t>
  </si>
  <si>
    <t>2023-03-30 19:18:51.385000+00:00</t>
  </si>
  <si>
    <t>2023-04-18 16:41:40.960000+00:00</t>
  </si>
  <si>
    <t>2023-04-18 19:43:16.785000+00:00</t>
  </si>
  <si>
    <t>2022-10-29 03:15:07.923000+00:00</t>
  </si>
  <si>
    <t>2022-10-29 04:39:32.425000+00:00</t>
  </si>
  <si>
    <t>2022-11-24 12:15:12.974000+00:00</t>
  </si>
  <si>
    <t>2022-11-24 12:58:22.848000+00:00</t>
  </si>
  <si>
    <t>2022-12-16 17:09:10.801000+00:00</t>
  </si>
  <si>
    <t>2022-12-16 18:01:01.282000+00:00</t>
  </si>
  <si>
    <t>2022-12-29 17:31:24.530000+00:00</t>
  </si>
  <si>
    <t>2022-12-29 18:09:39.293000+00:00</t>
  </si>
  <si>
    <t>2023-01-11 12:45:16.391000+00:00</t>
  </si>
  <si>
    <t>2023-01-11 13:32:06.056000+00:00</t>
  </si>
  <si>
    <t>2023-02-12 18:35:39.219000+00:00</t>
  </si>
  <si>
    <t>2023-02-12 19:15:35.452000+00:00</t>
  </si>
  <si>
    <t>2023-04-19 13:37:14.313000+00:00</t>
  </si>
  <si>
    <t>2023-04-19 17:13:48.913000+00:00</t>
  </si>
  <si>
    <t>2022-11-11 21:29:39.404000+00:00</t>
  </si>
  <si>
    <t>2022-11-11 22:11:59.206000+00:00</t>
  </si>
  <si>
    <t>2022-11-25 12:15:07.895000+00:00</t>
  </si>
  <si>
    <t>2022-11-25 13:59:20.851000+00:00</t>
  </si>
  <si>
    <t>2023-01-02 00:04:01.266000+00:00</t>
  </si>
  <si>
    <t>2023-01-02 01:17:18.736000+00:00</t>
  </si>
  <si>
    <t>2023-01-25 12:45:10.852000+00:00</t>
  </si>
  <si>
    <t>2023-01-25 13:45:44.002000+00:00</t>
  </si>
  <si>
    <t>2023-02-26 22:54:26.452000+00:00</t>
  </si>
  <si>
    <t>2023-02-26 23:47:58.093000+00:00</t>
  </si>
  <si>
    <t>2023-03-16 13:54:55.817000+00:00</t>
  </si>
  <si>
    <t>2023-03-16 14:23:21.902000+00:00</t>
  </si>
  <si>
    <t>2022-11-18 12:15:16.581000+00:00</t>
  </si>
  <si>
    <t>2022-11-18 13:58:23.408000+00:00</t>
  </si>
  <si>
    <t>2023-01-31 12:45:05.723000+00:00</t>
  </si>
  <si>
    <t>2023-01-31 13:34:22.866000+00:00</t>
  </si>
  <si>
    <t>2023-02-13 12:45:10.547000+00:00</t>
  </si>
  <si>
    <t>2023-02-13 13:55:06.253000+00:00</t>
  </si>
  <si>
    <t>2023-03-01 14:40:53.254000+00:00</t>
  </si>
  <si>
    <t>2023-03-01 14:54:07.173000+00:00</t>
  </si>
  <si>
    <t>2023-03-26 15:40:23.214000+00:00</t>
  </si>
  <si>
    <t>2023-03-26 18:28:29.473000+00:00</t>
  </si>
  <si>
    <t>2023-04-08 15:30:56.830000+00:00</t>
  </si>
  <si>
    <t>2023-04-08 19:11:39.661000+00:00</t>
  </si>
  <si>
    <t>2022-09-05 03:34:39.805000+00:00</t>
  </si>
  <si>
    <t>2022-09-05 06:15:13.945000+00:00</t>
  </si>
  <si>
    <t>2022-11-20 22:10:21.772000+00:00</t>
  </si>
  <si>
    <t>2022-11-20 23:15:43.789000+00:00</t>
  </si>
  <si>
    <t>2022-12-09 12:15:00.895000+00:00</t>
  </si>
  <si>
    <t>2022-12-09 13:28:41.569000+00:00</t>
  </si>
  <si>
    <t>2023-01-06 12:45:23.447000+00:00</t>
  </si>
  <si>
    <t>2023-01-06 13:16:05.176000+00:00</t>
  </si>
  <si>
    <t>2023-02-04 12:45:11.975000+00:00</t>
  </si>
  <si>
    <t>2023-02-04 13:58:55.624000+00:00</t>
  </si>
  <si>
    <t>2023-02-20 12:45:13.790000+00:00</t>
  </si>
  <si>
    <t>2023-02-20 13:20:47.119000+00:00</t>
  </si>
  <si>
    <t>2023-03-27 13:51:32.701000+00:00</t>
  </si>
  <si>
    <t>2023-03-27 18:56:32.253000+00:00</t>
  </si>
  <si>
    <t>2023-04-10 13:14:58.082000+00:00</t>
  </si>
  <si>
    <t>2023-04-10 17:50:09.423000+00:00</t>
  </si>
  <si>
    <t>2023-04-26 12:46:40.226000+00:00</t>
  </si>
  <si>
    <t>2023-04-26 18:05:25.635000+00:00</t>
  </si>
  <si>
    <t>2023-04-27 12:34:29.219000+00:00</t>
  </si>
  <si>
    <t>2023-04-27 16:14:51.273000+00:00</t>
  </si>
  <si>
    <t>2023-04-29 18:38:37.167000+00:00</t>
  </si>
  <si>
    <t>2023-04-29 20:15:46.896000+00:00</t>
  </si>
  <si>
    <t>2023-04-30 14:58:20.492000+00:00</t>
  </si>
  <si>
    <t>2023-04-30 15:49:08.957000+00:00</t>
  </si>
  <si>
    <t>2023-04-30 15:50:11.058000+00:00</t>
  </si>
  <si>
    <t>2023-04-30 16:22:33.663000+00:00</t>
  </si>
  <si>
    <t>2023-05-06 12:32:11.502000+00:00</t>
  </si>
  <si>
    <t>2023-05-06 19:18:38.591000+00:00</t>
  </si>
  <si>
    <t>2023-05-09 12:52:48.053000+00:00</t>
  </si>
  <si>
    <t>2023-05-09 16:39:36.359000+00:00</t>
  </si>
  <si>
    <t>2023-05-15 12:52:53.343000+00:00</t>
  </si>
  <si>
    <t>2023-05-15 18:55:52.210000+00:00</t>
  </si>
  <si>
    <t>2023-05-23 13:09:22.867000+00:00</t>
  </si>
  <si>
    <t>2023-05-23 18:06:46.758000+00:00</t>
  </si>
  <si>
    <t>2023-06-04 15:11:47.572000+00:00</t>
  </si>
  <si>
    <t>2023-06-04 18:18:58.680000+00:00</t>
  </si>
  <si>
    <t>2023-06-13 18:22:44.959000+00:00</t>
  </si>
  <si>
    <t>2023-06-13 19:04:37.355000+00:00</t>
  </si>
  <si>
    <t>2023-06-09 13:21:27.186000+00:00</t>
  </si>
  <si>
    <t>2023-06-09 16:51:30.441000+00:00</t>
  </si>
  <si>
    <t>2023-06-13 19:12:12.739000+00:00</t>
  </si>
  <si>
    <t>2023-06-13 20:18:05.256000+00:00</t>
  </si>
  <si>
    <t>2023-06-12 16:56:50.885000+00:00</t>
  </si>
  <si>
    <t>2023-06-12 18:33:20.402000+00:00</t>
  </si>
  <si>
    <t>2023-06-14 16:52:57.038000+00:00</t>
  </si>
  <si>
    <t>2023-06-14 20:36:18.300000+00:00</t>
  </si>
  <si>
    <t>2023-06-18 13:58:41.888000+00:00</t>
  </si>
  <si>
    <t>2023-06-18 14:41:44.855000+00:00</t>
  </si>
  <si>
    <t>2023-06-18 17:07:20.755000+00:00</t>
  </si>
  <si>
    <t>2023-06-18 20:07:56.956000+00:00</t>
  </si>
  <si>
    <t>2023-06-19 12:29:43.763000+00:00</t>
  </si>
  <si>
    <t>2023-06-19 15:31:18.096000+00:00</t>
  </si>
  <si>
    <t>2023-06-20 13:22:11.563000+00:00</t>
  </si>
  <si>
    <t>2023-06-20 16:56:36.721000+00:00</t>
  </si>
  <si>
    <t>2023-06-21 15:12:56.387000+00:00</t>
  </si>
  <si>
    <t>2023-06-21 18:28:00.736000+00:00</t>
  </si>
  <si>
    <t>2023-06-28 16:17:29.667000+00:00</t>
  </si>
  <si>
    <t>2023-06-28 20:49:51.454000+00:00</t>
  </si>
  <si>
    <t>2023-06-22 17:26:35.189000+00:00</t>
  </si>
  <si>
    <t>2023-06-22 17:58:52.649000+00:00</t>
  </si>
  <si>
    <t>2023-06-22 18:15:54.267000+00:00</t>
  </si>
  <si>
    <t>2023-06-22 21:22:57.505000+00:00</t>
  </si>
  <si>
    <t>2023-07-01 21:05:01.252000+00:00</t>
  </si>
  <si>
    <t>2023-07-01 21:59:01.232000+00:00</t>
  </si>
  <si>
    <t>2023-07-22 15:30:03.947000+00:00</t>
  </si>
  <si>
    <t>2023-07-22 17:41:13.908000+00:00</t>
  </si>
  <si>
    <t>2023-07-03 13:50:42.031000+00:00</t>
  </si>
  <si>
    <t>2023-07-03 15:37:58.412000+00:00</t>
  </si>
  <si>
    <t>2023-07-04 13:54:40.268000+00:00</t>
  </si>
  <si>
    <t>2023-07-04 18:54:17.353000+00:00</t>
  </si>
  <si>
    <t>2023-07-03 18:29:23.322000+00:00</t>
  </si>
  <si>
    <t>2023-07-21 16:16:24.065000+00:00</t>
  </si>
  <si>
    <t>2023-07-21 19:28:29.972000+00:00</t>
  </si>
  <si>
    <t>2023-07-07 13:13:40.116000+00:00</t>
  </si>
  <si>
    <t>2023-07-07 16:45:43.158000+00:00</t>
  </si>
  <si>
    <t>2023-07-19 15:08:20.596000+00:00</t>
  </si>
  <si>
    <t>2023-07-19 17:58:14.987000+00:00</t>
  </si>
  <si>
    <t>2023-07-14 16:59:34.154000+00:00</t>
  </si>
  <si>
    <t>2023-07-14 19:46:24.514000+00:00</t>
  </si>
  <si>
    <t>2023-07-14 13:03:59.271000+00:00</t>
  </si>
  <si>
    <t>2023-07-14 15:13:21.153000+00:00</t>
  </si>
  <si>
    <t>2023-07-16 17:05:33.510000+00:00</t>
  </si>
  <si>
    <t>2023-07-16 18:31:35.239000+00:00</t>
  </si>
  <si>
    <t>2023-07-17 17:02:20.595000+00:00</t>
  </si>
  <si>
    <t>2023-07-17 19:41:33.611000+00:00</t>
  </si>
  <si>
    <t>2023-07-17 15:07:28.393000+00:00</t>
  </si>
  <si>
    <t>2023-07-17 17:01:02.478000+00:00</t>
  </si>
  <si>
    <t>year</t>
  </si>
  <si>
    <t>balancing_authority</t>
  </si>
  <si>
    <t>tCO2/kWh</t>
  </si>
  <si>
    <t>tCO2</t>
  </si>
  <si>
    <t>g per lb</t>
  </si>
  <si>
    <t>mt per g</t>
  </si>
  <si>
    <t>kwh per mwh</t>
  </si>
  <si>
    <t>kWh</t>
  </si>
  <si>
    <t>Project Emissions</t>
  </si>
  <si>
    <t>PE_y</t>
  </si>
  <si>
    <t xml:space="preserve">ED_y </t>
  </si>
  <si>
    <t>Baseline Emmissions</t>
  </si>
  <si>
    <t>EF_y</t>
  </si>
  <si>
    <t>Table 2 - Mobile Motor Gasoline CO2</t>
  </si>
  <si>
    <t>Variable</t>
  </si>
  <si>
    <t>Value</t>
  </si>
  <si>
    <t>Unit</t>
  </si>
  <si>
    <t>IR_i</t>
  </si>
  <si>
    <t>AFEC_iy</t>
  </si>
  <si>
    <t>kWh/100mi</t>
  </si>
  <si>
    <t>MPG_iy</t>
  </si>
  <si>
    <t>mpg</t>
  </si>
  <si>
    <t>BE_y</t>
  </si>
  <si>
    <t>Net Emissions</t>
  </si>
  <si>
    <t>LE_y</t>
  </si>
  <si>
    <t>D_y</t>
  </si>
  <si>
    <t>ER_y</t>
  </si>
  <si>
    <t>tCO2e</t>
  </si>
  <si>
    <t>839659970aa7f0f2ce9a885396ba91d902a4e550aed4d58f56602bb9aa5024cb</t>
  </si>
  <si>
    <t>2022-10-24 21:17:41.996 +0000</t>
  </si>
  <si>
    <t>2022-10-24 22:05:56.946 +0000</t>
  </si>
  <si>
    <t>2022-08-18 15:03:45.098 +0000</t>
  </si>
  <si>
    <t>2022-08-18 17:03:45.098 +0000</t>
  </si>
  <si>
    <t>2022-08-18 21:59:03.439 +0000</t>
  </si>
  <si>
    <t>2022-08-18 22:11:46.902 +0000</t>
  </si>
  <si>
    <t>2022-09-06 21:08:20.080 +0000</t>
  </si>
  <si>
    <t>2022-09-06 22:05:53.147 +0000</t>
  </si>
  <si>
    <t>2022-08-01 16:49:55.914 +0000</t>
  </si>
  <si>
    <t>2022-08-01 19:49:55.914 +0000</t>
  </si>
  <si>
    <t>2022-09-30 20:50:58.258 +0000</t>
  </si>
  <si>
    <t>2022-09-30 22:06:02.222 +0000</t>
  </si>
  <si>
    <t>2022-10-05 21:20:13.293 +0000</t>
  </si>
  <si>
    <t>2022-10-05 22:07:34.451 +0000</t>
  </si>
  <si>
    <t>2022-11-21 22:48:38.846 +0000</t>
  </si>
  <si>
    <t>2022-11-21 23:09:07.893 +0000</t>
  </si>
  <si>
    <t>2022-12-09 22:41:24.726 +0000</t>
  </si>
  <si>
    <t>2022-12-09 23:10:04.417 +0000</t>
  </si>
  <si>
    <t>2022-10-25 21:43:18.554 +0000</t>
  </si>
  <si>
    <t>2022-10-25 22:07:06.688 +0000</t>
  </si>
  <si>
    <t>2022-11-27 20:20:01.056 +0000</t>
  </si>
  <si>
    <t>2022-11-27 21:16:04.344 +0000</t>
  </si>
  <si>
    <t>2023-01-06 21:51:50.396 +0000</t>
  </si>
  <si>
    <t>2023-01-06 23:15:02.578 +0000</t>
  </si>
  <si>
    <t>2023-02-05 12:45:11.129 +0000</t>
  </si>
  <si>
    <t>2023-02-05 13:35:10.850 +0000</t>
  </si>
  <si>
    <t>2023-02-20 19:36:03.958 +0000</t>
  </si>
  <si>
    <t>2023-02-20 21:08:34.028 +0000</t>
  </si>
  <si>
    <t>2023-03-03 12:45:12.368 +0000</t>
  </si>
  <si>
    <t>2023-03-03 13:03:58.188 +0000</t>
  </si>
  <si>
    <t>2023-03-18 15:30:10.873 +0000</t>
  </si>
  <si>
    <t>2023-03-18 16:00:34.944 +0000</t>
  </si>
  <si>
    <t>2023-03-27 19:57:04.623 +0000</t>
  </si>
  <si>
    <t>2023-03-27 20:05:48.489 +0000</t>
  </si>
  <si>
    <t>2023-04-14 21:34:10.946 +0000</t>
  </si>
  <si>
    <t>2023-04-14 22:01:45.812 +0000</t>
  </si>
  <si>
    <t>2022-08-25 20:38:52.595 +0000</t>
  </si>
  <si>
    <t>2022-08-25 22:44:36.846 +0000</t>
  </si>
  <si>
    <t>2022-09-19 21:14:02.182 +0000</t>
  </si>
  <si>
    <t>2022-09-19 22:04:51.234 +0000</t>
  </si>
  <si>
    <t>2022-10-02 21:40:41.373 +0000</t>
  </si>
  <si>
    <t>2022-10-02 22:39:02.844 +0000</t>
  </si>
  <si>
    <t>2022-10-08 21:43:52.431 +0000</t>
  </si>
  <si>
    <t>2022-10-09 02:09:59.730 +0000</t>
  </si>
  <si>
    <t>2022-08-02 16:56:54.120 +0000</t>
  </si>
  <si>
    <t>2022-08-02 21:06:09.317 +0000</t>
  </si>
  <si>
    <t>2022-08-14 21:27:09.539 +0000</t>
  </si>
  <si>
    <t>2022-08-14 22:51:42.799 +0000</t>
  </si>
  <si>
    <t>2022-10-26 21:34:41.920 +0000</t>
  </si>
  <si>
    <t>2022-10-26 22:07:57.849 +0000</t>
  </si>
  <si>
    <t>2022-08-03 14:03:53.061 +0000</t>
  </si>
  <si>
    <t>2022-08-03 21:15:15.175 +0000</t>
  </si>
  <si>
    <t>2022-08-28 21:40:44.992 +0000</t>
  </si>
  <si>
    <t>2022-08-28 22:32:23.541 +0000</t>
  </si>
  <si>
    <t>2022-09-25 20:08:48.368 +0000</t>
  </si>
  <si>
    <t>2022-09-25 21:12:32.828 +0000</t>
  </si>
  <si>
    <t>2022-10-03 21:33:37.058 +0000</t>
  </si>
  <si>
    <t>2022-10-03 21:51:22.664 +0000</t>
  </si>
  <si>
    <t>2022-12-11 22:09:07.131 +0000</t>
  </si>
  <si>
    <t>2022-12-11 22:52:19.806 +0000</t>
  </si>
  <si>
    <t>2022-12-21 20:44:34.877 +0000</t>
  </si>
  <si>
    <t>2022-12-21 20:44:34.897 +0000</t>
  </si>
  <si>
    <t>2022-09-04 14:11:46.892 +0000</t>
  </si>
  <si>
    <t>2022-09-04 15:10:19.208 +0000</t>
  </si>
  <si>
    <t>2022-09-27 21:17:13.104 +0000</t>
  </si>
  <si>
    <t>2022-09-27 22:05:07.249 +0000</t>
  </si>
  <si>
    <t>2022-10-27 20:56:56.618 +0000</t>
  </si>
  <si>
    <t>2022-10-27 21:41:14.922 +0000</t>
  </si>
  <si>
    <t>2022-12-12 11:15:13.233 +0000</t>
  </si>
  <si>
    <t>2022-12-12 11:53:34.788 +0000</t>
  </si>
  <si>
    <t>2022-12-26 12:15:10.627 +0000</t>
  </si>
  <si>
    <t>2022-12-26 14:23:31.641 +0000</t>
  </si>
  <si>
    <t>2022-10-03 21:51:50.808 +0000</t>
  </si>
  <si>
    <t>2022-10-03 22:11:33.830 +0000</t>
  </si>
  <si>
    <t>2023-02-05 21:10:11.601 +0000</t>
  </si>
  <si>
    <t>2023-02-05 22:05:39.864 +0000</t>
  </si>
  <si>
    <t>2023-02-21 12:45:15.575 +0000</t>
  </si>
  <si>
    <t>2023-02-21 13:20:47.929 +0000</t>
  </si>
  <si>
    <t>2023-03-19 14:36:39.345 +0000</t>
  </si>
  <si>
    <t>2023-03-19 20:55:35.923 +0000</t>
  </si>
  <si>
    <t>2022-08-04 22:14:48.134 +0000</t>
  </si>
  <si>
    <t>2022-08-05 02:21:23.130 +0000</t>
  </si>
  <si>
    <t>2022-08-14 22:57:09.539 +0000</t>
  </si>
  <si>
    <t>2022-07-27 15:03:45.098 +0000</t>
  </si>
  <si>
    <t>2022-07-27 17:03:45.098 +0000</t>
  </si>
  <si>
    <t>2022-07-28 20:50:55.562 +0000</t>
  </si>
  <si>
    <t>2022-07-28 20:53:03.954 +0000</t>
  </si>
  <si>
    <t>2022-07-30 19:48:25.865 +0000</t>
  </si>
  <si>
    <t>2022-07-31 00:05:13.231 +0000</t>
  </si>
  <si>
    <t>2023-03-27 20:33:35.654 +0000</t>
  </si>
  <si>
    <t>2023-03-27 21:13:59.337 +0000</t>
  </si>
  <si>
    <t>2022-10-27 21:42:15.960 +0000</t>
  </si>
  <si>
    <t>2022-10-27 22:57:14.296 +0000</t>
  </si>
  <si>
    <t>2022-12-05 12:15:06.130 +0000</t>
  </si>
  <si>
    <t>2022-12-05 12:49:23.633 +0000</t>
  </si>
  <si>
    <t>2022-12-15 12:15:11.431 +0000</t>
  </si>
  <si>
    <t>2022-12-15 13:54:51.963 +0000</t>
  </si>
  <si>
    <t>2023-01-23 12:45:09.944 +0000</t>
  </si>
  <si>
    <t>2023-01-23 13:07:55.855 +0000</t>
  </si>
  <si>
    <t>2023-02-09 12:45:04.145 +0000</t>
  </si>
  <si>
    <t>2023-02-09 13:05:55.080 +0000</t>
  </si>
  <si>
    <t>2023-02-23 22:37:40.963 +0000</t>
  </si>
  <si>
    <t>2023-02-23 23:13:32.927 +0000</t>
  </si>
  <si>
    <t>2023-03-06 22:09:28.378 +0000</t>
  </si>
  <si>
    <t>2023-03-06 23:08:02.790 +0000</t>
  </si>
  <si>
    <t>2023-03-20 13:28:34.298 +0000</t>
  </si>
  <si>
    <t>2023-03-20 17:03:32.330 +0000</t>
  </si>
  <si>
    <t>2023-03-30 12:56:26.336 +0000</t>
  </si>
  <si>
    <t>2023-03-30 19:18:51.385 +0000</t>
  </si>
  <si>
    <t>2023-04-18 16:41:40.960 +0000</t>
  </si>
  <si>
    <t>2023-04-18 19:43:16.785 +0000</t>
  </si>
  <si>
    <t>2022-10-29 03:15:07.923 +0000</t>
  </si>
  <si>
    <t>2022-10-29 04:39:32.425 +0000</t>
  </si>
  <si>
    <t>2022-11-24 12:15:12.974 +0000</t>
  </si>
  <si>
    <t>2022-11-24 12:58:22.848 +0000</t>
  </si>
  <si>
    <t>2022-12-16 17:09:10.801 +0000</t>
  </si>
  <si>
    <t>2022-12-16 18:01:01.282 +0000</t>
  </si>
  <si>
    <t>2022-12-29 17:31:24.530 +0000</t>
  </si>
  <si>
    <t>2022-12-29 18:09:39.293 +0000</t>
  </si>
  <si>
    <t>2023-01-11 12:45:16.391 +0000</t>
  </si>
  <si>
    <t>2023-01-11 13:32:06.056 +0000</t>
  </si>
  <si>
    <t>2023-01-24 22:42:53.706 +0000</t>
  </si>
  <si>
    <t>2023-01-24 23:09:44.995 +0000</t>
  </si>
  <si>
    <t>2023-02-12 18:35:39.219 +0000</t>
  </si>
  <si>
    <t>2023-02-12 19:15:35.452 +0000</t>
  </si>
  <si>
    <t>2023-02-25 22:57:34.857 +0000</t>
  </si>
  <si>
    <t>2023-02-26 04:14:23.447 +0000</t>
  </si>
  <si>
    <t>2023-03-09 23:01:25.355 +0000</t>
  </si>
  <si>
    <t>2023-03-09 23:13:28.180 +0000</t>
  </si>
  <si>
    <t>2023-03-21 13:54:51.274 +0000</t>
  </si>
  <si>
    <t>2023-03-21 14:30:05.909 +0000</t>
  </si>
  <si>
    <t>2023-03-31 21:26:21.015 +0000</t>
  </si>
  <si>
    <t>2023-03-31 22:05:12.787 +0000</t>
  </si>
  <si>
    <t>2023-04-19 13:37:14.313 +0000</t>
  </si>
  <si>
    <t>2023-04-19 17:13:48.913 +0000</t>
  </si>
  <si>
    <t>2022-11-11 21:29:39.404 +0000</t>
  </si>
  <si>
    <t>2022-11-11 22:11:59.206 +0000</t>
  </si>
  <si>
    <t>2022-11-25 12:15:07.895 +0000</t>
  </si>
  <si>
    <t>2022-11-25 13:59:20.851 +0000</t>
  </si>
  <si>
    <t>2022-12-17 17:19:42.783 +0000</t>
  </si>
  <si>
    <t>2022-12-17 20:59:24.486 +0000</t>
  </si>
  <si>
    <t>2023-01-02 00:04:01.266 +0000</t>
  </si>
  <si>
    <t>2023-01-02 01:17:18.736 +0000</t>
  </si>
  <si>
    <t>2023-01-11 20:23:58.056 +0000</t>
  </si>
  <si>
    <t>2023-01-11 23:13:36.911 +0000</t>
  </si>
  <si>
    <t>2023-01-25 12:45:10.852 +0000</t>
  </si>
  <si>
    <t>2023-01-25 13:45:44.002 +0000</t>
  </si>
  <si>
    <t>2023-02-26 22:54:26.452 +0000</t>
  </si>
  <si>
    <t>2023-02-26 23:47:58.093 +0000</t>
  </si>
  <si>
    <t>2023-03-16 13:54:55.817 +0000</t>
  </si>
  <si>
    <t>2023-03-16 14:23:21.902 +0000</t>
  </si>
  <si>
    <t>2023-03-22 20:40:47.461 +0000</t>
  </si>
  <si>
    <t>2023-03-23 00:53:21.580 +0000</t>
  </si>
  <si>
    <t>2023-04-05 21:14:35.306 +0000</t>
  </si>
  <si>
    <t>2023-04-05 22:00:52.971 +0000</t>
  </si>
  <si>
    <t>2022-11-18 12:15:16.581 +0000</t>
  </si>
  <si>
    <t>2022-11-18 13:58:23.408 +0000</t>
  </si>
  <si>
    <t>2022-12-08 22:44:38.830 +0000</t>
  </si>
  <si>
    <t>2022-12-08 23:07:43.150 +0000</t>
  </si>
  <si>
    <t>2023-01-05 19:37:05.927 +0000</t>
  </si>
  <si>
    <t>2023-01-05 20:59:33.997 +0000</t>
  </si>
  <si>
    <t>2023-01-16 22:49:47.573 +0000</t>
  </si>
  <si>
    <t>2023-01-17 03:53:48.126 +0000</t>
  </si>
  <si>
    <t>2023-01-31 12:45:05.723 +0000</t>
  </si>
  <si>
    <t>2023-01-31 13:34:22.866 +0000</t>
  </si>
  <si>
    <t>2023-02-13 12:45:10.547 +0000</t>
  </si>
  <si>
    <t>2023-02-13 13:55:06.253 +0000</t>
  </si>
  <si>
    <t>2023-03-01 14:40:53.254 +0000</t>
  </si>
  <si>
    <t>2023-03-01 14:54:07.173 +0000</t>
  </si>
  <si>
    <t>2023-03-26 15:40:23.214 +0000</t>
  </si>
  <si>
    <t>2023-03-26 18:28:29.473 +0000</t>
  </si>
  <si>
    <t>2023-04-08 15:30:56.830 +0000</t>
  </si>
  <si>
    <t>2023-04-08 19:11:39.661 +0000</t>
  </si>
  <si>
    <t>2022-09-05 03:34:39.805 +0000</t>
  </si>
  <si>
    <t>2022-09-05 06:15:13.945 +0000</t>
  </si>
  <si>
    <t>2022-10-04 21:29:11.405 +0000</t>
  </si>
  <si>
    <t>2022-10-04 22:10:06.282 +0000</t>
  </si>
  <si>
    <t>2022-08-16 21:27:58.091 +0000</t>
  </si>
  <si>
    <t>2022-08-16 22:01:13.773 +0000</t>
  </si>
  <si>
    <t>2022-11-20 22:10:21.772 +0000</t>
  </si>
  <si>
    <t>2022-11-20 23:15:43.789 +0000</t>
  </si>
  <si>
    <t>2022-12-09 12:15:00.895 +0000</t>
  </si>
  <si>
    <t>2022-12-09 13:28:41.569 +0000</t>
  </si>
  <si>
    <t>2023-01-06 12:45:23.447 +0000</t>
  </si>
  <si>
    <t>2023-01-06 13:16:05.176 +0000</t>
  </si>
  <si>
    <t>2023-02-04 12:45:11.975 +0000</t>
  </si>
  <si>
    <t>2023-02-04 13:58:55.624 +0000</t>
  </si>
  <si>
    <t>2023-02-20 12:45:13.790 +0000</t>
  </si>
  <si>
    <t>2023-02-20 13:20:47.119 +0000</t>
  </si>
  <si>
    <t>2023-03-01 22:47:56.945 +0000</t>
  </si>
  <si>
    <t>2023-03-01 23:08:33.325 +0000</t>
  </si>
  <si>
    <t>2023-03-27 13:51:32.701 +0000</t>
  </si>
  <si>
    <t>2023-03-27 18:56:32.253 +0000</t>
  </si>
  <si>
    <t>2023-04-10 13:14:58.082 +0000</t>
  </si>
  <si>
    <t>2023-04-10 17:50:09.423 +0000</t>
  </si>
  <si>
    <t>2023-04-26 12:46:40.226 +0000</t>
  </si>
  <si>
    <t>2023-04-26 18:05:25.635 +0000</t>
  </si>
  <si>
    <t>2023-04-27 12:34:29.219 +0000</t>
  </si>
  <si>
    <t>2023-04-27 16:14:51.273 +0000</t>
  </si>
  <si>
    <t>2023-04-29 18:38:37.167 +0000</t>
  </si>
  <si>
    <t>2023-04-29 20:15:46.896 +0000</t>
  </si>
  <si>
    <t>2023-04-30 14:58:20.492 +0000</t>
  </si>
  <si>
    <t>2023-04-30 15:49:08.957 +0000</t>
  </si>
  <si>
    <t>2023-04-30 15:50:11.058 +0000</t>
  </si>
  <si>
    <t>2023-04-30 16:22:33.663 +0000</t>
  </si>
  <si>
    <t>2023-05-06 12:32:11.502 +0000</t>
  </si>
  <si>
    <t>2023-05-06 19:18:38.591 +0000</t>
  </si>
  <si>
    <t>2023-05-09 12:52:48.053 +0000</t>
  </si>
  <si>
    <t>2023-05-09 16:39:36.359 +0000</t>
  </si>
  <si>
    <t>2023-05-12 21:44:01.389 +0000</t>
  </si>
  <si>
    <t>2023-05-12 22:04:07.303 +0000</t>
  </si>
  <si>
    <t>2023-05-15 12:52:53.343 +0000</t>
  </si>
  <si>
    <t>2023-05-15 18:55:52.210 +0000</t>
  </si>
  <si>
    <t>2023-05-23 13:09:22.867 +0000</t>
  </si>
  <si>
    <t>2023-05-23 18:06:46.758 +0000</t>
  </si>
  <si>
    <t>2023-06-02 21:54:30.300 +0000</t>
  </si>
  <si>
    <t>2023-06-02 23:55:51.917 +0000</t>
  </si>
  <si>
    <t>2023-06-04 15:11:47.572 +0000</t>
  </si>
  <si>
    <t>2023-06-04 18:18:58.680 +0000</t>
  </si>
  <si>
    <t>2023-06-13 18:22:44.959 +0000</t>
  </si>
  <si>
    <t>2023-06-13 19:04:37.355 +0000</t>
  </si>
  <si>
    <t>2023-06-09 13:21:27.186 +0000</t>
  </si>
  <si>
    <t>2023-06-09 16:51:30.441 +0000</t>
  </si>
  <si>
    <t>2023-06-13 19:12:12.739 +0000</t>
  </si>
  <si>
    <t>2023-06-13 20:18:05.256 +0000</t>
  </si>
  <si>
    <t>2023-06-12 16:56:50.885 +0000</t>
  </si>
  <si>
    <t>2023-06-12 18:33:20.402 +0000</t>
  </si>
  <si>
    <t>2023-06-14 16:52:57.038 +0000</t>
  </si>
  <si>
    <t>2023-06-14 20:36:18.300 +0000</t>
  </si>
  <si>
    <t>2023-06-18 13:58:41.888 +0000</t>
  </si>
  <si>
    <t>2023-06-18 14:41:44.855 +0000</t>
  </si>
  <si>
    <t>2023-06-18 17:07:20.755 +0000</t>
  </si>
  <si>
    <t>2023-06-18 20:07:56.956 +0000</t>
  </si>
  <si>
    <t>2023-06-19 12:29:43.763 +0000</t>
  </si>
  <si>
    <t>2023-06-19 15:31:18.096 +0000</t>
  </si>
  <si>
    <t>2023-06-20 13:22:11.563 +0000</t>
  </si>
  <si>
    <t>2023-06-20 16:56:36.721 +0000</t>
  </si>
  <si>
    <t>2023-06-21 15:12:56.387 +0000</t>
  </si>
  <si>
    <t>2023-06-21 18:28:00.736 +0000</t>
  </si>
  <si>
    <t>2023-06-28 16:17:29.667 +0000</t>
  </si>
  <si>
    <t>2023-06-28 20:49:51.454 +0000</t>
  </si>
  <si>
    <t>2023-06-22 17:26:35.189 +0000</t>
  </si>
  <si>
    <t>2023-06-22 17:58:52.649 +0000</t>
  </si>
  <si>
    <t>2023-06-22 18:15:54.267 +0000</t>
  </si>
  <si>
    <t>2023-06-22 21:22:57.505 +0000</t>
  </si>
  <si>
    <t>2023-07-01 21:05:01.252 +0000</t>
  </si>
  <si>
    <t>2023-07-01 21:59:01.232 +0000</t>
  </si>
  <si>
    <t>2023-07-22 15:30:03.947 +0000</t>
  </si>
  <si>
    <t>2023-07-22 17:41:13.908 +0000</t>
  </si>
  <si>
    <t>2023-07-03 13:50:42.031 +0000</t>
  </si>
  <si>
    <t>2023-07-03 15:37:58.412 +0000</t>
  </si>
  <si>
    <t>2023-07-04 13:54:40.268 +0000</t>
  </si>
  <si>
    <t>2023-07-04 18:54:17.353 +0000</t>
  </si>
  <si>
    <t>2023-07-03 18:29:23.322 +0000</t>
  </si>
  <si>
    <t>2023-07-21 16:16:24.065 +0000</t>
  </si>
  <si>
    <t>2023-07-21 19:28:29.972 +0000</t>
  </si>
  <si>
    <t>2023-07-07 13:13:40.116 +0000</t>
  </si>
  <si>
    <t>2023-07-07 16:45:43.158 +0000</t>
  </si>
  <si>
    <t>2023-07-19 15:08:20.596 +0000</t>
  </si>
  <si>
    <t>2023-07-19 17:58:14.987 +0000</t>
  </si>
  <si>
    <t>2023-07-14 16:59:34.154 +0000</t>
  </si>
  <si>
    <t>2023-07-14 19:46:24.514 +0000</t>
  </si>
  <si>
    <t>2023-07-14 13:03:59.271 +0000</t>
  </si>
  <si>
    <t>2023-07-14 15:13:21.153 +0000</t>
  </si>
  <si>
    <t>2023-07-16 17:05:33.510 +0000</t>
  </si>
  <si>
    <t>2023-07-16 18:31:35.239 +0000</t>
  </si>
  <si>
    <t>2023-07-17 17:02:20.595 +0000</t>
  </si>
  <si>
    <t>2023-07-17 19:41:33.611 +0000</t>
  </si>
  <si>
    <t>2023-07-17 15:07:28.393 +0000</t>
  </si>
  <si>
    <t>2023-07-17 17:01:02.478 +0000</t>
  </si>
  <si>
    <t>1. Geolocate all charging events to at least 4 decimal places</t>
  </si>
  <si>
    <t>2. Exclude any charging that occurs in an area with an active compliance low carbon fuels program program</t>
  </si>
  <si>
    <t>3. Exclude any charging that occurs within 50m of a DoE listed charging station (public and private).</t>
  </si>
  <si>
    <t>Exclude</t>
  </si>
  <si>
    <t>Include</t>
  </si>
  <si>
    <t>4. Exclude any charging that occurs within 50m of a VM0038-listed charger.</t>
  </si>
  <si>
    <t>Rivian Charger</t>
  </si>
  <si>
    <t>Electrify America</t>
  </si>
  <si>
    <t>5. Retain final subset of charging for eligible project charging.</t>
  </si>
  <si>
    <t>Green retained</t>
  </si>
  <si>
    <t>Orange excluded</t>
  </si>
  <si>
    <t>avg_lbsCo2/MWh</t>
  </si>
  <si>
    <t>Source</t>
  </si>
  <si>
    <t>Sum of 4.WattTime column B</t>
  </si>
  <si>
    <t>Year</t>
  </si>
  <si>
    <t>VM0038 default</t>
  </si>
  <si>
    <t>Calculated</t>
  </si>
  <si>
    <t>ECTOD</t>
  </si>
  <si>
    <t>EFkwTOD</t>
  </si>
  <si>
    <t>4.WattTime column B</t>
  </si>
  <si>
    <t>-</t>
  </si>
  <si>
    <t>tCO2e/kWh</t>
  </si>
  <si>
    <t>tCO2/gal</t>
  </si>
  <si>
    <t>Sum of 4.WattTime column K</t>
  </si>
  <si>
    <t>4.WattTime column J</t>
  </si>
  <si>
    <t>Calculated above</t>
  </si>
  <si>
    <t>Not applicable</t>
  </si>
  <si>
    <t>Accelerating the Adoption and Use of Electric Vehicles</t>
  </si>
  <si>
    <t xml:space="preserve">Bridge to Renewables, Inc. </t>
  </si>
  <si>
    <t>Prepared for SCS Global Services</t>
  </si>
  <si>
    <t>1. Project inventory:</t>
  </si>
  <si>
    <t>To demonstrate, take example VIN: 1BTRNRGY2PA000001</t>
  </si>
  <si>
    <t>We use the SHA256 hash function, which results in unique identifier:</t>
  </si>
  <si>
    <t>2. Gather charging information from telematics data:</t>
  </si>
  <si>
    <t>BTR gathers individual charging events from the vehicle telematics system, including:</t>
  </si>
  <si>
    <t>c. watt hours delivered to the battery</t>
  </si>
  <si>
    <t>b. event end</t>
  </si>
  <si>
    <t>a. event start</t>
  </si>
  <si>
    <t>d. geolocation of vehicle at time of charge</t>
  </si>
  <si>
    <t>3. Filter telematics data to avoid double counting:</t>
  </si>
  <si>
    <t>We exclude all charging that occurs:</t>
  </si>
  <si>
    <t>b. at a charging station listed in the AFDC</t>
  </si>
  <si>
    <t>a. in a state with a CFP</t>
  </si>
  <si>
    <t>c. at a charging station claimed by another project registered under VM0038</t>
  </si>
  <si>
    <t>We use the PostGIS plugin for PSQL for all calculations</t>
  </si>
  <si>
    <t>4. Obtain EFkwTOD from WattTime</t>
  </si>
  <si>
    <t>We identify in which balancing authority the event occurred</t>
  </si>
  <si>
    <t>We then pull historical average emissions at time of charge</t>
  </si>
  <si>
    <t>5. Apply VM0038 calculations</t>
  </si>
  <si>
    <t>All other values and constants are provided by VM0038</t>
  </si>
  <si>
    <t>Sensitive and confidential information has been redacted</t>
  </si>
  <si>
    <t>We register individual vehicles using a hash of the vehicle identification number (VIN), serving as a unique identifier</t>
  </si>
  <si>
    <t xml:space="preserve">This worksheet uses real telematics data from one example vehicle to demonstrate our calculation process. All supporting data is attached. Telematics data is from a real vehicle and includes location information. </t>
  </si>
  <si>
    <t>We exclude any charging within a 50 meter radius of a charging station</t>
  </si>
  <si>
    <t>We use data provider WattTime to obtain TOD emissions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</si>
</sst>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rgb="FF000000"/>
      <name val="Arial"/>
      <family val="34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6" tint="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49992370372631"/>
        <bgColor indexed="64"/>
      </patternFill>
    </fill>
    <fill>
      <patternFill patternType="solid">
        <fgColor theme="6" tint="0.8999908444471571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48">
    <xf numFmtId="0" fontId="0" fillId="0" borderId="0" xfId="0"/>
    <xf numFmtId="0" fontId="16" fillId="0" borderId="0" xfId="0" applyFont="1"/>
    <xf numFmtId="0" fontId="0" fillId="0" borderId="11" xfId="0" applyBorder="1"/>
    <xf numFmtId="0" fontId="16" fillId="33" borderId="10" xfId="0" applyFont="1" applyFill="1" applyBorder="1"/>
    <xf numFmtId="0" fontId="0" fillId="34" borderId="0" xfId="0" applyFill="1"/>
    <xf numFmtId="0" fontId="0" fillId="35" borderId="0" xfId="0" applyFill="1"/>
    <xf numFmtId="0" fontId="16" fillId="36" borderId="12" xfId="0" applyFont="1" applyFill="1" applyBorder="1"/>
    <xf numFmtId="0" fontId="16" fillId="36" borderId="10" xfId="0" applyFont="1" applyFill="1" applyBorder="1"/>
    <xf numFmtId="0" fontId="0" fillId="0" borderId="0" xfId="0" applyAlignment="1">
      <alignment wrapText="1"/>
    </xf>
    <xf numFmtId="0" fontId="0" fillId="0" borderId="16" xfId="0" applyBorder="1"/>
    <xf numFmtId="0" fontId="0" fillId="0" borderId="17" xfId="0" applyBorder="1"/>
    <xf numFmtId="0" fontId="16" fillId="38" borderId="16" xfId="0" applyFont="1" applyFill="1" applyBorder="1"/>
    <xf numFmtId="0" fontId="16" fillId="38" borderId="0" xfId="0" applyFont="1" applyFill="1"/>
    <xf numFmtId="0" fontId="16" fillId="38" borderId="17" xfId="0" applyFont="1" applyFill="1" applyBorder="1"/>
    <xf numFmtId="0" fontId="18" fillId="0" borderId="17" xfId="43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16" fillId="40" borderId="16" xfId="0" applyFont="1" applyFill="1" applyBorder="1"/>
    <xf numFmtId="0" fontId="16" fillId="40" borderId="0" xfId="0" applyFont="1" applyFill="1"/>
    <xf numFmtId="0" fontId="16" fillId="40" borderId="17" xfId="0" applyFont="1" applyFill="1" applyBorder="1"/>
    <xf numFmtId="0" fontId="0" fillId="0" borderId="0" xfId="0" applyAlignment="1">
      <alignment horizontal="center"/>
    </xf>
    <xf numFmtId="0" fontId="16" fillId="42" borderId="16" xfId="0" applyFont="1" applyFill="1" applyBorder="1"/>
    <xf numFmtId="0" fontId="16" fillId="42" borderId="0" xfId="0" applyFont="1" applyFill="1"/>
    <xf numFmtId="0" fontId="16" fillId="42" borderId="17" xfId="0" applyFont="1" applyFill="1" applyBorder="1"/>
    <xf numFmtId="9" fontId="0" fillId="0" borderId="0" xfId="1" applyFont="1" applyBorder="1"/>
    <xf numFmtId="164" fontId="0" fillId="0" borderId="0" xfId="0" applyNumberFormat="1"/>
    <xf numFmtId="164" fontId="0" fillId="34" borderId="0" xfId="0" applyNumberFormat="1" applyFill="1"/>
    <xf numFmtId="0" fontId="23" fillId="0" borderId="0" xfId="0" applyFont="1"/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18" fillId="0" borderId="0" xfId="43" applyAlignment="1">
      <alignment horizontal="left" indent="2"/>
    </xf>
    <xf numFmtId="10" fontId="0" fillId="0" borderId="0" xfId="1" applyNumberFormat="1" applyFont="1" applyBorder="1"/>
    <xf numFmtId="0" fontId="21" fillId="0" borderId="0" xfId="0" applyFont="1" applyAlignment="1">
      <alignment horizontal="center" vertical="center"/>
    </xf>
    <xf numFmtId="0" fontId="24" fillId="43" borderId="0" xfId="0" applyFont="1" applyFill="1" applyAlignment="1">
      <alignment horizontal="center"/>
    </xf>
    <xf numFmtId="0" fontId="0" fillId="0" borderId="0" xfId="0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0" fillId="37" borderId="13" xfId="0" applyFont="1" applyFill="1" applyBorder="1" applyAlignment="1">
      <alignment horizontal="center"/>
    </xf>
    <xf numFmtId="0" fontId="20" fillId="37" borderId="14" xfId="0" applyFont="1" applyFill="1" applyBorder="1" applyAlignment="1">
      <alignment horizontal="center"/>
    </xf>
    <xf numFmtId="0" fontId="20" fillId="37" borderId="15" xfId="0" applyFont="1" applyFill="1" applyBorder="1" applyAlignment="1">
      <alignment horizontal="center"/>
    </xf>
    <xf numFmtId="0" fontId="20" fillId="39" borderId="13" xfId="0" applyFont="1" applyFill="1" applyBorder="1" applyAlignment="1">
      <alignment horizontal="center"/>
    </xf>
    <xf numFmtId="0" fontId="20" fillId="39" borderId="14" xfId="0" applyFont="1" applyFill="1" applyBorder="1" applyAlignment="1">
      <alignment horizontal="center"/>
    </xf>
    <xf numFmtId="0" fontId="20" fillId="39" borderId="15" xfId="0" applyFont="1" applyFill="1" applyBorder="1" applyAlignment="1">
      <alignment horizontal="center"/>
    </xf>
    <xf numFmtId="0" fontId="20" fillId="41" borderId="13" xfId="0" applyFont="1" applyFill="1" applyBorder="1" applyAlignment="1">
      <alignment horizontal="center"/>
    </xf>
    <xf numFmtId="0" fontId="20" fillId="41" borderId="14" xfId="0" applyFont="1" applyFill="1" applyBorder="1" applyAlignment="1">
      <alignment horizontal="center"/>
    </xf>
    <xf numFmtId="0" fontId="20" fillId="41" borderId="15" xfId="0" applyFont="1" applyFill="1" applyBorder="1" applyAlignment="1">
      <alignment horizontal="center"/>
    </xf>
    <xf numFmtId="0" fontId="0" fillId="44" borderId="0" xfId="0" applyFill="1"/>
  </cellXfs>
  <cellStyles count="44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yperlink" xfId="43" builtinId="8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0.png"/><Relationship Id="rId2" Type="http://schemas.openxmlformats.org/officeDocument/2006/relationships/image" Target="../media/image9.png"/><Relationship Id="rId1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3</xdr:row>
      <xdr:rowOff>79925</xdr:rowOff>
    </xdr:from>
    <xdr:to>
      <xdr:col>7</xdr:col>
      <xdr:colOff>787400</xdr:colOff>
      <xdr:row>24</xdr:row>
      <xdr:rowOff>26395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C616E6E-945F-DC5A-B9B1-44A90C19E8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689525"/>
          <a:ext cx="5613400" cy="421367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27</xdr:row>
      <xdr:rowOff>63500</xdr:rowOff>
    </xdr:from>
    <xdr:to>
      <xdr:col>10</xdr:col>
      <xdr:colOff>533400</xdr:colOff>
      <xdr:row>44</xdr:row>
      <xdr:rowOff>8274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F59090D-D9BB-AF5C-31D7-835A1773B8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6000" y="5549900"/>
          <a:ext cx="7772400" cy="3399174"/>
        </a:xfrm>
        <a:prstGeom prst="rect">
          <a:avLst/>
        </a:prstGeom>
      </xdr:spPr>
    </xdr:pic>
    <xdr:clientData/>
  </xdr:twoCellAnchor>
  <xdr:twoCellAnchor editAs="oneCell">
    <xdr:from>
      <xdr:col>1</xdr:col>
      <xdr:colOff>596900</xdr:colOff>
      <xdr:row>48</xdr:row>
      <xdr:rowOff>79662</xdr:rowOff>
    </xdr:from>
    <xdr:to>
      <xdr:col>10</xdr:col>
      <xdr:colOff>81298</xdr:colOff>
      <xdr:row>71</xdr:row>
      <xdr:rowOff>38100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2A4507-C29C-EE31-FD5A-9866928A4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2400" y="9833262"/>
          <a:ext cx="6913898" cy="4632038"/>
        </a:xfrm>
        <a:prstGeom prst="rect">
          <a:avLst/>
        </a:prstGeom>
      </xdr:spPr>
    </xdr:pic>
    <xdr:clientData/>
  </xdr:twoCellAnchor>
  <xdr:twoCellAnchor editAs="oneCell">
    <xdr:from>
      <xdr:col>10</xdr:col>
      <xdr:colOff>546100</xdr:colOff>
      <xdr:row>48</xdr:row>
      <xdr:rowOff>25399</xdr:rowOff>
    </xdr:from>
    <xdr:to>
      <xdr:col>18</xdr:col>
      <xdr:colOff>685800</xdr:colOff>
      <xdr:row>71</xdr:row>
      <xdr:rowOff>54642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ABC6C6F-6965-A5AE-39C2-E80207248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801100" y="9778999"/>
          <a:ext cx="6743700" cy="4702843"/>
        </a:xfrm>
        <a:prstGeom prst="rect">
          <a:avLst/>
        </a:prstGeom>
      </xdr:spPr>
    </xdr:pic>
    <xdr:clientData/>
  </xdr:twoCellAnchor>
  <xdr:twoCellAnchor editAs="oneCell">
    <xdr:from>
      <xdr:col>1</xdr:col>
      <xdr:colOff>546100</xdr:colOff>
      <xdr:row>77</xdr:row>
      <xdr:rowOff>114300</xdr:rowOff>
    </xdr:from>
    <xdr:to>
      <xdr:col>9</xdr:col>
      <xdr:colOff>177800</xdr:colOff>
      <xdr:row>100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B4561B78-E326-DC0E-11EA-1C5735250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71600" y="15963900"/>
          <a:ext cx="6235700" cy="4711700"/>
        </a:xfrm>
        <a:prstGeom prst="rect">
          <a:avLst/>
        </a:prstGeom>
      </xdr:spPr>
    </xdr:pic>
    <xdr:clientData/>
  </xdr:twoCellAnchor>
  <xdr:twoCellAnchor editAs="oneCell">
    <xdr:from>
      <xdr:col>10</xdr:col>
      <xdr:colOff>380999</xdr:colOff>
      <xdr:row>77</xdr:row>
      <xdr:rowOff>114300</xdr:rowOff>
    </xdr:from>
    <xdr:to>
      <xdr:col>18</xdr:col>
      <xdr:colOff>316022</xdr:colOff>
      <xdr:row>100</xdr:row>
      <xdr:rowOff>127000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E04F30AB-9006-7BBB-5C92-947278F7D9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8635999" y="15963900"/>
          <a:ext cx="6539023" cy="4686300"/>
        </a:xfrm>
        <a:prstGeom prst="rect">
          <a:avLst/>
        </a:prstGeom>
      </xdr:spPr>
    </xdr:pic>
    <xdr:clientData/>
  </xdr:twoCellAnchor>
  <xdr:twoCellAnchor editAs="oneCell">
    <xdr:from>
      <xdr:col>1</xdr:col>
      <xdr:colOff>139700</xdr:colOff>
      <xdr:row>107</xdr:row>
      <xdr:rowOff>114300</xdr:rowOff>
    </xdr:from>
    <xdr:to>
      <xdr:col>10</xdr:col>
      <xdr:colOff>482600</xdr:colOff>
      <xdr:row>134</xdr:row>
      <xdr:rowOff>72607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47827F5B-000D-FF26-ED3C-DA2759BF0B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65200" y="21856700"/>
          <a:ext cx="7772400" cy="54447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35</xdr:row>
      <xdr:rowOff>101600</xdr:rowOff>
    </xdr:from>
    <xdr:to>
      <xdr:col>4</xdr:col>
      <xdr:colOff>1511300</xdr:colOff>
      <xdr:row>37</xdr:row>
      <xdr:rowOff>190500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1590F8-B485-58A8-35B7-BEA9DE360B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3400" y="7467600"/>
          <a:ext cx="2844800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774701</xdr:colOff>
      <xdr:row>22</xdr:row>
      <xdr:rowOff>152400</xdr:rowOff>
    </xdr:from>
    <xdr:to>
      <xdr:col>4</xdr:col>
      <xdr:colOff>1803400</xdr:colOff>
      <xdr:row>25</xdr:row>
      <xdr:rowOff>68549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BE98B1D-AE02-F4A4-E700-1718CAD463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0201" y="4787900"/>
          <a:ext cx="3289299" cy="525749"/>
        </a:xfrm>
        <a:prstGeom prst="rect">
          <a:avLst/>
        </a:prstGeom>
      </xdr:spPr>
    </xdr:pic>
    <xdr:clientData/>
  </xdr:twoCellAnchor>
  <xdr:twoCellAnchor editAs="oneCell">
    <xdr:from>
      <xdr:col>1</xdr:col>
      <xdr:colOff>12700</xdr:colOff>
      <xdr:row>6</xdr:row>
      <xdr:rowOff>127000</xdr:rowOff>
    </xdr:from>
    <xdr:to>
      <xdr:col>4</xdr:col>
      <xdr:colOff>2438400</xdr:colOff>
      <xdr:row>9</xdr:row>
      <xdr:rowOff>88900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B2BEE87-5E96-F9C0-0EBF-E4DEDB0424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8200" y="1422400"/>
          <a:ext cx="4597400" cy="571500"/>
        </a:xfrm>
        <a:prstGeom prst="rect">
          <a:avLst/>
        </a:prstGeom>
      </xdr:spPr>
    </xdr:pic>
    <xdr:clientData/>
  </xdr:twoCellAnchor>
  <xdr:oneCellAnchor>
    <xdr:from>
      <xdr:col>9</xdr:col>
      <xdr:colOff>152400</xdr:colOff>
      <xdr:row>35</xdr:row>
      <xdr:rowOff>101600</xdr:rowOff>
    </xdr:from>
    <xdr:ext cx="2844800" cy="495300"/>
    <xdr:pic>
      <xdr:nvPicPr>
        <xdr:cNvPr id="6" name="Picture 5">
          <a:extLst>
            <a:ext uri="{FF2B5EF4-FFF2-40B4-BE49-F238E27FC236}">
              <a16:creationId xmlns:a16="http://schemas.microsoft.com/office/drawing/2014/main" id="{D8D4DA90-74B2-E54F-B4F6-8E5E02D387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3400" y="7467600"/>
          <a:ext cx="2844800" cy="495300"/>
        </a:xfrm>
        <a:prstGeom prst="rect">
          <a:avLst/>
        </a:prstGeom>
      </xdr:spPr>
    </xdr:pic>
    <xdr:clientData/>
  </xdr:oneCellAnchor>
  <xdr:oneCellAnchor>
    <xdr:from>
      <xdr:col>8</xdr:col>
      <xdr:colOff>774701</xdr:colOff>
      <xdr:row>22</xdr:row>
      <xdr:rowOff>152400</xdr:rowOff>
    </xdr:from>
    <xdr:ext cx="3289299" cy="525749"/>
    <xdr:pic>
      <xdr:nvPicPr>
        <xdr:cNvPr id="7" name="Picture 6">
          <a:extLst>
            <a:ext uri="{FF2B5EF4-FFF2-40B4-BE49-F238E27FC236}">
              <a16:creationId xmlns:a16="http://schemas.microsoft.com/office/drawing/2014/main" id="{F93BEBE1-9B44-1446-8BF1-594AB96A5E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0201" y="4787900"/>
          <a:ext cx="3289299" cy="525749"/>
        </a:xfrm>
        <a:prstGeom prst="rect">
          <a:avLst/>
        </a:prstGeom>
      </xdr:spPr>
    </xdr:pic>
    <xdr:clientData/>
  </xdr:oneCellAnchor>
  <xdr:oneCellAnchor>
    <xdr:from>
      <xdr:col>8</xdr:col>
      <xdr:colOff>12700</xdr:colOff>
      <xdr:row>6</xdr:row>
      <xdr:rowOff>139700</xdr:rowOff>
    </xdr:from>
    <xdr:ext cx="4597400" cy="571500"/>
    <xdr:pic>
      <xdr:nvPicPr>
        <xdr:cNvPr id="8" name="Picture 7">
          <a:extLst>
            <a:ext uri="{FF2B5EF4-FFF2-40B4-BE49-F238E27FC236}">
              <a16:creationId xmlns:a16="http://schemas.microsoft.com/office/drawing/2014/main" id="{9984F419-B0C6-734E-BD47-214A1166F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27900" y="1435100"/>
          <a:ext cx="4597400" cy="5715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BTR_Colors">
      <a:dk1>
        <a:srgbClr val="000000"/>
      </a:dk1>
      <a:lt1>
        <a:srgbClr val="FFFFFF"/>
      </a:lt1>
      <a:dk2>
        <a:srgbClr val="666666"/>
      </a:dk2>
      <a:lt2>
        <a:srgbClr val="B3B3B3"/>
      </a:lt2>
      <a:accent1>
        <a:srgbClr val="DA33D0"/>
      </a:accent1>
      <a:accent2>
        <a:srgbClr val="FF8E54"/>
      </a:accent2>
      <a:accent3>
        <a:srgbClr val="07184F"/>
      </a:accent3>
      <a:accent4>
        <a:srgbClr val="0C3CDE"/>
      </a:accent4>
      <a:accent5>
        <a:srgbClr val="37801E"/>
      </a:accent5>
      <a:accent6>
        <a:srgbClr val="49DA1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fdc.energy.gov/fuels/electricity_locations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hyperlink" Target="https://www.epa.gov/climateleadership/ghg-emission-factors-hub" TargetMode="External"/><Relationship Id="rId1" Type="http://schemas.openxmlformats.org/officeDocument/2006/relationships/hyperlink" Target="https://www.epa.gov/climateleadership/ghg-emission-factors-h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44"/>
  <sheetViews>
    <sheetView showGridLines="0" tabSelected="1" topLeftCell="A9" workbookViewId="0">
      <selection activeCell="A39" sqref="A39:XFD39"/>
    </sheetView>
  </sheetViews>
  <sheetFormatPr baseColWidth="10" defaultColWidth="11" defaultRowHeight="16" x14ac:dyDescent="0.2"/>
  <cols>
    <col min="1" max="1" width="5.83203125" customWidth="1"/>
  </cols>
  <sheetData>
    <row r="2" spans="2:8" ht="16" customHeight="1" x14ac:dyDescent="0.2">
      <c r="B2" s="33" t="s">
        <v>527</v>
      </c>
      <c r="C2" s="33"/>
      <c r="D2" s="33"/>
      <c r="E2" s="33"/>
      <c r="F2" s="33"/>
      <c r="G2" s="33"/>
      <c r="H2" s="33"/>
    </row>
    <row r="3" spans="2:8" ht="16" customHeight="1" x14ac:dyDescent="0.2">
      <c r="B3" s="33"/>
      <c r="C3" s="33"/>
      <c r="D3" s="33"/>
      <c r="E3" s="33"/>
      <c r="F3" s="33"/>
      <c r="G3" s="33"/>
      <c r="H3" s="33"/>
    </row>
    <row r="4" spans="2:8" ht="16" customHeight="1" x14ac:dyDescent="0.2">
      <c r="B4" s="33"/>
      <c r="C4" s="33"/>
      <c r="D4" s="33"/>
      <c r="E4" s="33"/>
      <c r="F4" s="33"/>
      <c r="G4" s="33"/>
      <c r="H4" s="33"/>
    </row>
    <row r="5" spans="2:8" ht="19" x14ac:dyDescent="0.25">
      <c r="C5" s="28" t="s">
        <v>528</v>
      </c>
    </row>
    <row r="6" spans="2:8" ht="19" x14ac:dyDescent="0.25">
      <c r="C6" s="28" t="s">
        <v>529</v>
      </c>
    </row>
    <row r="8" spans="2:8" ht="21" x14ac:dyDescent="0.25">
      <c r="B8" s="34" t="s">
        <v>550</v>
      </c>
      <c r="C8" s="34"/>
      <c r="D8" s="34"/>
      <c r="E8" s="34"/>
      <c r="F8" s="34"/>
      <c r="G8" s="34"/>
      <c r="H8" s="34"/>
    </row>
    <row r="10" spans="2:8" ht="16" customHeight="1" x14ac:dyDescent="0.2">
      <c r="B10" s="35" t="s">
        <v>552</v>
      </c>
      <c r="C10" s="35"/>
      <c r="D10" s="35"/>
      <c r="E10" s="35"/>
      <c r="F10" s="35"/>
      <c r="G10" s="35"/>
      <c r="H10" s="35"/>
    </row>
    <row r="11" spans="2:8" x14ac:dyDescent="0.2">
      <c r="B11" s="35"/>
      <c r="C11" s="35"/>
      <c r="D11" s="35"/>
      <c r="E11" s="35"/>
      <c r="F11" s="35"/>
      <c r="G11" s="35"/>
      <c r="H11" s="35"/>
    </row>
    <row r="12" spans="2:8" x14ac:dyDescent="0.2">
      <c r="B12" s="35"/>
      <c r="C12" s="35"/>
      <c r="D12" s="35"/>
      <c r="E12" s="35"/>
      <c r="F12" s="35"/>
      <c r="G12" s="35"/>
      <c r="H12" s="35"/>
    </row>
    <row r="13" spans="2:8" x14ac:dyDescent="0.2">
      <c r="B13" s="35"/>
      <c r="C13" s="35"/>
      <c r="D13" s="35"/>
      <c r="E13" s="35"/>
      <c r="F13" s="35"/>
      <c r="G13" s="35"/>
      <c r="H13" s="35"/>
    </row>
    <row r="14" spans="2:8" x14ac:dyDescent="0.2">
      <c r="B14" s="1" t="s">
        <v>530</v>
      </c>
      <c r="C14" s="8"/>
      <c r="D14" s="8"/>
      <c r="E14" s="8"/>
      <c r="F14" s="8"/>
      <c r="G14" s="8"/>
      <c r="H14" s="8"/>
    </row>
    <row r="15" spans="2:8" x14ac:dyDescent="0.2">
      <c r="B15" s="29" t="s">
        <v>551</v>
      </c>
    </row>
    <row r="16" spans="2:8" x14ac:dyDescent="0.2">
      <c r="B16" s="29"/>
    </row>
    <row r="17" spans="2:2" x14ac:dyDescent="0.2">
      <c r="B17" s="29" t="s">
        <v>531</v>
      </c>
    </row>
    <row r="18" spans="2:2" x14ac:dyDescent="0.2">
      <c r="B18" s="29" t="s">
        <v>532</v>
      </c>
    </row>
    <row r="19" spans="2:2" x14ac:dyDescent="0.2">
      <c r="B19" s="29" t="s">
        <v>229</v>
      </c>
    </row>
    <row r="21" spans="2:2" x14ac:dyDescent="0.2">
      <c r="B21" s="1" t="s">
        <v>533</v>
      </c>
    </row>
    <row r="22" spans="2:2" x14ac:dyDescent="0.2">
      <c r="B22" s="29" t="s">
        <v>534</v>
      </c>
    </row>
    <row r="23" spans="2:2" x14ac:dyDescent="0.2">
      <c r="B23" s="30" t="s">
        <v>537</v>
      </c>
    </row>
    <row r="24" spans="2:2" x14ac:dyDescent="0.2">
      <c r="B24" s="30" t="s">
        <v>536</v>
      </c>
    </row>
    <row r="25" spans="2:2" x14ac:dyDescent="0.2">
      <c r="B25" s="30" t="s">
        <v>535</v>
      </c>
    </row>
    <row r="26" spans="2:2" x14ac:dyDescent="0.2">
      <c r="B26" s="30" t="s">
        <v>538</v>
      </c>
    </row>
    <row r="28" spans="2:2" x14ac:dyDescent="0.2">
      <c r="B28" s="1" t="s">
        <v>539</v>
      </c>
    </row>
    <row r="29" spans="2:2" x14ac:dyDescent="0.2">
      <c r="B29" s="29" t="s">
        <v>540</v>
      </c>
    </row>
    <row r="30" spans="2:2" x14ac:dyDescent="0.2">
      <c r="B30" s="30" t="s">
        <v>542</v>
      </c>
    </row>
    <row r="31" spans="2:2" x14ac:dyDescent="0.2">
      <c r="B31" s="31" t="s">
        <v>541</v>
      </c>
    </row>
    <row r="32" spans="2:2" x14ac:dyDescent="0.2">
      <c r="B32" s="30" t="s">
        <v>543</v>
      </c>
    </row>
    <row r="33" spans="2:2" x14ac:dyDescent="0.2">
      <c r="B33" s="29"/>
    </row>
    <row r="34" spans="2:2" x14ac:dyDescent="0.2">
      <c r="B34" s="29" t="s">
        <v>544</v>
      </c>
    </row>
    <row r="35" spans="2:2" x14ac:dyDescent="0.2">
      <c r="B35" s="29" t="s">
        <v>553</v>
      </c>
    </row>
    <row r="37" spans="2:2" x14ac:dyDescent="0.2">
      <c r="B37" s="1" t="s">
        <v>545</v>
      </c>
    </row>
    <row r="38" spans="2:2" x14ac:dyDescent="0.2">
      <c r="B38" s="29" t="s">
        <v>554</v>
      </c>
    </row>
    <row r="39" spans="2:2" x14ac:dyDescent="0.2">
      <c r="B39" s="29"/>
    </row>
    <row r="40" spans="2:2" x14ac:dyDescent="0.2">
      <c r="B40" s="29" t="s">
        <v>546</v>
      </c>
    </row>
    <row r="41" spans="2:2" x14ac:dyDescent="0.2">
      <c r="B41" s="29" t="s">
        <v>547</v>
      </c>
    </row>
    <row r="43" spans="2:2" x14ac:dyDescent="0.2">
      <c r="B43" s="1" t="s">
        <v>548</v>
      </c>
    </row>
    <row r="44" spans="2:2" x14ac:dyDescent="0.2">
      <c r="B44" s="29" t="s">
        <v>549</v>
      </c>
    </row>
  </sheetData>
  <mergeCells count="3">
    <mergeCell ref="B2:H4"/>
    <mergeCell ref="B8:H8"/>
    <mergeCell ref="B10:H13"/>
  </mergeCells>
  <hyperlinks>
    <hyperlink ref="B31" r:id="rId1" location="/find/nearest?fuel=ELEC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38"/>
  <sheetViews>
    <sheetView workbookViewId="0">
      <pane ySplit="1" topLeftCell="A2" activePane="bottomLeft" state="frozen"/>
      <selection pane="bottomLeft" activeCell="E2" sqref="E2:F138"/>
    </sheetView>
  </sheetViews>
  <sheetFormatPr baseColWidth="10" defaultColWidth="11" defaultRowHeight="16" x14ac:dyDescent="0.2"/>
  <cols>
    <col min="1" max="1" width="65.5" bestFit="1" customWidth="1"/>
    <col min="2" max="2" width="10.5" bestFit="1" customWidth="1"/>
    <col min="3" max="4" width="27.5" bestFit="1" customWidth="1"/>
    <col min="5" max="5" width="10.1640625" bestFit="1" customWidth="1"/>
  </cols>
  <sheetData>
    <row r="1" spans="1:6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x14ac:dyDescent="0.2">
      <c r="A2" t="s">
        <v>229</v>
      </c>
      <c r="B2">
        <v>310</v>
      </c>
      <c r="C2" t="s">
        <v>315</v>
      </c>
      <c r="D2" t="s">
        <v>316</v>
      </c>
      <c r="E2" s="47"/>
      <c r="F2" s="47"/>
    </row>
    <row r="3" spans="1:6" x14ac:dyDescent="0.2">
      <c r="A3" t="s">
        <v>229</v>
      </c>
      <c r="B3">
        <v>500</v>
      </c>
      <c r="C3" t="s">
        <v>290</v>
      </c>
      <c r="D3" t="s">
        <v>291</v>
      </c>
      <c r="E3" s="47"/>
      <c r="F3" s="47"/>
    </row>
    <row r="4" spans="1:6" x14ac:dyDescent="0.2">
      <c r="A4" t="s">
        <v>229</v>
      </c>
      <c r="B4">
        <v>1000</v>
      </c>
      <c r="C4" t="s">
        <v>232</v>
      </c>
      <c r="D4" t="s">
        <v>233</v>
      </c>
      <c r="E4" s="47"/>
      <c r="F4" s="47"/>
    </row>
    <row r="5" spans="1:6" x14ac:dyDescent="0.2">
      <c r="A5" t="s">
        <v>229</v>
      </c>
      <c r="B5">
        <v>1000</v>
      </c>
      <c r="C5" t="s">
        <v>276</v>
      </c>
      <c r="D5" t="s">
        <v>277</v>
      </c>
      <c r="E5" s="47"/>
      <c r="F5" s="47"/>
    </row>
    <row r="6" spans="1:6" x14ac:dyDescent="0.2">
      <c r="A6" t="s">
        <v>229</v>
      </c>
      <c r="B6">
        <v>1000</v>
      </c>
      <c r="C6" t="s">
        <v>232</v>
      </c>
      <c r="D6" t="s">
        <v>233</v>
      </c>
      <c r="E6" s="47"/>
      <c r="F6" s="47"/>
    </row>
    <row r="7" spans="1:6" x14ac:dyDescent="0.2">
      <c r="A7" t="s">
        <v>229</v>
      </c>
      <c r="B7">
        <v>1000</v>
      </c>
      <c r="C7" t="s">
        <v>313</v>
      </c>
      <c r="D7" t="s">
        <v>314</v>
      </c>
      <c r="E7" s="47"/>
      <c r="F7" s="47"/>
    </row>
    <row r="8" spans="1:6" x14ac:dyDescent="0.2">
      <c r="A8" t="s">
        <v>229</v>
      </c>
      <c r="B8">
        <v>1030</v>
      </c>
      <c r="C8" t="s">
        <v>433</v>
      </c>
      <c r="D8" t="s">
        <v>434</v>
      </c>
      <c r="E8" s="47"/>
      <c r="F8" s="47"/>
    </row>
    <row r="9" spans="1:6" x14ac:dyDescent="0.2">
      <c r="A9" t="s">
        <v>229</v>
      </c>
      <c r="B9">
        <v>1050</v>
      </c>
      <c r="C9" t="s">
        <v>234</v>
      </c>
      <c r="D9" t="s">
        <v>235</v>
      </c>
      <c r="E9" s="47"/>
      <c r="F9" s="47"/>
    </row>
    <row r="10" spans="1:6" x14ac:dyDescent="0.2">
      <c r="A10" t="s">
        <v>229</v>
      </c>
      <c r="B10">
        <v>1050</v>
      </c>
      <c r="C10" t="s">
        <v>357</v>
      </c>
      <c r="D10" t="s">
        <v>358</v>
      </c>
      <c r="E10" s="47"/>
      <c r="F10" s="47"/>
    </row>
    <row r="11" spans="1:6" x14ac:dyDescent="0.2">
      <c r="A11" t="s">
        <v>229</v>
      </c>
      <c r="B11">
        <v>1450</v>
      </c>
      <c r="C11" t="s">
        <v>471</v>
      </c>
      <c r="D11" t="s">
        <v>472</v>
      </c>
      <c r="E11" s="47"/>
      <c r="F11" s="47"/>
    </row>
    <row r="12" spans="1:6" x14ac:dyDescent="0.2">
      <c r="A12" t="s">
        <v>229</v>
      </c>
      <c r="B12">
        <v>1680</v>
      </c>
      <c r="C12" t="s">
        <v>286</v>
      </c>
      <c r="D12" t="s">
        <v>287</v>
      </c>
      <c r="E12" s="47"/>
      <c r="F12" s="47"/>
    </row>
    <row r="13" spans="1:6" x14ac:dyDescent="0.2">
      <c r="A13" t="s">
        <v>229</v>
      </c>
      <c r="B13">
        <v>1970</v>
      </c>
      <c r="C13" t="s">
        <v>419</v>
      </c>
      <c r="D13" t="s">
        <v>420</v>
      </c>
      <c r="E13" s="47"/>
      <c r="F13" s="47"/>
    </row>
    <row r="14" spans="1:6" x14ac:dyDescent="0.2">
      <c r="A14" t="s">
        <v>229</v>
      </c>
      <c r="B14">
        <v>2090</v>
      </c>
      <c r="C14" t="s">
        <v>387</v>
      </c>
      <c r="D14" t="s">
        <v>388</v>
      </c>
      <c r="E14" s="47"/>
      <c r="F14" s="47"/>
    </row>
    <row r="15" spans="1:6" x14ac:dyDescent="0.2">
      <c r="A15" t="s">
        <v>229</v>
      </c>
      <c r="B15">
        <v>2090</v>
      </c>
      <c r="C15" t="s">
        <v>459</v>
      </c>
      <c r="D15" t="s">
        <v>460</v>
      </c>
      <c r="E15" s="47"/>
      <c r="F15" s="47"/>
    </row>
    <row r="16" spans="1:6" x14ac:dyDescent="0.2">
      <c r="A16" t="s">
        <v>229</v>
      </c>
      <c r="B16">
        <v>2300</v>
      </c>
      <c r="C16" t="s">
        <v>248</v>
      </c>
      <c r="D16" t="s">
        <v>249</v>
      </c>
      <c r="E16" s="47"/>
      <c r="F16" s="47"/>
    </row>
    <row r="17" spans="1:6" x14ac:dyDescent="0.2">
      <c r="A17" t="s">
        <v>229</v>
      </c>
      <c r="B17">
        <v>2370</v>
      </c>
      <c r="C17" t="s">
        <v>449</v>
      </c>
      <c r="D17" t="s">
        <v>450</v>
      </c>
      <c r="E17" s="47"/>
      <c r="F17" s="47"/>
    </row>
    <row r="18" spans="1:6" x14ac:dyDescent="0.2">
      <c r="A18" t="s">
        <v>229</v>
      </c>
      <c r="B18">
        <v>2620</v>
      </c>
      <c r="C18" t="s">
        <v>246</v>
      </c>
      <c r="D18" t="s">
        <v>247</v>
      </c>
      <c r="E18" s="47"/>
      <c r="F18" s="47"/>
    </row>
    <row r="19" spans="1:6" x14ac:dyDescent="0.2">
      <c r="A19" t="s">
        <v>229</v>
      </c>
      <c r="B19">
        <v>2640</v>
      </c>
      <c r="C19" t="s">
        <v>431</v>
      </c>
      <c r="D19" t="s">
        <v>432</v>
      </c>
      <c r="E19" s="47"/>
      <c r="F19" s="47"/>
    </row>
    <row r="20" spans="1:6" x14ac:dyDescent="0.2">
      <c r="A20" t="s">
        <v>229</v>
      </c>
      <c r="B20">
        <v>2740</v>
      </c>
      <c r="C20" t="s">
        <v>256</v>
      </c>
      <c r="D20" t="s">
        <v>257</v>
      </c>
      <c r="E20" s="47"/>
      <c r="F20" s="47"/>
    </row>
    <row r="21" spans="1:6" x14ac:dyDescent="0.2">
      <c r="A21" t="s">
        <v>229</v>
      </c>
      <c r="B21">
        <v>2740</v>
      </c>
      <c r="C21" t="s">
        <v>455</v>
      </c>
      <c r="D21" t="s">
        <v>456</v>
      </c>
      <c r="E21" s="47"/>
      <c r="F21" s="47"/>
    </row>
    <row r="22" spans="1:6" x14ac:dyDescent="0.2">
      <c r="A22" t="s">
        <v>229</v>
      </c>
      <c r="B22">
        <v>2870</v>
      </c>
      <c r="C22" t="s">
        <v>413</v>
      </c>
      <c r="D22" t="s">
        <v>414</v>
      </c>
      <c r="E22" s="47"/>
      <c r="F22" s="47"/>
    </row>
    <row r="23" spans="1:6" x14ac:dyDescent="0.2">
      <c r="A23" t="s">
        <v>229</v>
      </c>
      <c r="B23">
        <v>3040</v>
      </c>
      <c r="C23" t="s">
        <v>278</v>
      </c>
      <c r="D23" t="s">
        <v>279</v>
      </c>
      <c r="E23" s="47"/>
      <c r="F23" s="47"/>
    </row>
    <row r="24" spans="1:6" x14ac:dyDescent="0.2">
      <c r="A24" t="s">
        <v>229</v>
      </c>
      <c r="B24">
        <v>3040</v>
      </c>
      <c r="C24" t="s">
        <v>407</v>
      </c>
      <c r="D24" t="s">
        <v>408</v>
      </c>
      <c r="E24" s="47"/>
      <c r="F24" s="47"/>
    </row>
    <row r="25" spans="1:6" x14ac:dyDescent="0.2">
      <c r="A25" t="s">
        <v>229</v>
      </c>
      <c r="B25">
        <v>3060</v>
      </c>
      <c r="C25" t="s">
        <v>397</v>
      </c>
      <c r="D25" t="s">
        <v>398</v>
      </c>
      <c r="E25" s="47"/>
      <c r="F25" s="47"/>
    </row>
    <row r="26" spans="1:6" x14ac:dyDescent="0.2">
      <c r="A26" t="s">
        <v>229</v>
      </c>
      <c r="B26">
        <v>3140</v>
      </c>
      <c r="C26" t="s">
        <v>479</v>
      </c>
      <c r="D26" t="s">
        <v>480</v>
      </c>
      <c r="E26" s="47"/>
      <c r="F26" s="47"/>
    </row>
    <row r="27" spans="1:6" x14ac:dyDescent="0.2">
      <c r="A27" t="s">
        <v>229</v>
      </c>
      <c r="B27">
        <v>3140</v>
      </c>
      <c r="C27" t="s">
        <v>479</v>
      </c>
      <c r="D27" t="s">
        <v>483</v>
      </c>
      <c r="E27" s="47"/>
      <c r="F27" s="47"/>
    </row>
    <row r="28" spans="1:6" x14ac:dyDescent="0.2">
      <c r="A28" t="s">
        <v>229</v>
      </c>
      <c r="B28">
        <v>3160</v>
      </c>
      <c r="C28" t="s">
        <v>351</v>
      </c>
      <c r="D28" t="s">
        <v>352</v>
      </c>
      <c r="E28" s="47"/>
      <c r="F28" s="47"/>
    </row>
    <row r="29" spans="1:6" x14ac:dyDescent="0.2">
      <c r="A29" t="s">
        <v>229</v>
      </c>
      <c r="B29">
        <v>3410</v>
      </c>
      <c r="C29" t="s">
        <v>359</v>
      </c>
      <c r="D29" t="s">
        <v>360</v>
      </c>
      <c r="E29" s="47"/>
      <c r="F29" s="47"/>
    </row>
    <row r="30" spans="1:6" x14ac:dyDescent="0.2">
      <c r="A30" t="s">
        <v>229</v>
      </c>
      <c r="B30">
        <v>3770</v>
      </c>
      <c r="C30" t="s">
        <v>296</v>
      </c>
      <c r="D30" t="s">
        <v>297</v>
      </c>
      <c r="E30" s="47"/>
      <c r="F30" s="47"/>
    </row>
    <row r="31" spans="1:6" x14ac:dyDescent="0.2">
      <c r="A31" t="s">
        <v>229</v>
      </c>
      <c r="B31">
        <v>3790</v>
      </c>
      <c r="C31" t="s">
        <v>429</v>
      </c>
      <c r="D31" t="s">
        <v>430</v>
      </c>
      <c r="E31" s="47"/>
      <c r="F31" s="47"/>
    </row>
    <row r="32" spans="1:6" x14ac:dyDescent="0.2">
      <c r="A32" t="s">
        <v>229</v>
      </c>
      <c r="B32">
        <v>3940</v>
      </c>
      <c r="C32" t="s">
        <v>339</v>
      </c>
      <c r="D32" t="s">
        <v>340</v>
      </c>
      <c r="E32" s="47"/>
      <c r="F32" s="47"/>
    </row>
    <row r="33" spans="1:6" x14ac:dyDescent="0.2">
      <c r="A33" t="s">
        <v>229</v>
      </c>
      <c r="B33">
        <v>3940</v>
      </c>
      <c r="C33" t="s">
        <v>439</v>
      </c>
      <c r="D33" t="s">
        <v>440</v>
      </c>
      <c r="E33" s="47"/>
      <c r="F33" s="47"/>
    </row>
    <row r="34" spans="1:6" x14ac:dyDescent="0.2">
      <c r="A34" t="s">
        <v>229</v>
      </c>
      <c r="B34">
        <v>3980</v>
      </c>
      <c r="C34" t="s">
        <v>302</v>
      </c>
      <c r="D34" t="s">
        <v>303</v>
      </c>
      <c r="E34" s="47"/>
      <c r="F34" s="47"/>
    </row>
    <row r="35" spans="1:6" x14ac:dyDescent="0.2">
      <c r="A35" t="s">
        <v>229</v>
      </c>
      <c r="B35">
        <v>4019</v>
      </c>
      <c r="C35" t="s">
        <v>258</v>
      </c>
      <c r="D35" t="s">
        <v>259</v>
      </c>
      <c r="E35" s="47"/>
      <c r="F35" s="47"/>
    </row>
    <row r="36" spans="1:6" x14ac:dyDescent="0.2">
      <c r="A36" t="s">
        <v>229</v>
      </c>
      <c r="B36">
        <v>4090</v>
      </c>
      <c r="C36" t="s">
        <v>274</v>
      </c>
      <c r="D36" t="s">
        <v>275</v>
      </c>
      <c r="E36" s="47"/>
      <c r="F36" s="47"/>
    </row>
    <row r="37" spans="1:6" x14ac:dyDescent="0.2">
      <c r="A37" t="s">
        <v>229</v>
      </c>
      <c r="B37">
        <v>4190</v>
      </c>
      <c r="C37" t="s">
        <v>244</v>
      </c>
      <c r="D37" t="s">
        <v>245</v>
      </c>
      <c r="E37" s="47"/>
      <c r="F37" s="47"/>
    </row>
    <row r="38" spans="1:6" x14ac:dyDescent="0.2">
      <c r="A38" t="s">
        <v>229</v>
      </c>
      <c r="B38">
        <v>4610</v>
      </c>
      <c r="C38" t="s">
        <v>230</v>
      </c>
      <c r="D38" t="s">
        <v>231</v>
      </c>
      <c r="E38" s="47"/>
      <c r="F38" s="47"/>
    </row>
    <row r="39" spans="1:6" x14ac:dyDescent="0.2">
      <c r="A39" t="s">
        <v>229</v>
      </c>
      <c r="B39">
        <v>4860</v>
      </c>
      <c r="C39" t="s">
        <v>475</v>
      </c>
      <c r="D39" t="s">
        <v>476</v>
      </c>
      <c r="E39" s="47"/>
      <c r="F39" s="47"/>
    </row>
    <row r="40" spans="1:6" x14ac:dyDescent="0.2">
      <c r="A40" t="s">
        <v>229</v>
      </c>
      <c r="B40">
        <v>4880</v>
      </c>
      <c r="C40" t="s">
        <v>329</v>
      </c>
      <c r="D40" t="s">
        <v>330</v>
      </c>
      <c r="E40" s="47"/>
      <c r="F40" s="47"/>
    </row>
    <row r="41" spans="1:6" x14ac:dyDescent="0.2">
      <c r="A41" t="s">
        <v>229</v>
      </c>
      <c r="B41">
        <v>5090</v>
      </c>
      <c r="C41" t="s">
        <v>327</v>
      </c>
      <c r="D41" t="s">
        <v>328</v>
      </c>
      <c r="E41" s="47"/>
      <c r="F41" s="47"/>
    </row>
    <row r="42" spans="1:6" x14ac:dyDescent="0.2">
      <c r="A42" t="s">
        <v>229</v>
      </c>
      <c r="B42">
        <v>5370</v>
      </c>
      <c r="C42" t="s">
        <v>492</v>
      </c>
      <c r="D42" t="s">
        <v>493</v>
      </c>
      <c r="E42" s="47"/>
      <c r="F42" s="47"/>
    </row>
    <row r="43" spans="1:6" x14ac:dyDescent="0.2">
      <c r="A43" t="s">
        <v>229</v>
      </c>
      <c r="B43">
        <v>5510</v>
      </c>
      <c r="C43" t="s">
        <v>264</v>
      </c>
      <c r="D43" t="s">
        <v>265</v>
      </c>
      <c r="E43" s="47"/>
      <c r="F43" s="47"/>
    </row>
    <row r="44" spans="1:6" x14ac:dyDescent="0.2">
      <c r="A44" t="s">
        <v>229</v>
      </c>
      <c r="B44">
        <v>5700</v>
      </c>
      <c r="C44" t="s">
        <v>304</v>
      </c>
      <c r="D44" t="s">
        <v>305</v>
      </c>
      <c r="E44" s="47"/>
      <c r="F44" s="47"/>
    </row>
    <row r="45" spans="1:6" x14ac:dyDescent="0.2">
      <c r="A45" t="s">
        <v>229</v>
      </c>
      <c r="B45">
        <v>5760</v>
      </c>
      <c r="C45" t="s">
        <v>284</v>
      </c>
      <c r="D45" t="s">
        <v>285</v>
      </c>
      <c r="E45" s="47"/>
      <c r="F45" s="47"/>
    </row>
    <row r="46" spans="1:6" x14ac:dyDescent="0.2">
      <c r="A46" t="s">
        <v>229</v>
      </c>
      <c r="B46">
        <v>5910</v>
      </c>
      <c r="C46" t="s">
        <v>453</v>
      </c>
      <c r="D46" t="s">
        <v>454</v>
      </c>
      <c r="E46" s="47"/>
      <c r="F46" s="47"/>
    </row>
    <row r="47" spans="1:6" x14ac:dyDescent="0.2">
      <c r="A47" t="s">
        <v>229</v>
      </c>
      <c r="B47">
        <v>6410</v>
      </c>
      <c r="C47" t="s">
        <v>306</v>
      </c>
      <c r="D47" t="s">
        <v>307</v>
      </c>
      <c r="E47" s="47"/>
      <c r="F47" s="47"/>
    </row>
    <row r="48" spans="1:6" x14ac:dyDescent="0.2">
      <c r="A48" t="s">
        <v>229</v>
      </c>
      <c r="B48">
        <v>6550</v>
      </c>
      <c r="C48" t="s">
        <v>467</v>
      </c>
      <c r="D48" t="s">
        <v>468</v>
      </c>
      <c r="E48" s="47"/>
      <c r="F48" s="47"/>
    </row>
    <row r="49" spans="1:6" x14ac:dyDescent="0.2">
      <c r="A49" t="s">
        <v>229</v>
      </c>
      <c r="B49">
        <v>6620</v>
      </c>
      <c r="C49" t="s">
        <v>260</v>
      </c>
      <c r="D49" t="s">
        <v>261</v>
      </c>
      <c r="E49" s="47"/>
      <c r="F49" s="47"/>
    </row>
    <row r="50" spans="1:6" x14ac:dyDescent="0.2">
      <c r="A50" t="s">
        <v>229</v>
      </c>
      <c r="B50">
        <v>6890</v>
      </c>
      <c r="C50" t="s">
        <v>323</v>
      </c>
      <c r="D50" t="s">
        <v>324</v>
      </c>
      <c r="E50" s="47"/>
      <c r="F50" s="47"/>
    </row>
    <row r="51" spans="1:6" x14ac:dyDescent="0.2">
      <c r="A51" t="s">
        <v>229</v>
      </c>
      <c r="B51">
        <v>7040</v>
      </c>
      <c r="C51" t="s">
        <v>379</v>
      </c>
      <c r="D51" t="s">
        <v>380</v>
      </c>
      <c r="E51" s="47"/>
      <c r="F51" s="47"/>
    </row>
    <row r="52" spans="1:6" x14ac:dyDescent="0.2">
      <c r="A52" t="s">
        <v>229</v>
      </c>
      <c r="B52">
        <v>7060</v>
      </c>
      <c r="C52" t="s">
        <v>421</v>
      </c>
      <c r="D52" t="s">
        <v>422</v>
      </c>
      <c r="E52" s="47"/>
      <c r="F52" s="47"/>
    </row>
    <row r="53" spans="1:6" x14ac:dyDescent="0.2">
      <c r="A53" t="s">
        <v>229</v>
      </c>
      <c r="B53">
        <v>7080</v>
      </c>
      <c r="C53" t="s">
        <v>262</v>
      </c>
      <c r="D53" t="s">
        <v>263</v>
      </c>
      <c r="E53" s="47"/>
      <c r="F53" s="47"/>
    </row>
    <row r="54" spans="1:6" x14ac:dyDescent="0.2">
      <c r="A54" t="s">
        <v>229</v>
      </c>
      <c r="B54">
        <v>7200</v>
      </c>
      <c r="C54" t="s">
        <v>298</v>
      </c>
      <c r="D54" t="s">
        <v>299</v>
      </c>
      <c r="E54" s="47"/>
      <c r="F54" s="47"/>
    </row>
    <row r="55" spans="1:6" x14ac:dyDescent="0.2">
      <c r="A55" t="s">
        <v>229</v>
      </c>
      <c r="B55">
        <v>7330</v>
      </c>
      <c r="C55" t="s">
        <v>498</v>
      </c>
      <c r="D55" t="s">
        <v>499</v>
      </c>
      <c r="E55" s="47"/>
      <c r="F55" s="47"/>
    </row>
    <row r="56" spans="1:6" x14ac:dyDescent="0.2">
      <c r="A56" t="s">
        <v>229</v>
      </c>
      <c r="B56">
        <v>7730</v>
      </c>
      <c r="C56" t="s">
        <v>319</v>
      </c>
      <c r="D56" t="s">
        <v>320</v>
      </c>
      <c r="E56" s="47"/>
      <c r="F56" s="47"/>
    </row>
    <row r="57" spans="1:6" x14ac:dyDescent="0.2">
      <c r="A57" t="s">
        <v>229</v>
      </c>
      <c r="B57">
        <v>7730</v>
      </c>
      <c r="C57" t="s">
        <v>361</v>
      </c>
      <c r="D57" t="s">
        <v>362</v>
      </c>
      <c r="E57" s="47"/>
      <c r="F57" s="47"/>
    </row>
    <row r="58" spans="1:6" x14ac:dyDescent="0.2">
      <c r="A58" t="s">
        <v>229</v>
      </c>
      <c r="B58">
        <v>7850</v>
      </c>
      <c r="C58" t="s">
        <v>365</v>
      </c>
      <c r="D58" t="s">
        <v>366</v>
      </c>
      <c r="E58" s="47"/>
      <c r="F58" s="47"/>
    </row>
    <row r="59" spans="1:6" x14ac:dyDescent="0.2">
      <c r="A59" t="s">
        <v>229</v>
      </c>
      <c r="B59">
        <v>7850</v>
      </c>
      <c r="C59" t="s">
        <v>461</v>
      </c>
      <c r="D59" t="s">
        <v>462</v>
      </c>
      <c r="E59" s="47"/>
      <c r="F59" s="47"/>
    </row>
    <row r="60" spans="1:6" x14ac:dyDescent="0.2">
      <c r="A60" t="s">
        <v>229</v>
      </c>
      <c r="B60">
        <v>7960</v>
      </c>
      <c r="C60" t="s">
        <v>288</v>
      </c>
      <c r="D60" t="s">
        <v>289</v>
      </c>
      <c r="E60" s="47"/>
      <c r="F60" s="47"/>
    </row>
    <row r="61" spans="1:6" x14ac:dyDescent="0.2">
      <c r="A61" t="s">
        <v>229</v>
      </c>
      <c r="B61">
        <v>7980</v>
      </c>
      <c r="C61" t="s">
        <v>343</v>
      </c>
      <c r="D61" t="s">
        <v>344</v>
      </c>
      <c r="E61" s="47"/>
      <c r="F61" s="47"/>
    </row>
    <row r="62" spans="1:6" x14ac:dyDescent="0.2">
      <c r="A62" t="s">
        <v>229</v>
      </c>
      <c r="B62">
        <v>8020</v>
      </c>
      <c r="C62" t="s">
        <v>345</v>
      </c>
      <c r="D62" t="s">
        <v>346</v>
      </c>
      <c r="E62" s="47"/>
      <c r="F62" s="47"/>
    </row>
    <row r="63" spans="1:6" x14ac:dyDescent="0.2">
      <c r="A63" t="s">
        <v>229</v>
      </c>
      <c r="B63">
        <v>8130</v>
      </c>
      <c r="C63" t="s">
        <v>331</v>
      </c>
      <c r="D63" t="s">
        <v>332</v>
      </c>
      <c r="E63" s="47"/>
      <c r="F63" s="47"/>
    </row>
    <row r="64" spans="1:6" x14ac:dyDescent="0.2">
      <c r="A64" t="s">
        <v>229</v>
      </c>
      <c r="B64">
        <v>8150</v>
      </c>
      <c r="C64" t="s">
        <v>347</v>
      </c>
      <c r="D64" t="s">
        <v>348</v>
      </c>
      <c r="E64" s="47"/>
      <c r="F64" s="47"/>
    </row>
    <row r="65" spans="1:6" x14ac:dyDescent="0.2">
      <c r="A65" t="s">
        <v>229</v>
      </c>
      <c r="B65">
        <v>8170</v>
      </c>
      <c r="C65" t="s">
        <v>405</v>
      </c>
      <c r="D65" t="s">
        <v>406</v>
      </c>
      <c r="E65" s="47"/>
      <c r="F65" s="47"/>
    </row>
    <row r="66" spans="1:6" x14ac:dyDescent="0.2">
      <c r="A66" t="s">
        <v>229</v>
      </c>
      <c r="B66">
        <v>8230</v>
      </c>
      <c r="C66" t="s">
        <v>353</v>
      </c>
      <c r="D66" t="s">
        <v>354</v>
      </c>
      <c r="E66" s="47"/>
      <c r="F66" s="47"/>
    </row>
    <row r="67" spans="1:6" x14ac:dyDescent="0.2">
      <c r="A67" t="s">
        <v>229</v>
      </c>
      <c r="B67">
        <v>8780</v>
      </c>
      <c r="C67" t="s">
        <v>490</v>
      </c>
      <c r="D67" t="s">
        <v>491</v>
      </c>
      <c r="E67" s="47"/>
      <c r="F67" s="47"/>
    </row>
    <row r="68" spans="1:6" x14ac:dyDescent="0.2">
      <c r="A68" t="s">
        <v>229</v>
      </c>
      <c r="B68">
        <v>8800</v>
      </c>
      <c r="C68" t="s">
        <v>417</v>
      </c>
      <c r="D68" t="s">
        <v>418</v>
      </c>
      <c r="E68" s="47"/>
      <c r="F68" s="47"/>
    </row>
    <row r="69" spans="1:6" x14ac:dyDescent="0.2">
      <c r="A69" t="s">
        <v>229</v>
      </c>
      <c r="B69">
        <v>9110</v>
      </c>
      <c r="C69" t="s">
        <v>270</v>
      </c>
      <c r="D69" t="s">
        <v>271</v>
      </c>
      <c r="E69" s="47"/>
      <c r="F69" s="47"/>
    </row>
    <row r="70" spans="1:6" x14ac:dyDescent="0.2">
      <c r="A70" t="s">
        <v>229</v>
      </c>
      <c r="B70">
        <v>9210</v>
      </c>
      <c r="C70" t="s">
        <v>282</v>
      </c>
      <c r="D70" t="s">
        <v>283</v>
      </c>
      <c r="E70" s="47"/>
      <c r="F70" s="47"/>
    </row>
    <row r="71" spans="1:6" x14ac:dyDescent="0.2">
      <c r="A71" t="s">
        <v>229</v>
      </c>
      <c r="B71">
        <v>9300</v>
      </c>
      <c r="C71" t="s">
        <v>469</v>
      </c>
      <c r="D71" t="s">
        <v>470</v>
      </c>
      <c r="E71" s="47"/>
      <c r="F71" s="47"/>
    </row>
    <row r="72" spans="1:6" x14ac:dyDescent="0.2">
      <c r="A72" t="s">
        <v>229</v>
      </c>
      <c r="B72">
        <v>9420</v>
      </c>
      <c r="C72" t="s">
        <v>383</v>
      </c>
      <c r="D72" t="s">
        <v>384</v>
      </c>
      <c r="E72" s="47"/>
      <c r="F72" s="47"/>
    </row>
    <row r="73" spans="1:6" x14ac:dyDescent="0.2">
      <c r="A73" t="s">
        <v>229</v>
      </c>
      <c r="B73">
        <v>9530</v>
      </c>
      <c r="C73" t="s">
        <v>294</v>
      </c>
      <c r="D73" t="s">
        <v>295</v>
      </c>
      <c r="E73" s="47"/>
      <c r="F73" s="47"/>
    </row>
    <row r="74" spans="1:6" x14ac:dyDescent="0.2">
      <c r="A74" t="s">
        <v>229</v>
      </c>
      <c r="B74">
        <v>9640</v>
      </c>
      <c r="C74" t="s">
        <v>242</v>
      </c>
      <c r="D74" t="s">
        <v>243</v>
      </c>
      <c r="E74" s="47"/>
      <c r="F74" s="47"/>
    </row>
    <row r="75" spans="1:6" x14ac:dyDescent="0.2">
      <c r="A75" t="s">
        <v>229</v>
      </c>
      <c r="B75">
        <v>9680</v>
      </c>
      <c r="C75" t="s">
        <v>333</v>
      </c>
      <c r="D75" t="s">
        <v>334</v>
      </c>
      <c r="E75" s="47"/>
      <c r="F75" s="47"/>
    </row>
    <row r="76" spans="1:6" x14ac:dyDescent="0.2">
      <c r="A76" t="s">
        <v>229</v>
      </c>
      <c r="B76">
        <v>9800</v>
      </c>
      <c r="C76" t="s">
        <v>488</v>
      </c>
      <c r="D76" t="s">
        <v>489</v>
      </c>
      <c r="E76" s="47"/>
      <c r="F76" s="47"/>
    </row>
    <row r="77" spans="1:6" x14ac:dyDescent="0.2">
      <c r="A77" t="s">
        <v>229</v>
      </c>
      <c r="B77">
        <v>9830</v>
      </c>
      <c r="C77" t="s">
        <v>494</v>
      </c>
      <c r="D77" t="s">
        <v>495</v>
      </c>
      <c r="E77" s="47"/>
      <c r="F77" s="47"/>
    </row>
    <row r="78" spans="1:6" x14ac:dyDescent="0.2">
      <c r="A78" t="s">
        <v>229</v>
      </c>
      <c r="B78">
        <v>9950</v>
      </c>
      <c r="C78" t="s">
        <v>473</v>
      </c>
      <c r="D78" t="s">
        <v>474</v>
      </c>
      <c r="E78" s="47"/>
      <c r="F78" s="47"/>
    </row>
    <row r="79" spans="1:6" x14ac:dyDescent="0.2">
      <c r="A79" t="s">
        <v>229</v>
      </c>
      <c r="B79">
        <v>10010</v>
      </c>
      <c r="C79" t="s">
        <v>389</v>
      </c>
      <c r="D79" t="s">
        <v>390</v>
      </c>
      <c r="E79" s="47"/>
      <c r="F79" s="47"/>
    </row>
    <row r="80" spans="1:6" x14ac:dyDescent="0.2">
      <c r="A80" t="s">
        <v>229</v>
      </c>
      <c r="B80">
        <v>10160</v>
      </c>
      <c r="C80" t="s">
        <v>268</v>
      </c>
      <c r="D80" t="s">
        <v>269</v>
      </c>
      <c r="E80" s="47"/>
      <c r="F80" s="47"/>
    </row>
    <row r="81" spans="1:6" x14ac:dyDescent="0.2">
      <c r="A81" t="s">
        <v>229</v>
      </c>
      <c r="B81">
        <v>10200</v>
      </c>
      <c r="C81" t="s">
        <v>349</v>
      </c>
      <c r="D81" t="s">
        <v>350</v>
      </c>
      <c r="E81" s="47"/>
      <c r="F81" s="47"/>
    </row>
    <row r="82" spans="1:6" x14ac:dyDescent="0.2">
      <c r="A82" t="s">
        <v>229</v>
      </c>
      <c r="B82">
        <v>10200</v>
      </c>
      <c r="C82" t="s">
        <v>465</v>
      </c>
      <c r="D82" t="s">
        <v>466</v>
      </c>
      <c r="E82" s="47"/>
      <c r="F82" s="47"/>
    </row>
    <row r="83" spans="1:6" x14ac:dyDescent="0.2">
      <c r="A83" t="s">
        <v>229</v>
      </c>
      <c r="B83">
        <v>10330</v>
      </c>
      <c r="C83" t="s">
        <v>375</v>
      </c>
      <c r="D83" t="s">
        <v>376</v>
      </c>
      <c r="E83" s="47"/>
      <c r="F83" s="47"/>
    </row>
    <row r="84" spans="1:6" x14ac:dyDescent="0.2">
      <c r="A84" t="s">
        <v>229</v>
      </c>
      <c r="B84">
        <v>10350</v>
      </c>
      <c r="C84" t="s">
        <v>250</v>
      </c>
      <c r="D84" t="s">
        <v>251</v>
      </c>
      <c r="E84" s="47"/>
      <c r="F84" s="47"/>
    </row>
    <row r="85" spans="1:6" x14ac:dyDescent="0.2">
      <c r="A85" t="s">
        <v>229</v>
      </c>
      <c r="B85">
        <v>10350</v>
      </c>
      <c r="C85" t="s">
        <v>427</v>
      </c>
      <c r="D85" t="s">
        <v>428</v>
      </c>
      <c r="E85" s="47"/>
      <c r="F85" s="47"/>
    </row>
    <row r="86" spans="1:6" x14ac:dyDescent="0.2">
      <c r="A86" t="s">
        <v>229</v>
      </c>
      <c r="B86">
        <v>10450</v>
      </c>
      <c r="C86" t="s">
        <v>254</v>
      </c>
      <c r="D86" t="s">
        <v>255</v>
      </c>
      <c r="E86" s="47"/>
      <c r="F86" s="47"/>
    </row>
    <row r="87" spans="1:6" x14ac:dyDescent="0.2">
      <c r="A87" t="s">
        <v>229</v>
      </c>
      <c r="B87">
        <v>10470</v>
      </c>
      <c r="C87" t="s">
        <v>292</v>
      </c>
      <c r="D87" t="s">
        <v>293</v>
      </c>
      <c r="E87" s="47"/>
      <c r="F87" s="47"/>
    </row>
    <row r="88" spans="1:6" x14ac:dyDescent="0.2">
      <c r="A88" t="s">
        <v>229</v>
      </c>
      <c r="B88">
        <v>10600</v>
      </c>
      <c r="C88" t="s">
        <v>377</v>
      </c>
      <c r="D88" t="s">
        <v>378</v>
      </c>
      <c r="E88" s="47"/>
      <c r="F88" s="47"/>
    </row>
    <row r="89" spans="1:6" x14ac:dyDescent="0.2">
      <c r="A89" t="s">
        <v>229</v>
      </c>
      <c r="B89">
        <v>10600</v>
      </c>
      <c r="C89" t="s">
        <v>393</v>
      </c>
      <c r="D89" t="s">
        <v>394</v>
      </c>
      <c r="E89" s="47"/>
      <c r="F89" s="47"/>
    </row>
    <row r="90" spans="1:6" x14ac:dyDescent="0.2">
      <c r="A90" t="s">
        <v>229</v>
      </c>
      <c r="B90">
        <v>10850</v>
      </c>
      <c r="C90" t="s">
        <v>335</v>
      </c>
      <c r="D90" t="s">
        <v>336</v>
      </c>
      <c r="E90" s="47"/>
      <c r="F90" s="47"/>
    </row>
    <row r="91" spans="1:6" x14ac:dyDescent="0.2">
      <c r="A91" t="s">
        <v>229</v>
      </c>
      <c r="B91">
        <v>11200</v>
      </c>
      <c r="C91" t="s">
        <v>236</v>
      </c>
      <c r="D91" t="s">
        <v>237</v>
      </c>
      <c r="E91" s="47"/>
      <c r="F91" s="47"/>
    </row>
    <row r="92" spans="1:6" x14ac:dyDescent="0.2">
      <c r="A92" t="s">
        <v>229</v>
      </c>
      <c r="B92">
        <v>11250</v>
      </c>
      <c r="C92" t="s">
        <v>484</v>
      </c>
      <c r="D92" t="s">
        <v>485</v>
      </c>
      <c r="E92" s="47"/>
      <c r="F92" s="47"/>
    </row>
    <row r="93" spans="1:6" x14ac:dyDescent="0.2">
      <c r="A93" t="s">
        <v>229</v>
      </c>
      <c r="B93">
        <v>11380</v>
      </c>
      <c r="C93" t="s">
        <v>399</v>
      </c>
      <c r="D93" t="s">
        <v>400</v>
      </c>
      <c r="E93" s="47"/>
      <c r="F93" s="47"/>
    </row>
    <row r="94" spans="1:6" x14ac:dyDescent="0.2">
      <c r="A94" t="s">
        <v>229</v>
      </c>
      <c r="B94">
        <v>11520</v>
      </c>
      <c r="C94" t="s">
        <v>395</v>
      </c>
      <c r="D94" t="s">
        <v>396</v>
      </c>
      <c r="E94" s="47"/>
      <c r="F94" s="47"/>
    </row>
    <row r="95" spans="1:6" x14ac:dyDescent="0.2">
      <c r="A95" t="s">
        <v>229</v>
      </c>
      <c r="B95">
        <v>12170</v>
      </c>
      <c r="C95" t="s">
        <v>486</v>
      </c>
      <c r="D95" t="s">
        <v>487</v>
      </c>
      <c r="E95" s="47"/>
      <c r="F95" s="47"/>
    </row>
    <row r="96" spans="1:6" x14ac:dyDescent="0.2">
      <c r="A96" t="s">
        <v>229</v>
      </c>
      <c r="B96">
        <v>12420</v>
      </c>
      <c r="C96" t="s">
        <v>451</v>
      </c>
      <c r="D96" t="s">
        <v>452</v>
      </c>
      <c r="E96" s="47"/>
      <c r="F96" s="47"/>
    </row>
    <row r="97" spans="1:6" x14ac:dyDescent="0.2">
      <c r="A97" t="s">
        <v>229</v>
      </c>
      <c r="B97">
        <v>12440</v>
      </c>
      <c r="C97" t="s">
        <v>447</v>
      </c>
      <c r="D97" t="s">
        <v>448</v>
      </c>
      <c r="E97" s="47"/>
      <c r="F97" s="47"/>
    </row>
    <row r="98" spans="1:6" x14ac:dyDescent="0.2">
      <c r="A98" t="s">
        <v>229</v>
      </c>
      <c r="B98">
        <v>12460</v>
      </c>
      <c r="C98" t="s">
        <v>409</v>
      </c>
      <c r="D98" t="s">
        <v>410</v>
      </c>
      <c r="E98" s="47"/>
      <c r="F98" s="47"/>
    </row>
    <row r="99" spans="1:6" x14ac:dyDescent="0.2">
      <c r="A99" t="s">
        <v>229</v>
      </c>
      <c r="B99">
        <v>12570</v>
      </c>
      <c r="C99" t="s">
        <v>457</v>
      </c>
      <c r="D99" t="s">
        <v>458</v>
      </c>
      <c r="E99" s="47"/>
      <c r="F99" s="47"/>
    </row>
    <row r="100" spans="1:6" x14ac:dyDescent="0.2">
      <c r="A100" t="s">
        <v>229</v>
      </c>
      <c r="B100">
        <v>12820</v>
      </c>
      <c r="C100" t="s">
        <v>445</v>
      </c>
      <c r="D100" t="s">
        <v>446</v>
      </c>
      <c r="E100" s="47"/>
      <c r="F100" s="47"/>
    </row>
    <row r="101" spans="1:6" x14ac:dyDescent="0.2">
      <c r="A101" t="s">
        <v>229</v>
      </c>
      <c r="B101">
        <v>13490</v>
      </c>
      <c r="C101" t="s">
        <v>437</v>
      </c>
      <c r="D101" t="s">
        <v>438</v>
      </c>
      <c r="E101" s="47"/>
      <c r="F101" s="47"/>
    </row>
    <row r="102" spans="1:6" x14ac:dyDescent="0.2">
      <c r="A102" t="s">
        <v>229</v>
      </c>
      <c r="B102">
        <v>13500</v>
      </c>
      <c r="C102" t="s">
        <v>280</v>
      </c>
      <c r="D102" t="s">
        <v>281</v>
      </c>
      <c r="E102" s="47"/>
      <c r="F102" s="47"/>
    </row>
    <row r="103" spans="1:6" x14ac:dyDescent="0.2">
      <c r="A103" t="s">
        <v>229</v>
      </c>
      <c r="B103">
        <v>13650</v>
      </c>
      <c r="C103" t="s">
        <v>371</v>
      </c>
      <c r="D103" t="s">
        <v>372</v>
      </c>
      <c r="E103" s="47"/>
      <c r="F103" s="47"/>
    </row>
    <row r="104" spans="1:6" x14ac:dyDescent="0.2">
      <c r="A104" t="s">
        <v>229</v>
      </c>
      <c r="B104">
        <v>13720</v>
      </c>
      <c r="C104" t="s">
        <v>411</v>
      </c>
      <c r="D104" t="s">
        <v>412</v>
      </c>
      <c r="E104" s="47"/>
      <c r="F104" s="47"/>
    </row>
    <row r="105" spans="1:6" x14ac:dyDescent="0.2">
      <c r="A105" t="s">
        <v>229</v>
      </c>
      <c r="B105">
        <v>14580</v>
      </c>
      <c r="C105" t="s">
        <v>415</v>
      </c>
      <c r="D105" t="s">
        <v>416</v>
      </c>
      <c r="E105" s="47"/>
      <c r="F105" s="47"/>
    </row>
    <row r="106" spans="1:6" x14ac:dyDescent="0.2">
      <c r="A106" t="s">
        <v>229</v>
      </c>
      <c r="B106">
        <v>14930</v>
      </c>
      <c r="C106" t="s">
        <v>381</v>
      </c>
      <c r="D106" t="s">
        <v>382</v>
      </c>
      <c r="E106" s="47"/>
      <c r="F106" s="47"/>
    </row>
    <row r="107" spans="1:6" x14ac:dyDescent="0.2">
      <c r="A107" t="s">
        <v>229</v>
      </c>
      <c r="B107">
        <v>14980</v>
      </c>
      <c r="C107" t="s">
        <v>240</v>
      </c>
      <c r="D107" t="s">
        <v>241</v>
      </c>
      <c r="E107" s="47"/>
      <c r="F107" s="47"/>
    </row>
    <row r="108" spans="1:6" x14ac:dyDescent="0.2">
      <c r="A108" t="s">
        <v>229</v>
      </c>
      <c r="B108">
        <v>15060</v>
      </c>
      <c r="C108" t="s">
        <v>443</v>
      </c>
      <c r="D108" t="s">
        <v>444</v>
      </c>
      <c r="E108" s="47"/>
      <c r="F108" s="47"/>
    </row>
    <row r="109" spans="1:6" x14ac:dyDescent="0.2">
      <c r="A109" t="s">
        <v>229</v>
      </c>
      <c r="B109">
        <v>15170</v>
      </c>
      <c r="C109" t="s">
        <v>341</v>
      </c>
      <c r="D109" t="s">
        <v>342</v>
      </c>
      <c r="E109" s="47"/>
      <c r="F109" s="47"/>
    </row>
    <row r="110" spans="1:6" x14ac:dyDescent="0.2">
      <c r="A110" t="s">
        <v>229</v>
      </c>
      <c r="B110">
        <v>15190</v>
      </c>
      <c r="C110" t="s">
        <v>423</v>
      </c>
      <c r="D110" t="s">
        <v>424</v>
      </c>
      <c r="E110" s="47"/>
      <c r="F110" s="47"/>
    </row>
    <row r="111" spans="1:6" x14ac:dyDescent="0.2">
      <c r="A111" t="s">
        <v>229</v>
      </c>
      <c r="B111">
        <v>15270</v>
      </c>
      <c r="C111" t="s">
        <v>425</v>
      </c>
      <c r="D111" t="s">
        <v>426</v>
      </c>
      <c r="E111" s="47"/>
      <c r="F111" s="47"/>
    </row>
    <row r="112" spans="1:6" x14ac:dyDescent="0.2">
      <c r="A112" t="s">
        <v>229</v>
      </c>
      <c r="B112">
        <v>15280</v>
      </c>
      <c r="C112" t="s">
        <v>321</v>
      </c>
      <c r="D112" t="s">
        <v>322</v>
      </c>
      <c r="E112" s="47"/>
      <c r="F112" s="47"/>
    </row>
    <row r="113" spans="1:6" x14ac:dyDescent="0.2">
      <c r="A113" t="s">
        <v>229</v>
      </c>
      <c r="B113">
        <v>15690</v>
      </c>
      <c r="C113" t="s">
        <v>373</v>
      </c>
      <c r="D113" t="s">
        <v>374</v>
      </c>
      <c r="E113" s="47"/>
      <c r="F113" s="47"/>
    </row>
    <row r="114" spans="1:6" x14ac:dyDescent="0.2">
      <c r="A114" t="s">
        <v>229</v>
      </c>
      <c r="B114">
        <v>16100</v>
      </c>
      <c r="C114" t="s">
        <v>401</v>
      </c>
      <c r="D114" t="s">
        <v>402</v>
      </c>
      <c r="E114" s="47"/>
      <c r="F114" s="47"/>
    </row>
    <row r="115" spans="1:6" x14ac:dyDescent="0.2">
      <c r="A115" t="s">
        <v>229</v>
      </c>
      <c r="B115">
        <v>16500</v>
      </c>
      <c r="C115" t="s">
        <v>463</v>
      </c>
      <c r="D115" t="s">
        <v>464</v>
      </c>
      <c r="E115" s="47"/>
      <c r="F115" s="47"/>
    </row>
    <row r="116" spans="1:6" x14ac:dyDescent="0.2">
      <c r="A116" t="s">
        <v>229</v>
      </c>
      <c r="B116">
        <v>16500</v>
      </c>
      <c r="C116" t="s">
        <v>481</v>
      </c>
      <c r="D116" t="s">
        <v>482</v>
      </c>
      <c r="E116" s="47"/>
      <c r="F116" s="47"/>
    </row>
    <row r="117" spans="1:6" x14ac:dyDescent="0.2">
      <c r="A117" t="s">
        <v>229</v>
      </c>
      <c r="B117">
        <v>16750</v>
      </c>
      <c r="C117" t="s">
        <v>363</v>
      </c>
      <c r="D117" t="s">
        <v>364</v>
      </c>
      <c r="E117" s="47"/>
      <c r="F117" s="47"/>
    </row>
    <row r="118" spans="1:6" x14ac:dyDescent="0.2">
      <c r="A118" t="s">
        <v>229</v>
      </c>
      <c r="B118">
        <v>16880</v>
      </c>
      <c r="C118" t="s">
        <v>252</v>
      </c>
      <c r="D118" t="s">
        <v>253</v>
      </c>
      <c r="E118" s="47"/>
      <c r="F118" s="47"/>
    </row>
    <row r="119" spans="1:6" x14ac:dyDescent="0.2">
      <c r="A119" t="s">
        <v>229</v>
      </c>
      <c r="B119">
        <v>17560</v>
      </c>
      <c r="C119" t="s">
        <v>496</v>
      </c>
      <c r="D119" t="s">
        <v>497</v>
      </c>
      <c r="E119" s="47"/>
      <c r="F119" s="47"/>
    </row>
    <row r="120" spans="1:6" x14ac:dyDescent="0.2">
      <c r="A120" t="s">
        <v>229</v>
      </c>
      <c r="B120">
        <v>17920</v>
      </c>
      <c r="C120" t="s">
        <v>477</v>
      </c>
      <c r="D120" t="s">
        <v>478</v>
      </c>
      <c r="E120" s="47"/>
      <c r="F120" s="47"/>
    </row>
    <row r="121" spans="1:6" x14ac:dyDescent="0.2">
      <c r="A121" t="s">
        <v>229</v>
      </c>
      <c r="B121">
        <v>18320</v>
      </c>
      <c r="C121" t="s">
        <v>310</v>
      </c>
      <c r="D121" t="s">
        <v>311</v>
      </c>
      <c r="E121" s="47"/>
      <c r="F121" s="47"/>
    </row>
    <row r="122" spans="1:6" x14ac:dyDescent="0.2">
      <c r="A122" t="s">
        <v>229</v>
      </c>
      <c r="B122">
        <v>18520</v>
      </c>
      <c r="C122" t="s">
        <v>325</v>
      </c>
      <c r="D122" t="s">
        <v>326</v>
      </c>
      <c r="E122" s="47"/>
      <c r="F122" s="47"/>
    </row>
    <row r="123" spans="1:6" x14ac:dyDescent="0.2">
      <c r="A123" t="s">
        <v>229</v>
      </c>
      <c r="B123">
        <v>18870</v>
      </c>
      <c r="C123" t="s">
        <v>367</v>
      </c>
      <c r="D123" t="s">
        <v>368</v>
      </c>
      <c r="E123" s="47"/>
      <c r="F123" s="47"/>
    </row>
    <row r="124" spans="1:6" x14ac:dyDescent="0.2">
      <c r="A124" t="s">
        <v>229</v>
      </c>
      <c r="B124">
        <v>20150</v>
      </c>
      <c r="C124" t="s">
        <v>435</v>
      </c>
      <c r="D124" t="s">
        <v>436</v>
      </c>
      <c r="E124" s="47"/>
      <c r="F124" s="47"/>
    </row>
    <row r="125" spans="1:6" x14ac:dyDescent="0.2">
      <c r="A125" t="s">
        <v>229</v>
      </c>
      <c r="B125">
        <v>20310</v>
      </c>
      <c r="C125" t="s">
        <v>276</v>
      </c>
      <c r="D125" t="s">
        <v>312</v>
      </c>
      <c r="E125" s="47"/>
      <c r="F125" s="47"/>
    </row>
    <row r="126" spans="1:6" x14ac:dyDescent="0.2">
      <c r="A126" t="s">
        <v>229</v>
      </c>
      <c r="B126">
        <v>20690</v>
      </c>
      <c r="C126" t="s">
        <v>369</v>
      </c>
      <c r="D126" t="s">
        <v>370</v>
      </c>
      <c r="E126" s="47"/>
      <c r="F126" s="47"/>
    </row>
    <row r="127" spans="1:6" x14ac:dyDescent="0.2">
      <c r="A127" t="s">
        <v>229</v>
      </c>
      <c r="B127">
        <v>20830</v>
      </c>
      <c r="C127" t="s">
        <v>385</v>
      </c>
      <c r="D127" t="s">
        <v>386</v>
      </c>
      <c r="E127" s="47"/>
      <c r="F127" s="47"/>
    </row>
    <row r="128" spans="1:6" x14ac:dyDescent="0.2">
      <c r="A128" t="s">
        <v>229</v>
      </c>
      <c r="B128">
        <v>22990</v>
      </c>
      <c r="C128" t="s">
        <v>308</v>
      </c>
      <c r="D128" t="s">
        <v>309</v>
      </c>
      <c r="E128" s="47"/>
      <c r="F128" s="47"/>
    </row>
    <row r="129" spans="1:6" x14ac:dyDescent="0.2">
      <c r="A129" t="s">
        <v>229</v>
      </c>
      <c r="B129">
        <v>23500</v>
      </c>
      <c r="C129" t="s">
        <v>337</v>
      </c>
      <c r="D129" t="s">
        <v>338</v>
      </c>
      <c r="E129" s="47"/>
      <c r="F129" s="47"/>
    </row>
    <row r="130" spans="1:6" x14ac:dyDescent="0.2">
      <c r="A130" t="s">
        <v>229</v>
      </c>
      <c r="B130">
        <v>23630</v>
      </c>
      <c r="C130" t="s">
        <v>266</v>
      </c>
      <c r="D130" t="s">
        <v>267</v>
      </c>
      <c r="E130" s="47"/>
      <c r="F130" s="47"/>
    </row>
    <row r="131" spans="1:6" x14ac:dyDescent="0.2">
      <c r="A131" t="s">
        <v>229</v>
      </c>
      <c r="B131">
        <v>23830</v>
      </c>
      <c r="C131" t="s">
        <v>441</v>
      </c>
      <c r="D131" t="s">
        <v>442</v>
      </c>
      <c r="E131" s="47"/>
      <c r="F131" s="47"/>
    </row>
    <row r="132" spans="1:6" x14ac:dyDescent="0.2">
      <c r="A132" t="s">
        <v>229</v>
      </c>
      <c r="B132">
        <v>24100</v>
      </c>
      <c r="C132" t="s">
        <v>272</v>
      </c>
      <c r="D132" t="s">
        <v>273</v>
      </c>
      <c r="E132" s="47"/>
      <c r="F132" s="47"/>
    </row>
    <row r="133" spans="1:6" x14ac:dyDescent="0.2">
      <c r="A133" t="s">
        <v>229</v>
      </c>
      <c r="B133">
        <v>24190</v>
      </c>
      <c r="C133" t="s">
        <v>238</v>
      </c>
      <c r="D133" t="s">
        <v>239</v>
      </c>
      <c r="E133" s="47"/>
      <c r="F133" s="47"/>
    </row>
    <row r="134" spans="1:6" x14ac:dyDescent="0.2">
      <c r="A134" t="s">
        <v>229</v>
      </c>
      <c r="B134">
        <v>25290</v>
      </c>
      <c r="C134" t="s">
        <v>300</v>
      </c>
      <c r="D134" t="s">
        <v>301</v>
      </c>
      <c r="E134" s="47"/>
      <c r="F134" s="47"/>
    </row>
    <row r="135" spans="1:6" x14ac:dyDescent="0.2">
      <c r="A135" t="s">
        <v>229</v>
      </c>
      <c r="B135">
        <v>29210</v>
      </c>
      <c r="C135" t="s">
        <v>403</v>
      </c>
      <c r="D135" t="s">
        <v>404</v>
      </c>
      <c r="E135" s="47"/>
      <c r="F135" s="47"/>
    </row>
    <row r="136" spans="1:6" x14ac:dyDescent="0.2">
      <c r="A136" t="s">
        <v>229</v>
      </c>
      <c r="B136">
        <v>29320</v>
      </c>
      <c r="C136" t="s">
        <v>355</v>
      </c>
      <c r="D136" t="s">
        <v>356</v>
      </c>
      <c r="E136" s="47"/>
      <c r="F136" s="47"/>
    </row>
    <row r="137" spans="1:6" x14ac:dyDescent="0.2">
      <c r="A137" t="s">
        <v>229</v>
      </c>
      <c r="B137">
        <v>30120</v>
      </c>
      <c r="C137" t="s">
        <v>391</v>
      </c>
      <c r="D137" t="s">
        <v>392</v>
      </c>
      <c r="E137" s="47"/>
      <c r="F137" s="47"/>
    </row>
    <row r="138" spans="1:6" x14ac:dyDescent="0.2">
      <c r="A138" t="s">
        <v>229</v>
      </c>
      <c r="B138">
        <v>38090</v>
      </c>
      <c r="C138" t="s">
        <v>317</v>
      </c>
      <c r="D138" t="s">
        <v>318</v>
      </c>
      <c r="E138" s="47"/>
      <c r="F138" s="47"/>
    </row>
  </sheetData>
  <sortState xmlns:xlrd2="http://schemas.microsoft.com/office/spreadsheetml/2017/richdata2" ref="A2:F138">
    <sortCondition ref="B2:B13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L107"/>
  <sheetViews>
    <sheetView showGridLines="0" topLeftCell="A101" workbookViewId="0">
      <selection activeCell="B3" sqref="B3"/>
    </sheetView>
  </sheetViews>
  <sheetFormatPr baseColWidth="10" defaultColWidth="11" defaultRowHeight="16" x14ac:dyDescent="0.2"/>
  <sheetData>
    <row r="3" spans="2:2" x14ac:dyDescent="0.2">
      <c r="B3" t="s">
        <v>500</v>
      </c>
    </row>
    <row r="27" spans="2:2" x14ac:dyDescent="0.2">
      <c r="B27" t="s">
        <v>501</v>
      </c>
    </row>
    <row r="46" spans="2:12" x14ac:dyDescent="0.2">
      <c r="B46" t="s">
        <v>502</v>
      </c>
    </row>
    <row r="48" spans="2:12" x14ac:dyDescent="0.2">
      <c r="C48" s="4" t="s">
        <v>503</v>
      </c>
      <c r="L48" s="5" t="s">
        <v>504</v>
      </c>
    </row>
    <row r="75" spans="2:12" x14ac:dyDescent="0.2">
      <c r="B75" t="s">
        <v>505</v>
      </c>
    </row>
    <row r="77" spans="2:12" x14ac:dyDescent="0.2">
      <c r="C77" t="s">
        <v>506</v>
      </c>
      <c r="L77" t="s">
        <v>507</v>
      </c>
    </row>
    <row r="104" spans="2:4" x14ac:dyDescent="0.2">
      <c r="B104" t="s">
        <v>508</v>
      </c>
    </row>
    <row r="106" spans="2:4" x14ac:dyDescent="0.2">
      <c r="C106" s="5" t="s">
        <v>509</v>
      </c>
      <c r="D106" s="5"/>
    </row>
    <row r="107" spans="2:4" x14ac:dyDescent="0.2">
      <c r="C107" s="4" t="s">
        <v>510</v>
      </c>
      <c r="D107" s="4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01"/>
  <sheetViews>
    <sheetView workbookViewId="0">
      <selection activeCell="E2" sqref="E2:F100"/>
    </sheetView>
  </sheetViews>
  <sheetFormatPr baseColWidth="10" defaultColWidth="11" defaultRowHeight="16" x14ac:dyDescent="0.2"/>
  <cols>
    <col min="1" max="1" width="65.5" bestFit="1" customWidth="1"/>
    <col min="2" max="2" width="10.5" bestFit="1" customWidth="1"/>
    <col min="3" max="4" width="30.5" bestFit="1" customWidth="1"/>
    <col min="5" max="5" width="10.1640625" bestFit="1" customWidth="1"/>
    <col min="7" max="7" width="17.6640625" bestFit="1" customWidth="1"/>
    <col min="8" max="8" width="15.83203125" bestFit="1" customWidth="1"/>
  </cols>
  <sheetData>
    <row r="1" spans="1:12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202</v>
      </c>
      <c r="H1" s="3" t="s">
        <v>511</v>
      </c>
      <c r="I1" s="6" t="s">
        <v>201</v>
      </c>
      <c r="J1" s="7" t="s">
        <v>203</v>
      </c>
      <c r="K1" s="7" t="s">
        <v>204</v>
      </c>
    </row>
    <row r="2" spans="1:12" x14ac:dyDescent="0.2">
      <c r="A2" t="s">
        <v>229</v>
      </c>
      <c r="B2">
        <v>310</v>
      </c>
      <c r="C2" t="s">
        <v>56</v>
      </c>
      <c r="D2" t="s">
        <v>57</v>
      </c>
      <c r="E2" s="47"/>
      <c r="F2" s="47"/>
      <c r="G2" t="s">
        <v>6</v>
      </c>
      <c r="H2">
        <v>1054.2661879618099</v>
      </c>
      <c r="I2" s="2">
        <f t="shared" ref="I2:I33" si="0">_xlfn.NUMBERVALUE(LEFT(C2,4))</f>
        <v>2022</v>
      </c>
      <c r="J2">
        <f t="shared" ref="J2:J33" si="1">H2*g_per_lb*mt_per_g/kwh_per_mwh</f>
        <v>4.7820709880846285E-4</v>
      </c>
      <c r="K2">
        <f t="shared" ref="K2:K33" si="2">(B2/1000)*J2</f>
        <v>1.4824420063062348E-4</v>
      </c>
      <c r="L2">
        <f>(H2*0.000454)/1000</f>
        <v>4.7863684933466169E-4</v>
      </c>
    </row>
    <row r="3" spans="1:12" x14ac:dyDescent="0.2">
      <c r="A3" t="s">
        <v>229</v>
      </c>
      <c r="B3">
        <v>500</v>
      </c>
      <c r="C3" t="s">
        <v>37</v>
      </c>
      <c r="D3" t="s">
        <v>38</v>
      </c>
      <c r="E3" s="47"/>
      <c r="F3" s="47"/>
      <c r="G3" t="s">
        <v>6</v>
      </c>
      <c r="H3">
        <v>1157.9213133666899</v>
      </c>
      <c r="I3" s="2">
        <f t="shared" si="0"/>
        <v>2022</v>
      </c>
      <c r="J3">
        <f t="shared" si="1"/>
        <v>5.2522427280350962E-4</v>
      </c>
      <c r="K3">
        <f t="shared" si="2"/>
        <v>2.6261213640175481E-4</v>
      </c>
    </row>
    <row r="4" spans="1:12" x14ac:dyDescent="0.2">
      <c r="A4" t="s">
        <v>229</v>
      </c>
      <c r="B4">
        <v>1000</v>
      </c>
      <c r="C4" t="s">
        <v>54</v>
      </c>
      <c r="D4" t="s">
        <v>55</v>
      </c>
      <c r="E4" s="47"/>
      <c r="F4" s="47"/>
      <c r="G4" t="s">
        <v>6</v>
      </c>
      <c r="H4">
        <v>1135.90369390361</v>
      </c>
      <c r="I4" s="2">
        <f t="shared" si="0"/>
        <v>2022</v>
      </c>
      <c r="J4">
        <f t="shared" si="1"/>
        <v>5.15237248609493E-4</v>
      </c>
      <c r="K4">
        <f t="shared" si="2"/>
        <v>5.15237248609493E-4</v>
      </c>
    </row>
    <row r="5" spans="1:12" x14ac:dyDescent="0.2">
      <c r="A5" t="s">
        <v>229</v>
      </c>
      <c r="B5">
        <v>1000</v>
      </c>
      <c r="C5" t="s">
        <v>27</v>
      </c>
      <c r="D5" t="s">
        <v>28</v>
      </c>
      <c r="E5" s="47"/>
      <c r="F5" s="47"/>
      <c r="G5" t="s">
        <v>6</v>
      </c>
      <c r="H5">
        <v>1149.7444703475001</v>
      </c>
      <c r="I5" s="2">
        <f t="shared" si="0"/>
        <v>2022</v>
      </c>
      <c r="J5">
        <f t="shared" si="1"/>
        <v>5.2151531919931722E-4</v>
      </c>
      <c r="K5">
        <f t="shared" si="2"/>
        <v>5.2151531919931722E-4</v>
      </c>
    </row>
    <row r="6" spans="1:12" x14ac:dyDescent="0.2">
      <c r="A6" t="s">
        <v>229</v>
      </c>
      <c r="B6">
        <v>1000</v>
      </c>
      <c r="C6" t="s">
        <v>7</v>
      </c>
      <c r="D6" t="s">
        <v>8</v>
      </c>
      <c r="E6" s="47"/>
      <c r="F6" s="47"/>
      <c r="G6" t="s">
        <v>6</v>
      </c>
      <c r="H6">
        <v>1089.41856269146</v>
      </c>
      <c r="I6" s="2">
        <f t="shared" si="0"/>
        <v>2022</v>
      </c>
      <c r="J6">
        <f t="shared" si="1"/>
        <v>4.9415194777321296E-4</v>
      </c>
      <c r="K6">
        <f t="shared" si="2"/>
        <v>4.9415194777321296E-4</v>
      </c>
    </row>
    <row r="7" spans="1:12" x14ac:dyDescent="0.2">
      <c r="A7" t="s">
        <v>229</v>
      </c>
      <c r="B7">
        <v>1000</v>
      </c>
      <c r="C7" t="s">
        <v>7</v>
      </c>
      <c r="D7" t="s">
        <v>8</v>
      </c>
      <c r="E7" s="47"/>
      <c r="F7" s="47"/>
      <c r="G7" t="s">
        <v>6</v>
      </c>
      <c r="H7">
        <v>1089.41856269146</v>
      </c>
      <c r="I7" s="2">
        <f t="shared" si="0"/>
        <v>2022</v>
      </c>
      <c r="J7">
        <f t="shared" si="1"/>
        <v>4.9415194777321296E-4</v>
      </c>
      <c r="K7">
        <f t="shared" si="2"/>
        <v>4.9415194777321296E-4</v>
      </c>
    </row>
    <row r="8" spans="1:12" x14ac:dyDescent="0.2">
      <c r="A8" t="s">
        <v>229</v>
      </c>
      <c r="B8">
        <v>1030</v>
      </c>
      <c r="C8" t="s">
        <v>138</v>
      </c>
      <c r="D8" t="s">
        <v>139</v>
      </c>
      <c r="E8" s="47"/>
      <c r="F8" s="47"/>
      <c r="G8" t="s">
        <v>6</v>
      </c>
      <c r="H8">
        <v>623.97575903695395</v>
      </c>
      <c r="I8" s="2">
        <f t="shared" si="0"/>
        <v>2023</v>
      </c>
      <c r="J8">
        <f t="shared" si="1"/>
        <v>2.8303064336412085E-4</v>
      </c>
      <c r="K8">
        <f t="shared" si="2"/>
        <v>2.9152156266504448E-4</v>
      </c>
    </row>
    <row r="9" spans="1:12" x14ac:dyDescent="0.2">
      <c r="A9" t="s">
        <v>229</v>
      </c>
      <c r="B9">
        <v>1450</v>
      </c>
      <c r="C9" t="s">
        <v>172</v>
      </c>
      <c r="D9" t="s">
        <v>173</v>
      </c>
      <c r="E9" s="47"/>
      <c r="F9" s="47"/>
      <c r="G9" t="s">
        <v>6</v>
      </c>
      <c r="H9">
        <v>1086.8008928888901</v>
      </c>
      <c r="I9" s="2">
        <f t="shared" si="0"/>
        <v>2023</v>
      </c>
      <c r="J9">
        <f t="shared" si="1"/>
        <v>4.929645927235878E-4</v>
      </c>
      <c r="K9">
        <f t="shared" si="2"/>
        <v>7.1479865944920227E-4</v>
      </c>
    </row>
    <row r="10" spans="1:12" x14ac:dyDescent="0.2">
      <c r="A10" t="s">
        <v>229</v>
      </c>
      <c r="B10">
        <v>2090</v>
      </c>
      <c r="C10" t="s">
        <v>160</v>
      </c>
      <c r="D10" t="s">
        <v>161</v>
      </c>
      <c r="E10" s="47"/>
      <c r="F10" s="47"/>
      <c r="G10" t="s">
        <v>6</v>
      </c>
      <c r="H10">
        <v>964.27570088329503</v>
      </c>
      <c r="I10" s="2">
        <f t="shared" si="0"/>
        <v>2023</v>
      </c>
      <c r="J10">
        <f t="shared" si="1"/>
        <v>4.3738810049706486E-4</v>
      </c>
      <c r="K10">
        <f t="shared" si="2"/>
        <v>9.1414113003886546E-4</v>
      </c>
    </row>
    <row r="11" spans="1:12" x14ac:dyDescent="0.2">
      <c r="A11" t="s">
        <v>229</v>
      </c>
      <c r="B11">
        <v>2370</v>
      </c>
      <c r="C11" t="s">
        <v>150</v>
      </c>
      <c r="D11" t="s">
        <v>151</v>
      </c>
      <c r="E11" s="47"/>
      <c r="F11" s="47"/>
      <c r="G11" t="s">
        <v>6</v>
      </c>
      <c r="H11">
        <v>907.26395373954495</v>
      </c>
      <c r="I11" s="2">
        <f t="shared" si="0"/>
        <v>2023</v>
      </c>
      <c r="J11">
        <f t="shared" si="1"/>
        <v>4.1152800699229052E-4</v>
      </c>
      <c r="K11">
        <f t="shared" si="2"/>
        <v>9.7532137657172857E-4</v>
      </c>
    </row>
    <row r="12" spans="1:12" x14ac:dyDescent="0.2">
      <c r="A12" t="s">
        <v>229</v>
      </c>
      <c r="B12">
        <v>2640</v>
      </c>
      <c r="C12" t="s">
        <v>136</v>
      </c>
      <c r="D12" t="s">
        <v>137</v>
      </c>
      <c r="E12" s="47"/>
      <c r="F12" s="47"/>
      <c r="G12" t="s">
        <v>6</v>
      </c>
      <c r="H12">
        <v>635.33620559471206</v>
      </c>
      <c r="I12" s="2">
        <f t="shared" si="0"/>
        <v>2023</v>
      </c>
      <c r="J12">
        <f t="shared" si="1"/>
        <v>2.8818365524251272E-4</v>
      </c>
      <c r="K12">
        <f t="shared" si="2"/>
        <v>7.6080484984023357E-4</v>
      </c>
    </row>
    <row r="13" spans="1:12" x14ac:dyDescent="0.2">
      <c r="A13" t="s">
        <v>229</v>
      </c>
      <c r="B13">
        <v>2740</v>
      </c>
      <c r="C13" t="s">
        <v>156</v>
      </c>
      <c r="D13" t="s">
        <v>157</v>
      </c>
      <c r="E13" s="47"/>
      <c r="F13" s="47"/>
      <c r="G13" t="s">
        <v>6</v>
      </c>
      <c r="H13">
        <v>907.15876816488003</v>
      </c>
      <c r="I13" s="2">
        <f t="shared" si="0"/>
        <v>2023</v>
      </c>
      <c r="J13">
        <f t="shared" si="1"/>
        <v>4.114802956181885E-4</v>
      </c>
      <c r="K13">
        <f t="shared" si="2"/>
        <v>1.1274560099938365E-3</v>
      </c>
    </row>
    <row r="14" spans="1:12" x14ac:dyDescent="0.2">
      <c r="A14" t="s">
        <v>229</v>
      </c>
      <c r="B14">
        <v>2870</v>
      </c>
      <c r="C14" t="s">
        <v>120</v>
      </c>
      <c r="D14" t="s">
        <v>121</v>
      </c>
      <c r="E14" s="47"/>
      <c r="F14" s="47"/>
      <c r="G14" t="s">
        <v>6</v>
      </c>
      <c r="H14">
        <v>1079.4458509979099</v>
      </c>
      <c r="I14" s="2">
        <f t="shared" si="0"/>
        <v>2023</v>
      </c>
      <c r="J14">
        <f t="shared" si="1"/>
        <v>4.8962840184080887E-4</v>
      </c>
      <c r="K14">
        <f t="shared" si="2"/>
        <v>1.4052335132831216E-3</v>
      </c>
    </row>
    <row r="15" spans="1:12" x14ac:dyDescent="0.2">
      <c r="A15" t="s">
        <v>229</v>
      </c>
      <c r="B15">
        <v>3060</v>
      </c>
      <c r="C15" t="s">
        <v>108</v>
      </c>
      <c r="D15" t="s">
        <v>109</v>
      </c>
      <c r="E15" s="47"/>
      <c r="F15" s="47"/>
      <c r="G15" t="s">
        <v>6</v>
      </c>
      <c r="H15">
        <v>808.52442605519195</v>
      </c>
      <c r="I15" s="2">
        <f t="shared" si="0"/>
        <v>2023</v>
      </c>
      <c r="J15">
        <f t="shared" si="1"/>
        <v>3.6674051061726424E-4</v>
      </c>
      <c r="K15">
        <f t="shared" si="2"/>
        <v>1.1222259624888286E-3</v>
      </c>
    </row>
    <row r="16" spans="1:12" x14ac:dyDescent="0.2">
      <c r="A16" t="s">
        <v>229</v>
      </c>
      <c r="B16">
        <v>3140</v>
      </c>
      <c r="C16" t="s">
        <v>180</v>
      </c>
      <c r="D16" t="s">
        <v>181</v>
      </c>
      <c r="E16" s="47"/>
      <c r="F16" s="47"/>
      <c r="G16" t="s">
        <v>6</v>
      </c>
      <c r="H16">
        <v>1049.3805737338901</v>
      </c>
      <c r="I16" s="2">
        <f t="shared" si="0"/>
        <v>2023</v>
      </c>
      <c r="J16">
        <f t="shared" si="1"/>
        <v>4.7599102147191489E-4</v>
      </c>
      <c r="K16">
        <f t="shared" si="2"/>
        <v>1.4946118074218129E-3</v>
      </c>
    </row>
    <row r="17" spans="1:11" x14ac:dyDescent="0.2">
      <c r="A17" t="s">
        <v>229</v>
      </c>
      <c r="B17">
        <v>3140</v>
      </c>
      <c r="C17" t="s">
        <v>180</v>
      </c>
      <c r="D17" t="s">
        <v>184</v>
      </c>
      <c r="E17" s="47"/>
      <c r="F17" s="47"/>
      <c r="G17" t="s">
        <v>6</v>
      </c>
      <c r="H17">
        <v>1056.8532321396499</v>
      </c>
      <c r="I17" s="2">
        <f t="shared" si="0"/>
        <v>2023</v>
      </c>
      <c r="J17">
        <f t="shared" si="1"/>
        <v>4.79380562308384E-4</v>
      </c>
      <c r="K17">
        <f t="shared" si="2"/>
        <v>1.5052549656483258E-3</v>
      </c>
    </row>
    <row r="18" spans="1:11" x14ac:dyDescent="0.2">
      <c r="A18" t="s">
        <v>229</v>
      </c>
      <c r="B18">
        <v>3770</v>
      </c>
      <c r="C18" t="s">
        <v>41</v>
      </c>
      <c r="D18" t="s">
        <v>42</v>
      </c>
      <c r="E18" s="47"/>
      <c r="F18" s="47"/>
      <c r="G18" t="s">
        <v>6</v>
      </c>
      <c r="H18">
        <v>912.85810536730696</v>
      </c>
      <c r="I18" s="2">
        <f t="shared" si="0"/>
        <v>2022</v>
      </c>
      <c r="J18">
        <f t="shared" si="1"/>
        <v>4.1406547148726647E-4</v>
      </c>
      <c r="K18">
        <f t="shared" si="2"/>
        <v>1.5610268275069946E-3</v>
      </c>
    </row>
    <row r="19" spans="1:11" x14ac:dyDescent="0.2">
      <c r="A19" t="s">
        <v>229</v>
      </c>
      <c r="B19">
        <v>3790</v>
      </c>
      <c r="C19" t="s">
        <v>134</v>
      </c>
      <c r="D19" t="s">
        <v>135</v>
      </c>
      <c r="E19" s="47"/>
      <c r="F19" s="47"/>
      <c r="G19" t="s">
        <v>6</v>
      </c>
      <c r="H19">
        <v>665.80446074958604</v>
      </c>
      <c r="I19" s="2">
        <f t="shared" si="0"/>
        <v>2023</v>
      </c>
      <c r="J19">
        <f t="shared" si="1"/>
        <v>3.0200382330797671E-4</v>
      </c>
      <c r="K19">
        <f t="shared" si="2"/>
        <v>1.1445944903372318E-3</v>
      </c>
    </row>
    <row r="20" spans="1:11" x14ac:dyDescent="0.2">
      <c r="A20" t="s">
        <v>229</v>
      </c>
      <c r="B20">
        <v>3940</v>
      </c>
      <c r="C20" t="s">
        <v>74</v>
      </c>
      <c r="D20" t="s">
        <v>75</v>
      </c>
      <c r="E20" s="47"/>
      <c r="F20" s="47"/>
      <c r="G20" t="s">
        <v>6</v>
      </c>
      <c r="H20">
        <v>720.67659689589402</v>
      </c>
      <c r="I20" s="2">
        <f t="shared" si="0"/>
        <v>2023</v>
      </c>
      <c r="J20">
        <f t="shared" si="1"/>
        <v>3.2689340558954321E-4</v>
      </c>
      <c r="K20">
        <f t="shared" si="2"/>
        <v>1.2879600180228002E-3</v>
      </c>
    </row>
    <row r="21" spans="1:11" x14ac:dyDescent="0.2">
      <c r="A21" t="s">
        <v>229</v>
      </c>
      <c r="B21">
        <v>4019</v>
      </c>
      <c r="C21" t="s">
        <v>15</v>
      </c>
      <c r="D21" t="s">
        <v>16</v>
      </c>
      <c r="E21" s="47"/>
      <c r="F21" s="47"/>
      <c r="G21" t="s">
        <v>6</v>
      </c>
      <c r="H21">
        <v>873.17691934724303</v>
      </c>
      <c r="I21" s="2">
        <f t="shared" si="0"/>
        <v>2023</v>
      </c>
      <c r="J21">
        <f t="shared" si="1"/>
        <v>3.9606638827601479E-4</v>
      </c>
      <c r="K21">
        <f t="shared" si="2"/>
        <v>1.5917908144813034E-3</v>
      </c>
    </row>
    <row r="22" spans="1:11" x14ac:dyDescent="0.2">
      <c r="A22" t="s">
        <v>229</v>
      </c>
      <c r="B22">
        <v>4090</v>
      </c>
      <c r="C22" t="s">
        <v>25</v>
      </c>
      <c r="D22" t="s">
        <v>26</v>
      </c>
      <c r="E22" s="47"/>
      <c r="F22" s="47"/>
      <c r="G22" t="s">
        <v>6</v>
      </c>
      <c r="H22">
        <v>1051.71818142189</v>
      </c>
      <c r="I22" s="2">
        <f t="shared" si="0"/>
        <v>2022</v>
      </c>
      <c r="J22">
        <f t="shared" si="1"/>
        <v>4.7705134248324503E-4</v>
      </c>
      <c r="K22">
        <f t="shared" si="2"/>
        <v>1.951139990756472E-3</v>
      </c>
    </row>
    <row r="23" spans="1:11" x14ac:dyDescent="0.2">
      <c r="A23" t="s">
        <v>229</v>
      </c>
      <c r="B23">
        <v>4860</v>
      </c>
      <c r="C23" t="s">
        <v>176</v>
      </c>
      <c r="D23" t="s">
        <v>177</v>
      </c>
      <c r="E23" s="47"/>
      <c r="F23" s="47"/>
      <c r="G23" t="s">
        <v>6</v>
      </c>
      <c r="H23">
        <v>1070.7818044431201</v>
      </c>
      <c r="I23" s="2">
        <f t="shared" si="0"/>
        <v>2023</v>
      </c>
      <c r="J23">
        <f t="shared" si="1"/>
        <v>4.8569845643023135E-4</v>
      </c>
      <c r="K23">
        <f t="shared" si="2"/>
        <v>2.3604944982509243E-3</v>
      </c>
    </row>
    <row r="24" spans="1:11" x14ac:dyDescent="0.2">
      <c r="A24" t="s">
        <v>229</v>
      </c>
      <c r="B24">
        <v>4880</v>
      </c>
      <c r="C24" t="s">
        <v>68</v>
      </c>
      <c r="D24" t="s">
        <v>69</v>
      </c>
      <c r="E24" s="47"/>
      <c r="F24" s="47"/>
      <c r="G24" t="s">
        <v>6</v>
      </c>
      <c r="H24">
        <v>747.88102902010098</v>
      </c>
      <c r="I24" s="2">
        <f t="shared" si="0"/>
        <v>2023</v>
      </c>
      <c r="J24">
        <f t="shared" si="1"/>
        <v>3.3923312843126642E-4</v>
      </c>
      <c r="K24">
        <f t="shared" si="2"/>
        <v>1.6554576667445801E-3</v>
      </c>
    </row>
    <row r="25" spans="1:11" x14ac:dyDescent="0.2">
      <c r="A25" t="s">
        <v>229</v>
      </c>
      <c r="B25">
        <v>5090</v>
      </c>
      <c r="C25" t="s">
        <v>66</v>
      </c>
      <c r="D25" t="s">
        <v>67</v>
      </c>
      <c r="E25" s="47"/>
      <c r="F25" s="47"/>
      <c r="G25" t="s">
        <v>6</v>
      </c>
      <c r="H25">
        <v>948.82718042505599</v>
      </c>
      <c r="I25" s="2">
        <f t="shared" si="0"/>
        <v>2023</v>
      </c>
      <c r="J25">
        <f t="shared" si="1"/>
        <v>4.3038076948941875E-4</v>
      </c>
      <c r="K25">
        <f t="shared" si="2"/>
        <v>2.1906381167011413E-3</v>
      </c>
    </row>
    <row r="26" spans="1:11" x14ac:dyDescent="0.2">
      <c r="A26" t="s">
        <v>229</v>
      </c>
      <c r="B26">
        <v>5370</v>
      </c>
      <c r="C26" t="s">
        <v>193</v>
      </c>
      <c r="D26" t="s">
        <v>194</v>
      </c>
      <c r="E26" s="47"/>
      <c r="F26" s="47"/>
      <c r="G26" t="s">
        <v>6</v>
      </c>
      <c r="H26">
        <v>1021.58954045353</v>
      </c>
      <c r="I26" s="2">
        <f t="shared" si="0"/>
        <v>2023</v>
      </c>
      <c r="J26">
        <f t="shared" si="1"/>
        <v>4.6338522082152754E-4</v>
      </c>
      <c r="K26">
        <f t="shared" si="2"/>
        <v>2.4883786358116029E-3</v>
      </c>
    </row>
    <row r="27" spans="1:11" x14ac:dyDescent="0.2">
      <c r="A27" t="s">
        <v>229</v>
      </c>
      <c r="B27">
        <v>5700</v>
      </c>
      <c r="C27" t="s">
        <v>47</v>
      </c>
      <c r="D27" t="s">
        <v>48</v>
      </c>
      <c r="E27" s="47"/>
      <c r="F27" s="47"/>
      <c r="G27" t="s">
        <v>6</v>
      </c>
      <c r="H27">
        <v>942.23025952209105</v>
      </c>
      <c r="I27" s="2">
        <f t="shared" si="0"/>
        <v>2023</v>
      </c>
      <c r="J27">
        <f t="shared" si="1"/>
        <v>4.2738845650234039E-4</v>
      </c>
      <c r="K27">
        <f t="shared" si="2"/>
        <v>2.4361142020633401E-3</v>
      </c>
    </row>
    <row r="28" spans="1:11" x14ac:dyDescent="0.2">
      <c r="A28" t="s">
        <v>229</v>
      </c>
      <c r="B28">
        <v>5760</v>
      </c>
      <c r="C28" t="s">
        <v>33</v>
      </c>
      <c r="D28" t="s">
        <v>34</v>
      </c>
      <c r="E28" s="47"/>
      <c r="F28" s="47"/>
      <c r="G28" t="s">
        <v>6</v>
      </c>
      <c r="H28">
        <v>780.61061082771698</v>
      </c>
      <c r="I28" s="2">
        <f t="shared" si="0"/>
        <v>2022</v>
      </c>
      <c r="J28">
        <f t="shared" si="1"/>
        <v>3.5407901701249177E-4</v>
      </c>
      <c r="K28">
        <f t="shared" si="2"/>
        <v>2.0394951379919526E-3</v>
      </c>
    </row>
    <row r="29" spans="1:11" x14ac:dyDescent="0.2">
      <c r="A29" t="s">
        <v>229</v>
      </c>
      <c r="B29">
        <v>5910</v>
      </c>
      <c r="C29" t="s">
        <v>154</v>
      </c>
      <c r="D29" t="s">
        <v>155</v>
      </c>
      <c r="E29" s="47"/>
      <c r="F29" s="47"/>
      <c r="G29" t="s">
        <v>6</v>
      </c>
      <c r="H29">
        <v>892.77971633181096</v>
      </c>
      <c r="I29" s="2">
        <f t="shared" si="0"/>
        <v>2023</v>
      </c>
      <c r="J29">
        <f t="shared" si="1"/>
        <v>4.0495806741887378E-4</v>
      </c>
      <c r="K29">
        <f t="shared" si="2"/>
        <v>2.3933021784455443E-3</v>
      </c>
    </row>
    <row r="30" spans="1:11" x14ac:dyDescent="0.2">
      <c r="A30" t="s">
        <v>229</v>
      </c>
      <c r="B30">
        <v>6410</v>
      </c>
      <c r="C30" t="s">
        <v>49</v>
      </c>
      <c r="D30" t="s">
        <v>50</v>
      </c>
      <c r="E30" s="47"/>
      <c r="F30" s="47"/>
      <c r="G30" t="s">
        <v>6</v>
      </c>
      <c r="H30">
        <v>845.17936056005306</v>
      </c>
      <c r="I30" s="2">
        <f t="shared" si="0"/>
        <v>2023</v>
      </c>
      <c r="J30">
        <f t="shared" si="1"/>
        <v>3.8336690923151902E-4</v>
      </c>
      <c r="K30">
        <f t="shared" si="2"/>
        <v>2.4573818881740372E-3</v>
      </c>
    </row>
    <row r="31" spans="1:11" x14ac:dyDescent="0.2">
      <c r="A31" t="s">
        <v>229</v>
      </c>
      <c r="B31">
        <v>6550</v>
      </c>
      <c r="C31" t="s">
        <v>168</v>
      </c>
      <c r="D31" t="s">
        <v>169</v>
      </c>
      <c r="E31" s="47"/>
      <c r="F31" s="47"/>
      <c r="G31" t="s">
        <v>6</v>
      </c>
      <c r="H31">
        <v>1025.3864502992101</v>
      </c>
      <c r="I31" s="2">
        <f t="shared" si="0"/>
        <v>2023</v>
      </c>
      <c r="J31">
        <f t="shared" si="1"/>
        <v>4.6510747015710593E-4</v>
      </c>
      <c r="K31">
        <f t="shared" si="2"/>
        <v>3.0464539295290438E-3</v>
      </c>
    </row>
    <row r="32" spans="1:11" x14ac:dyDescent="0.2">
      <c r="A32" t="s">
        <v>229</v>
      </c>
      <c r="B32">
        <v>6620</v>
      </c>
      <c r="C32" t="s">
        <v>17</v>
      </c>
      <c r="D32" t="s">
        <v>18</v>
      </c>
      <c r="E32" s="47"/>
      <c r="F32" s="47"/>
      <c r="G32" t="s">
        <v>6</v>
      </c>
      <c r="H32">
        <v>709.95986803732399</v>
      </c>
      <c r="I32" s="2">
        <f t="shared" si="0"/>
        <v>2023</v>
      </c>
      <c r="J32">
        <f t="shared" si="1"/>
        <v>3.2203237914793704E-4</v>
      </c>
      <c r="K32">
        <f t="shared" si="2"/>
        <v>2.1318543499593431E-3</v>
      </c>
    </row>
    <row r="33" spans="1:11" x14ac:dyDescent="0.2">
      <c r="A33" t="s">
        <v>229</v>
      </c>
      <c r="B33">
        <v>6890</v>
      </c>
      <c r="C33" t="s">
        <v>62</v>
      </c>
      <c r="D33" t="s">
        <v>63</v>
      </c>
      <c r="E33" s="47"/>
      <c r="F33" s="47"/>
      <c r="G33" t="s">
        <v>6</v>
      </c>
      <c r="H33">
        <v>924.73584185308198</v>
      </c>
      <c r="I33" s="2">
        <f t="shared" si="0"/>
        <v>2022</v>
      </c>
      <c r="J33">
        <f t="shared" si="1"/>
        <v>4.1945312213008461E-4</v>
      </c>
      <c r="K33">
        <f t="shared" si="2"/>
        <v>2.8900320114762829E-3</v>
      </c>
    </row>
    <row r="34" spans="1:11" x14ac:dyDescent="0.2">
      <c r="A34" t="s">
        <v>229</v>
      </c>
      <c r="B34">
        <v>7040</v>
      </c>
      <c r="C34" t="s">
        <v>100</v>
      </c>
      <c r="D34" t="s">
        <v>101</v>
      </c>
      <c r="E34" s="47"/>
      <c r="F34" s="47"/>
      <c r="G34" t="s">
        <v>6</v>
      </c>
      <c r="H34">
        <v>812.86197817142499</v>
      </c>
      <c r="I34" s="2">
        <f t="shared" ref="I34:I65" si="3">_xlfn.NUMBERVALUE(LEFT(C34,4))</f>
        <v>2023</v>
      </c>
      <c r="J34">
        <f t="shared" ref="J34:J65" si="4">H34*g_per_lb*mt_per_g/kwh_per_mwh</f>
        <v>3.6870799116166491E-4</v>
      </c>
      <c r="K34">
        <f t="shared" ref="K34:K65" si="5">(B34/1000)*J34</f>
        <v>2.5957042577781212E-3</v>
      </c>
    </row>
    <row r="35" spans="1:11" x14ac:dyDescent="0.2">
      <c r="A35" t="s">
        <v>229</v>
      </c>
      <c r="B35">
        <v>7060</v>
      </c>
      <c r="C35" t="s">
        <v>126</v>
      </c>
      <c r="D35" t="s">
        <v>127</v>
      </c>
      <c r="E35" s="47"/>
      <c r="F35" s="47"/>
      <c r="G35" t="s">
        <v>6</v>
      </c>
      <c r="H35">
        <v>990.70302204606605</v>
      </c>
      <c r="I35" s="2">
        <f t="shared" si="3"/>
        <v>2023</v>
      </c>
      <c r="J35">
        <f t="shared" si="4"/>
        <v>4.4937533173603736E-4</v>
      </c>
      <c r="K35">
        <f t="shared" si="5"/>
        <v>3.1725898420564237E-3</v>
      </c>
    </row>
    <row r="36" spans="1:11" x14ac:dyDescent="0.2">
      <c r="A36" t="s">
        <v>229</v>
      </c>
      <c r="B36">
        <v>7080</v>
      </c>
      <c r="C36" t="s">
        <v>19</v>
      </c>
      <c r="D36" t="s">
        <v>20</v>
      </c>
      <c r="E36" s="47"/>
      <c r="F36" s="47"/>
      <c r="G36" t="s">
        <v>6</v>
      </c>
      <c r="H36">
        <v>961.58182737733102</v>
      </c>
      <c r="I36" s="2">
        <f t="shared" si="3"/>
        <v>2023</v>
      </c>
      <c r="J36">
        <f t="shared" si="4"/>
        <v>4.3616618002901447E-4</v>
      </c>
      <c r="K36">
        <f t="shared" si="5"/>
        <v>3.0880565546054224E-3</v>
      </c>
    </row>
    <row r="37" spans="1:11" x14ac:dyDescent="0.2">
      <c r="A37" t="s">
        <v>229</v>
      </c>
      <c r="B37">
        <v>7200</v>
      </c>
      <c r="C37" t="s">
        <v>43</v>
      </c>
      <c r="D37" t="s">
        <v>44</v>
      </c>
      <c r="E37" s="47"/>
      <c r="F37" s="47"/>
      <c r="G37" t="s">
        <v>6</v>
      </c>
      <c r="H37">
        <v>887.13974516374196</v>
      </c>
      <c r="I37" s="2">
        <f t="shared" si="3"/>
        <v>2022</v>
      </c>
      <c r="J37">
        <f t="shared" si="4"/>
        <v>4.023998195300178E-4</v>
      </c>
      <c r="K37">
        <f t="shared" si="5"/>
        <v>2.8972787006161281E-3</v>
      </c>
    </row>
    <row r="38" spans="1:11" x14ac:dyDescent="0.2">
      <c r="A38" t="s">
        <v>229</v>
      </c>
      <c r="B38">
        <v>7330</v>
      </c>
      <c r="C38" t="s">
        <v>199</v>
      </c>
      <c r="D38" t="s">
        <v>200</v>
      </c>
      <c r="E38" s="47"/>
      <c r="F38" s="47"/>
      <c r="G38" t="s">
        <v>6</v>
      </c>
      <c r="H38">
        <v>1034.1590780939</v>
      </c>
      <c r="I38" s="2">
        <f t="shared" si="3"/>
        <v>2023</v>
      </c>
      <c r="J38">
        <f t="shared" si="4"/>
        <v>4.6908666718962718E-4</v>
      </c>
      <c r="K38">
        <f t="shared" si="5"/>
        <v>3.4384052704999673E-3</v>
      </c>
    </row>
    <row r="39" spans="1:11" x14ac:dyDescent="0.2">
      <c r="A39" t="s">
        <v>229</v>
      </c>
      <c r="B39">
        <v>7730</v>
      </c>
      <c r="C39" t="s">
        <v>58</v>
      </c>
      <c r="D39" t="s">
        <v>59</v>
      </c>
      <c r="E39" s="47"/>
      <c r="F39" s="47"/>
      <c r="G39" t="s">
        <v>6</v>
      </c>
      <c r="H39">
        <v>944.261040392675</v>
      </c>
      <c r="I39" s="2">
        <f t="shared" si="3"/>
        <v>2023</v>
      </c>
      <c r="J39">
        <f t="shared" si="4"/>
        <v>4.283096032103792E-4</v>
      </c>
      <c r="K39">
        <f t="shared" si="5"/>
        <v>3.3108332328162316E-3</v>
      </c>
    </row>
    <row r="40" spans="1:11" x14ac:dyDescent="0.2">
      <c r="A40" t="s">
        <v>229</v>
      </c>
      <c r="B40">
        <v>7850</v>
      </c>
      <c r="C40" t="s">
        <v>90</v>
      </c>
      <c r="D40" t="s">
        <v>91</v>
      </c>
      <c r="E40" s="47"/>
      <c r="F40" s="47"/>
      <c r="G40" t="s">
        <v>6</v>
      </c>
      <c r="H40">
        <v>727.79197899697704</v>
      </c>
      <c r="I40" s="2">
        <f t="shared" si="3"/>
        <v>2022</v>
      </c>
      <c r="J40">
        <f t="shared" si="4"/>
        <v>3.3012088862022904E-4</v>
      </c>
      <c r="K40">
        <f t="shared" si="5"/>
        <v>2.591448975668798E-3</v>
      </c>
    </row>
    <row r="41" spans="1:11" x14ac:dyDescent="0.2">
      <c r="A41" t="s">
        <v>229</v>
      </c>
      <c r="B41">
        <v>7850</v>
      </c>
      <c r="C41" t="s">
        <v>162</v>
      </c>
      <c r="D41" t="s">
        <v>163</v>
      </c>
      <c r="E41" s="47"/>
      <c r="F41" s="47"/>
      <c r="G41" t="s">
        <v>6</v>
      </c>
      <c r="H41">
        <v>1017.2856690834</v>
      </c>
      <c r="I41" s="2">
        <f t="shared" si="3"/>
        <v>2023</v>
      </c>
      <c r="J41">
        <f t="shared" si="4"/>
        <v>4.6143301760657513E-4</v>
      </c>
      <c r="K41">
        <f t="shared" si="5"/>
        <v>3.6222491882116148E-3</v>
      </c>
    </row>
    <row r="42" spans="1:11" x14ac:dyDescent="0.2">
      <c r="A42" t="s">
        <v>229</v>
      </c>
      <c r="B42">
        <v>7960</v>
      </c>
      <c r="C42" t="s">
        <v>35</v>
      </c>
      <c r="D42" t="s">
        <v>36</v>
      </c>
      <c r="E42" s="47"/>
      <c r="F42" s="47"/>
      <c r="G42" t="s">
        <v>6</v>
      </c>
      <c r="H42">
        <v>1023.897375406</v>
      </c>
      <c r="I42" s="2">
        <f t="shared" si="3"/>
        <v>2022</v>
      </c>
      <c r="J42">
        <f t="shared" si="4"/>
        <v>4.6443203714718726E-4</v>
      </c>
      <c r="K42">
        <f t="shared" si="5"/>
        <v>3.6968790156916105E-3</v>
      </c>
    </row>
    <row r="43" spans="1:11" x14ac:dyDescent="0.2">
      <c r="A43" t="s">
        <v>229</v>
      </c>
      <c r="B43">
        <v>7980</v>
      </c>
      <c r="C43" t="s">
        <v>78</v>
      </c>
      <c r="D43" t="s">
        <v>79</v>
      </c>
      <c r="E43" s="47"/>
      <c r="F43" s="47"/>
      <c r="G43" t="s">
        <v>6</v>
      </c>
      <c r="H43">
        <v>933.27395625484996</v>
      </c>
      <c r="I43" s="2">
        <f t="shared" si="3"/>
        <v>2022</v>
      </c>
      <c r="J43">
        <f t="shared" si="4"/>
        <v>4.2332594567691368E-4</v>
      </c>
      <c r="K43">
        <f t="shared" si="5"/>
        <v>3.3781410465017715E-3</v>
      </c>
    </row>
    <row r="44" spans="1:11" x14ac:dyDescent="0.2">
      <c r="A44" t="s">
        <v>229</v>
      </c>
      <c r="B44">
        <v>8020</v>
      </c>
      <c r="C44" t="s">
        <v>80</v>
      </c>
      <c r="D44" t="s">
        <v>81</v>
      </c>
      <c r="E44" s="47"/>
      <c r="F44" s="47"/>
      <c r="G44" t="s">
        <v>6</v>
      </c>
      <c r="H44">
        <v>853.51239483305403</v>
      </c>
      <c r="I44" s="2">
        <f t="shared" si="3"/>
        <v>2022</v>
      </c>
      <c r="J44">
        <f t="shared" si="4"/>
        <v>3.8714670999670075E-4</v>
      </c>
      <c r="K44">
        <f t="shared" si="5"/>
        <v>3.1049166141735398E-3</v>
      </c>
    </row>
    <row r="45" spans="1:11" x14ac:dyDescent="0.2">
      <c r="A45" t="s">
        <v>229</v>
      </c>
      <c r="B45">
        <v>8150</v>
      </c>
      <c r="C45" t="s">
        <v>82</v>
      </c>
      <c r="D45" t="s">
        <v>83</v>
      </c>
      <c r="E45" s="47"/>
      <c r="F45" s="47"/>
      <c r="G45" t="s">
        <v>6</v>
      </c>
      <c r="H45">
        <v>979.18863476995898</v>
      </c>
      <c r="I45" s="2">
        <f t="shared" si="3"/>
        <v>2022</v>
      </c>
      <c r="J45">
        <f t="shared" si="4"/>
        <v>4.4415249352237006E-4</v>
      </c>
      <c r="K45">
        <f t="shared" si="5"/>
        <v>3.619842822207316E-3</v>
      </c>
    </row>
    <row r="46" spans="1:11" x14ac:dyDescent="0.2">
      <c r="A46" t="s">
        <v>229</v>
      </c>
      <c r="B46">
        <v>8230</v>
      </c>
      <c r="C46" t="s">
        <v>86</v>
      </c>
      <c r="D46" t="s">
        <v>87</v>
      </c>
      <c r="E46" s="47"/>
      <c r="F46" s="47"/>
      <c r="G46" t="s">
        <v>6</v>
      </c>
      <c r="H46">
        <v>870.33859806505495</v>
      </c>
      <c r="I46" s="2">
        <f t="shared" si="3"/>
        <v>2023</v>
      </c>
      <c r="J46">
        <f t="shared" si="4"/>
        <v>3.9477894739880571E-4</v>
      </c>
      <c r="K46">
        <f t="shared" si="5"/>
        <v>3.2490307370921711E-3</v>
      </c>
    </row>
    <row r="47" spans="1:11" x14ac:dyDescent="0.2">
      <c r="A47" t="s">
        <v>229</v>
      </c>
      <c r="B47">
        <v>8780</v>
      </c>
      <c r="C47" t="s">
        <v>191</v>
      </c>
      <c r="D47" t="s">
        <v>192</v>
      </c>
      <c r="E47" s="47"/>
      <c r="F47" s="47"/>
      <c r="G47" t="s">
        <v>6</v>
      </c>
      <c r="H47">
        <v>1003.34213383421</v>
      </c>
      <c r="I47" s="2">
        <f t="shared" si="3"/>
        <v>2023</v>
      </c>
      <c r="J47">
        <f t="shared" si="4"/>
        <v>4.5510833640671658E-4</v>
      </c>
      <c r="K47">
        <f t="shared" si="5"/>
        <v>3.995851193650971E-3</v>
      </c>
    </row>
    <row r="48" spans="1:11" x14ac:dyDescent="0.2">
      <c r="A48" t="s">
        <v>229</v>
      </c>
      <c r="B48">
        <v>8800</v>
      </c>
      <c r="C48" t="s">
        <v>124</v>
      </c>
      <c r="D48" t="s">
        <v>125</v>
      </c>
      <c r="E48" s="47"/>
      <c r="F48" s="47"/>
      <c r="G48" t="s">
        <v>6</v>
      </c>
      <c r="H48">
        <v>801.50742305542894</v>
      </c>
      <c r="I48" s="2">
        <f t="shared" si="3"/>
        <v>2023</v>
      </c>
      <c r="J48">
        <f t="shared" si="4"/>
        <v>3.6355765159630467E-4</v>
      </c>
      <c r="K48">
        <f t="shared" si="5"/>
        <v>3.1993073340474813E-3</v>
      </c>
    </row>
    <row r="49" spans="1:11" x14ac:dyDescent="0.2">
      <c r="A49" t="s">
        <v>229</v>
      </c>
      <c r="B49">
        <v>9110</v>
      </c>
      <c r="C49" t="s">
        <v>23</v>
      </c>
      <c r="D49" t="s">
        <v>24</v>
      </c>
      <c r="E49" s="47"/>
      <c r="F49" s="47"/>
      <c r="G49" t="s">
        <v>6</v>
      </c>
      <c r="H49">
        <v>940.50549878959703</v>
      </c>
      <c r="I49" s="2">
        <f t="shared" si="3"/>
        <v>2022</v>
      </c>
      <c r="J49">
        <f t="shared" si="4"/>
        <v>4.2660611819400547E-4</v>
      </c>
      <c r="K49">
        <f t="shared" si="5"/>
        <v>3.8863817367473896E-3</v>
      </c>
    </row>
    <row r="50" spans="1:11" x14ac:dyDescent="0.2">
      <c r="A50" t="s">
        <v>229</v>
      </c>
      <c r="B50">
        <v>9210</v>
      </c>
      <c r="C50" t="s">
        <v>31</v>
      </c>
      <c r="D50" t="s">
        <v>32</v>
      </c>
      <c r="E50" s="47"/>
      <c r="F50" s="47"/>
      <c r="G50" t="s">
        <v>6</v>
      </c>
      <c r="H50">
        <v>961.15282399848195</v>
      </c>
      <c r="I50" s="2">
        <f t="shared" si="3"/>
        <v>2022</v>
      </c>
      <c r="J50">
        <f t="shared" si="4"/>
        <v>4.359715873696643E-4</v>
      </c>
      <c r="K50">
        <f t="shared" si="5"/>
        <v>4.0152983196746084E-3</v>
      </c>
    </row>
    <row r="51" spans="1:11" x14ac:dyDescent="0.2">
      <c r="A51" t="s">
        <v>229</v>
      </c>
      <c r="B51">
        <v>9300</v>
      </c>
      <c r="C51" t="s">
        <v>170</v>
      </c>
      <c r="D51" t="s">
        <v>171</v>
      </c>
      <c r="E51" s="47"/>
      <c r="F51" s="47"/>
      <c r="G51" t="s">
        <v>6</v>
      </c>
      <c r="H51">
        <v>967.62686619424596</v>
      </c>
      <c r="I51" s="2">
        <f t="shared" si="3"/>
        <v>2023</v>
      </c>
      <c r="J51">
        <f t="shared" si="4"/>
        <v>4.3890816351272089E-4</v>
      </c>
      <c r="K51">
        <f t="shared" si="5"/>
        <v>4.0818459206683044E-3</v>
      </c>
    </row>
    <row r="52" spans="1:11" x14ac:dyDescent="0.2">
      <c r="A52" t="s">
        <v>229</v>
      </c>
      <c r="B52">
        <v>9800</v>
      </c>
      <c r="C52" t="s">
        <v>189</v>
      </c>
      <c r="D52" t="s">
        <v>190</v>
      </c>
      <c r="E52" s="47"/>
      <c r="F52" s="47"/>
      <c r="G52" t="s">
        <v>6</v>
      </c>
      <c r="H52">
        <v>1049.1622868806401</v>
      </c>
      <c r="I52" s="2">
        <f t="shared" si="3"/>
        <v>2023</v>
      </c>
      <c r="J52">
        <f t="shared" si="4"/>
        <v>4.7589200822080945E-4</v>
      </c>
      <c r="K52">
        <f t="shared" si="5"/>
        <v>4.6637416805639332E-3</v>
      </c>
    </row>
    <row r="53" spans="1:11" x14ac:dyDescent="0.2">
      <c r="A53" t="s">
        <v>229</v>
      </c>
      <c r="B53">
        <v>9830</v>
      </c>
      <c r="C53" t="s">
        <v>195</v>
      </c>
      <c r="D53" t="s">
        <v>196</v>
      </c>
      <c r="E53" s="47"/>
      <c r="F53" s="47"/>
      <c r="G53" t="s">
        <v>6</v>
      </c>
      <c r="H53">
        <v>947.35714884737297</v>
      </c>
      <c r="I53" s="2">
        <f t="shared" si="3"/>
        <v>2023</v>
      </c>
      <c r="J53">
        <f t="shared" si="4"/>
        <v>4.2971397438212265E-4</v>
      </c>
      <c r="K53">
        <f t="shared" si="5"/>
        <v>4.2240883681762655E-3</v>
      </c>
    </row>
    <row r="54" spans="1:11" x14ac:dyDescent="0.2">
      <c r="A54" t="s">
        <v>229</v>
      </c>
      <c r="B54">
        <v>9950</v>
      </c>
      <c r="C54" t="s">
        <v>174</v>
      </c>
      <c r="D54" t="s">
        <v>175</v>
      </c>
      <c r="E54" s="47"/>
      <c r="F54" s="47"/>
      <c r="G54" t="s">
        <v>6</v>
      </c>
      <c r="H54">
        <v>1055.1280364132199</v>
      </c>
      <c r="I54" s="2">
        <f t="shared" si="3"/>
        <v>2023</v>
      </c>
      <c r="J54">
        <f t="shared" si="4"/>
        <v>4.785980266901187E-4</v>
      </c>
      <c r="K54">
        <f t="shared" si="5"/>
        <v>4.7620503655666805E-3</v>
      </c>
    </row>
    <row r="55" spans="1:11" x14ac:dyDescent="0.2">
      <c r="A55" t="s">
        <v>229</v>
      </c>
      <c r="B55">
        <v>10200</v>
      </c>
      <c r="C55" t="s">
        <v>84</v>
      </c>
      <c r="D55" t="s">
        <v>85</v>
      </c>
      <c r="E55" s="47"/>
      <c r="F55" s="47"/>
      <c r="G55" t="s">
        <v>6</v>
      </c>
      <c r="H55">
        <v>1033.5965802932301</v>
      </c>
      <c r="I55" s="2">
        <f t="shared" si="3"/>
        <v>2023</v>
      </c>
      <c r="J55">
        <f t="shared" si="4"/>
        <v>4.6883152247910155E-4</v>
      </c>
      <c r="K55">
        <f t="shared" si="5"/>
        <v>4.7820815292868354E-3</v>
      </c>
    </row>
    <row r="56" spans="1:11" x14ac:dyDescent="0.2">
      <c r="A56" t="s">
        <v>229</v>
      </c>
      <c r="B56">
        <v>10200</v>
      </c>
      <c r="C56" t="s">
        <v>166</v>
      </c>
      <c r="D56" t="s">
        <v>167</v>
      </c>
      <c r="E56" s="47"/>
      <c r="F56" s="47"/>
      <c r="G56" t="s">
        <v>6</v>
      </c>
      <c r="H56">
        <v>946.40101071987306</v>
      </c>
      <c r="I56" s="2">
        <f t="shared" si="3"/>
        <v>2023</v>
      </c>
      <c r="J56">
        <f t="shared" si="4"/>
        <v>4.2928027742282265E-4</v>
      </c>
      <c r="K56">
        <f t="shared" si="5"/>
        <v>4.3786588297127903E-3</v>
      </c>
    </row>
    <row r="57" spans="1:11" x14ac:dyDescent="0.2">
      <c r="A57" t="s">
        <v>229</v>
      </c>
      <c r="B57">
        <v>10330</v>
      </c>
      <c r="C57" t="s">
        <v>96</v>
      </c>
      <c r="D57" t="s">
        <v>97</v>
      </c>
      <c r="E57" s="47"/>
      <c r="F57" s="47"/>
      <c r="G57" t="s">
        <v>6</v>
      </c>
      <c r="H57">
        <v>935.06013767312402</v>
      </c>
      <c r="I57" s="2">
        <f t="shared" si="3"/>
        <v>2023</v>
      </c>
      <c r="J57">
        <f t="shared" si="4"/>
        <v>4.2413614393967857E-4</v>
      </c>
      <c r="K57">
        <f t="shared" si="5"/>
        <v>4.3813263668968797E-3</v>
      </c>
    </row>
    <row r="58" spans="1:11" x14ac:dyDescent="0.2">
      <c r="A58" t="s">
        <v>229</v>
      </c>
      <c r="B58">
        <v>10350</v>
      </c>
      <c r="C58" t="s">
        <v>11</v>
      </c>
      <c r="D58" t="s">
        <v>12</v>
      </c>
      <c r="E58" s="47"/>
      <c r="F58" s="47"/>
      <c r="G58" t="s">
        <v>6</v>
      </c>
      <c r="H58">
        <v>946.55739655722596</v>
      </c>
      <c r="I58" s="2">
        <f t="shared" si="3"/>
        <v>2022</v>
      </c>
      <c r="J58">
        <f t="shared" si="4"/>
        <v>4.2935121284542191E-4</v>
      </c>
      <c r="K58">
        <f t="shared" si="5"/>
        <v>4.443785052950117E-3</v>
      </c>
    </row>
    <row r="59" spans="1:11" x14ac:dyDescent="0.2">
      <c r="A59" t="s">
        <v>229</v>
      </c>
      <c r="B59">
        <v>10350</v>
      </c>
      <c r="C59" t="s">
        <v>132</v>
      </c>
      <c r="D59" t="s">
        <v>133</v>
      </c>
      <c r="E59" s="47"/>
      <c r="F59" s="47"/>
      <c r="G59" t="s">
        <v>6</v>
      </c>
      <c r="H59">
        <v>808.47491181793396</v>
      </c>
      <c r="I59" s="2">
        <f t="shared" si="3"/>
        <v>2023</v>
      </c>
      <c r="J59">
        <f t="shared" si="4"/>
        <v>3.6671805133703768E-4</v>
      </c>
      <c r="K59">
        <f t="shared" si="5"/>
        <v>3.7955318313383397E-3</v>
      </c>
    </row>
    <row r="60" spans="1:11" x14ac:dyDescent="0.2">
      <c r="A60" t="s">
        <v>229</v>
      </c>
      <c r="B60">
        <v>10450</v>
      </c>
      <c r="C60" t="s">
        <v>13</v>
      </c>
      <c r="D60" t="s">
        <v>14</v>
      </c>
      <c r="E60" s="47"/>
      <c r="F60" s="47"/>
      <c r="G60" t="s">
        <v>6</v>
      </c>
      <c r="H60">
        <v>770.70890113601399</v>
      </c>
      <c r="I60" s="2">
        <f t="shared" si="3"/>
        <v>2023</v>
      </c>
      <c r="J60">
        <f t="shared" si="4"/>
        <v>3.4958767704638028E-4</v>
      </c>
      <c r="K60">
        <f t="shared" si="5"/>
        <v>3.6531912251346736E-3</v>
      </c>
    </row>
    <row r="61" spans="1:11" x14ac:dyDescent="0.2">
      <c r="A61" t="s">
        <v>229</v>
      </c>
      <c r="B61">
        <v>10470</v>
      </c>
      <c r="C61" t="s">
        <v>39</v>
      </c>
      <c r="D61" t="s">
        <v>40</v>
      </c>
      <c r="E61" s="47"/>
      <c r="F61" s="47"/>
      <c r="G61" t="s">
        <v>6</v>
      </c>
      <c r="H61">
        <v>1057.33308517367</v>
      </c>
      <c r="I61" s="2">
        <f t="shared" si="3"/>
        <v>2022</v>
      </c>
      <c r="J61">
        <f t="shared" si="4"/>
        <v>4.7959821998333686E-4</v>
      </c>
      <c r="K61">
        <f t="shared" si="5"/>
        <v>5.0213933632255372E-3</v>
      </c>
    </row>
    <row r="62" spans="1:11" x14ac:dyDescent="0.2">
      <c r="A62" t="s">
        <v>229</v>
      </c>
      <c r="B62">
        <v>10600</v>
      </c>
      <c r="C62" t="s">
        <v>104</v>
      </c>
      <c r="D62" t="s">
        <v>105</v>
      </c>
      <c r="E62" s="47"/>
      <c r="F62" s="47"/>
      <c r="G62" t="s">
        <v>6</v>
      </c>
      <c r="H62">
        <v>1030.5063131885399</v>
      </c>
      <c r="I62" s="2">
        <f t="shared" si="3"/>
        <v>2023</v>
      </c>
      <c r="J62">
        <f t="shared" si="4"/>
        <v>4.6742980089915212E-4</v>
      </c>
      <c r="K62">
        <f t="shared" si="5"/>
        <v>4.9547558895310121E-3</v>
      </c>
    </row>
    <row r="63" spans="1:11" x14ac:dyDescent="0.2">
      <c r="A63" t="s">
        <v>229</v>
      </c>
      <c r="B63">
        <v>10600</v>
      </c>
      <c r="C63" t="s">
        <v>98</v>
      </c>
      <c r="D63" t="s">
        <v>99</v>
      </c>
      <c r="E63" s="47"/>
      <c r="F63" s="47"/>
      <c r="G63" t="s">
        <v>6</v>
      </c>
      <c r="H63">
        <v>692.20794640854695</v>
      </c>
      <c r="I63" s="2">
        <f t="shared" si="3"/>
        <v>2023</v>
      </c>
      <c r="J63">
        <f t="shared" si="4"/>
        <v>3.1398024294428578E-4</v>
      </c>
      <c r="K63">
        <f t="shared" si="5"/>
        <v>3.3281905752094291E-3</v>
      </c>
    </row>
    <row r="64" spans="1:11" x14ac:dyDescent="0.2">
      <c r="A64" t="s">
        <v>229</v>
      </c>
      <c r="B64">
        <v>10850</v>
      </c>
      <c r="C64" t="s">
        <v>70</v>
      </c>
      <c r="D64" t="s">
        <v>71</v>
      </c>
      <c r="E64" s="47"/>
      <c r="F64" s="47"/>
      <c r="G64" t="s">
        <v>6</v>
      </c>
      <c r="H64">
        <v>831.92375554475097</v>
      </c>
      <c r="I64" s="2">
        <f t="shared" si="3"/>
        <v>2023</v>
      </c>
      <c r="J64">
        <f t="shared" si="4"/>
        <v>3.7735426793684425E-4</v>
      </c>
      <c r="K64">
        <f t="shared" si="5"/>
        <v>4.0942938071147602E-3</v>
      </c>
    </row>
    <row r="65" spans="1:11" x14ac:dyDescent="0.2">
      <c r="A65" t="s">
        <v>229</v>
      </c>
      <c r="B65">
        <v>11250</v>
      </c>
      <c r="C65" t="s">
        <v>185</v>
      </c>
      <c r="D65" t="s">
        <v>186</v>
      </c>
      <c r="E65" s="47"/>
      <c r="F65" s="47"/>
      <c r="G65" t="s">
        <v>6</v>
      </c>
      <c r="H65">
        <v>1089.0447009152899</v>
      </c>
      <c r="I65" s="2">
        <f t="shared" si="3"/>
        <v>2023</v>
      </c>
      <c r="J65">
        <f t="shared" si="4"/>
        <v>4.9398236692410754E-4</v>
      </c>
      <c r="K65">
        <f t="shared" si="5"/>
        <v>5.5573016278962096E-3</v>
      </c>
    </row>
    <row r="66" spans="1:11" x14ac:dyDescent="0.2">
      <c r="A66" t="s">
        <v>229</v>
      </c>
      <c r="B66">
        <v>11380</v>
      </c>
      <c r="C66" t="s">
        <v>110</v>
      </c>
      <c r="D66" t="s">
        <v>111</v>
      </c>
      <c r="E66" s="47"/>
      <c r="F66" s="47"/>
      <c r="G66" t="s">
        <v>6</v>
      </c>
      <c r="H66">
        <v>753.74888474754903</v>
      </c>
      <c r="I66" s="2">
        <f t="shared" ref="I66:I100" si="6">_xlfn.NUMBERVALUE(LEFT(C66,4))</f>
        <v>2023</v>
      </c>
      <c r="J66">
        <f t="shared" ref="J66:J100" si="7">H66*g_per_lb*mt_per_g/kwh_per_mwh</f>
        <v>3.418947430174976E-4</v>
      </c>
      <c r="K66">
        <f t="shared" ref="K66:K97" si="8">(B66/1000)*J66</f>
        <v>3.890762175539123E-3</v>
      </c>
    </row>
    <row r="67" spans="1:11" x14ac:dyDescent="0.2">
      <c r="A67" t="s">
        <v>229</v>
      </c>
      <c r="B67">
        <v>11520</v>
      </c>
      <c r="C67" t="s">
        <v>106</v>
      </c>
      <c r="D67" t="s">
        <v>107</v>
      </c>
      <c r="E67" s="47"/>
      <c r="F67" s="47"/>
      <c r="G67" t="s">
        <v>6</v>
      </c>
      <c r="H67">
        <v>919.10191999193898</v>
      </c>
      <c r="I67" s="2">
        <f t="shared" si="6"/>
        <v>2023</v>
      </c>
      <c r="J67">
        <f t="shared" si="7"/>
        <v>4.1689761816069397E-4</v>
      </c>
      <c r="K67">
        <f t="shared" si="8"/>
        <v>4.8026605612111941E-3</v>
      </c>
    </row>
    <row r="68" spans="1:11" x14ac:dyDescent="0.2">
      <c r="A68" t="s">
        <v>229</v>
      </c>
      <c r="B68">
        <v>12170</v>
      </c>
      <c r="C68" t="s">
        <v>187</v>
      </c>
      <c r="D68" t="s">
        <v>188</v>
      </c>
      <c r="E68" s="47"/>
      <c r="F68" s="47"/>
      <c r="G68" t="s">
        <v>6</v>
      </c>
      <c r="H68">
        <v>1004.14722868279</v>
      </c>
      <c r="I68" s="2">
        <f t="shared" si="6"/>
        <v>2023</v>
      </c>
      <c r="J68">
        <f t="shared" si="7"/>
        <v>4.554735212871587E-4</v>
      </c>
      <c r="K68">
        <f t="shared" si="8"/>
        <v>5.5431127540647215E-3</v>
      </c>
    </row>
    <row r="69" spans="1:11" x14ac:dyDescent="0.2">
      <c r="A69" t="s">
        <v>229</v>
      </c>
      <c r="B69">
        <v>12420</v>
      </c>
      <c r="C69" t="s">
        <v>152</v>
      </c>
      <c r="D69" t="s">
        <v>153</v>
      </c>
      <c r="E69" s="47"/>
      <c r="F69" s="47"/>
      <c r="G69" t="s">
        <v>6</v>
      </c>
      <c r="H69">
        <v>986.04560780689405</v>
      </c>
      <c r="I69" s="2">
        <f t="shared" si="6"/>
        <v>2023</v>
      </c>
      <c r="J69">
        <f t="shared" si="7"/>
        <v>4.4726276417321958E-4</v>
      </c>
      <c r="K69">
        <f t="shared" si="8"/>
        <v>5.5550035310313875E-3</v>
      </c>
    </row>
    <row r="70" spans="1:11" x14ac:dyDescent="0.2">
      <c r="A70" t="s">
        <v>229</v>
      </c>
      <c r="B70">
        <v>12440</v>
      </c>
      <c r="C70" t="s">
        <v>148</v>
      </c>
      <c r="D70" t="s">
        <v>149</v>
      </c>
      <c r="E70" s="47"/>
      <c r="F70" s="47"/>
      <c r="G70" t="s">
        <v>6</v>
      </c>
      <c r="H70">
        <v>998.36993533729299</v>
      </c>
      <c r="I70" s="2">
        <f t="shared" si="6"/>
        <v>2023</v>
      </c>
      <c r="J70">
        <f t="shared" si="7"/>
        <v>4.5285298510638948E-4</v>
      </c>
      <c r="K70">
        <f t="shared" si="8"/>
        <v>5.633491134723485E-3</v>
      </c>
    </row>
    <row r="71" spans="1:11" x14ac:dyDescent="0.2">
      <c r="A71" t="s">
        <v>229</v>
      </c>
      <c r="B71">
        <v>12460</v>
      </c>
      <c r="C71" t="s">
        <v>116</v>
      </c>
      <c r="D71" t="s">
        <v>117</v>
      </c>
      <c r="E71" s="47"/>
      <c r="F71" s="47"/>
      <c r="G71" t="s">
        <v>6</v>
      </c>
      <c r="H71">
        <v>873.55138981880805</v>
      </c>
      <c r="I71" s="2">
        <f t="shared" si="6"/>
        <v>2022</v>
      </c>
      <c r="J71">
        <f t="shared" si="7"/>
        <v>3.9623624522470697E-4</v>
      </c>
      <c r="K71">
        <f t="shared" si="8"/>
        <v>4.937103615499849E-3</v>
      </c>
    </row>
    <row r="72" spans="1:11" x14ac:dyDescent="0.2">
      <c r="A72" t="s">
        <v>229</v>
      </c>
      <c r="B72">
        <v>12570</v>
      </c>
      <c r="C72" t="s">
        <v>158</v>
      </c>
      <c r="D72" t="s">
        <v>159</v>
      </c>
      <c r="E72" s="47"/>
      <c r="F72" s="47"/>
      <c r="G72" t="s">
        <v>6</v>
      </c>
      <c r="H72">
        <v>1061.44382830671</v>
      </c>
      <c r="I72" s="2">
        <f t="shared" si="6"/>
        <v>2023</v>
      </c>
      <c r="J72">
        <f t="shared" si="7"/>
        <v>4.8146282170351365E-4</v>
      </c>
      <c r="K72">
        <f t="shared" si="8"/>
        <v>6.0519876688131672E-3</v>
      </c>
    </row>
    <row r="73" spans="1:11" x14ac:dyDescent="0.2">
      <c r="A73" t="s">
        <v>229</v>
      </c>
      <c r="B73">
        <v>13490</v>
      </c>
      <c r="C73" t="s">
        <v>142</v>
      </c>
      <c r="D73" t="s">
        <v>143</v>
      </c>
      <c r="E73" s="47"/>
      <c r="F73" s="47"/>
      <c r="G73" t="s">
        <v>6</v>
      </c>
      <c r="H73">
        <v>956.70042021944698</v>
      </c>
      <c r="I73" s="2">
        <f t="shared" si="6"/>
        <v>2023</v>
      </c>
      <c r="J73">
        <f t="shared" si="7"/>
        <v>4.3395201098733488E-4</v>
      </c>
      <c r="K73">
        <f t="shared" si="8"/>
        <v>5.8540126282191473E-3</v>
      </c>
    </row>
    <row r="74" spans="1:11" x14ac:dyDescent="0.2">
      <c r="A74" t="s">
        <v>229</v>
      </c>
      <c r="B74">
        <v>13500</v>
      </c>
      <c r="C74" t="s">
        <v>29</v>
      </c>
      <c r="D74" t="s">
        <v>30</v>
      </c>
      <c r="E74" s="47"/>
      <c r="F74" s="47"/>
      <c r="G74" t="s">
        <v>6</v>
      </c>
      <c r="H74">
        <v>985.93221725579099</v>
      </c>
      <c r="I74" s="2">
        <f t="shared" si="6"/>
        <v>2022</v>
      </c>
      <c r="J74">
        <f t="shared" si="7"/>
        <v>4.4721133108440911E-4</v>
      </c>
      <c r="K74">
        <f t="shared" si="8"/>
        <v>6.0373529696395234E-3</v>
      </c>
    </row>
    <row r="75" spans="1:11" x14ac:dyDescent="0.2">
      <c r="A75" t="s">
        <v>229</v>
      </c>
      <c r="B75">
        <v>13650</v>
      </c>
      <c r="C75" t="s">
        <v>94</v>
      </c>
      <c r="D75" t="s">
        <v>95</v>
      </c>
      <c r="E75" s="47"/>
      <c r="F75" s="47"/>
      <c r="G75" t="s">
        <v>6</v>
      </c>
      <c r="H75">
        <v>1086.34216124056</v>
      </c>
      <c r="I75" s="2">
        <f t="shared" si="6"/>
        <v>2023</v>
      </c>
      <c r="J75">
        <f t="shared" si="7"/>
        <v>4.9275651554802778E-4</v>
      </c>
      <c r="K75">
        <f t="shared" si="8"/>
        <v>6.7261264372305797E-3</v>
      </c>
    </row>
    <row r="76" spans="1:11" x14ac:dyDescent="0.2">
      <c r="A76" t="s">
        <v>229</v>
      </c>
      <c r="B76">
        <v>13720</v>
      </c>
      <c r="C76" t="s">
        <v>118</v>
      </c>
      <c r="D76" t="s">
        <v>119</v>
      </c>
      <c r="E76" s="47"/>
      <c r="F76" s="47"/>
      <c r="G76" t="s">
        <v>6</v>
      </c>
      <c r="H76">
        <v>973.64125720780498</v>
      </c>
      <c r="I76" s="2">
        <f t="shared" si="6"/>
        <v>2022</v>
      </c>
      <c r="J76">
        <f t="shared" si="7"/>
        <v>4.4163624538666782E-4</v>
      </c>
      <c r="K76">
        <f t="shared" si="8"/>
        <v>6.0592492867050825E-3</v>
      </c>
    </row>
    <row r="77" spans="1:11" x14ac:dyDescent="0.2">
      <c r="A77" t="s">
        <v>229</v>
      </c>
      <c r="B77">
        <v>14580</v>
      </c>
      <c r="C77" t="s">
        <v>122</v>
      </c>
      <c r="D77" t="s">
        <v>123</v>
      </c>
      <c r="E77" s="47"/>
      <c r="F77" s="47"/>
      <c r="G77" t="s">
        <v>6</v>
      </c>
      <c r="H77">
        <v>854.87765881341397</v>
      </c>
      <c r="I77" s="2">
        <f t="shared" si="6"/>
        <v>2023</v>
      </c>
      <c r="J77">
        <f t="shared" si="7"/>
        <v>3.8776598332122781E-4</v>
      </c>
      <c r="K77">
        <f t="shared" si="8"/>
        <v>5.6536280368235017E-3</v>
      </c>
    </row>
    <row r="78" spans="1:11" x14ac:dyDescent="0.2">
      <c r="A78" t="s">
        <v>229</v>
      </c>
      <c r="B78">
        <v>15060</v>
      </c>
      <c r="C78" t="s">
        <v>146</v>
      </c>
      <c r="D78" t="s">
        <v>147</v>
      </c>
      <c r="E78" s="47"/>
      <c r="F78" s="47"/>
      <c r="G78" t="s">
        <v>6</v>
      </c>
      <c r="H78">
        <v>979.85735336472203</v>
      </c>
      <c r="I78" s="2">
        <f t="shared" si="6"/>
        <v>2023</v>
      </c>
      <c r="J78">
        <f t="shared" si="7"/>
        <v>4.4445581917463173E-4</v>
      </c>
      <c r="K78">
        <f t="shared" si="8"/>
        <v>6.6935046367699539E-3</v>
      </c>
    </row>
    <row r="79" spans="1:11" x14ac:dyDescent="0.2">
      <c r="A79" t="s">
        <v>229</v>
      </c>
      <c r="B79">
        <v>15170</v>
      </c>
      <c r="C79" t="s">
        <v>76</v>
      </c>
      <c r="D79" t="s">
        <v>77</v>
      </c>
      <c r="E79" s="47"/>
      <c r="F79" s="47"/>
      <c r="G79" t="s">
        <v>6</v>
      </c>
      <c r="H79">
        <v>864.52216955446499</v>
      </c>
      <c r="I79" s="2">
        <f t="shared" si="6"/>
        <v>2022</v>
      </c>
      <c r="J79">
        <f t="shared" si="7"/>
        <v>3.9214065980575162E-4</v>
      </c>
      <c r="K79">
        <f t="shared" si="8"/>
        <v>5.9487738092532522E-3</v>
      </c>
    </row>
    <row r="80" spans="1:11" x14ac:dyDescent="0.2">
      <c r="A80" t="s">
        <v>229</v>
      </c>
      <c r="B80">
        <v>15190</v>
      </c>
      <c r="C80" t="s">
        <v>128</v>
      </c>
      <c r="D80" t="s">
        <v>129</v>
      </c>
      <c r="E80" s="47"/>
      <c r="F80" s="47"/>
      <c r="G80" t="s">
        <v>6</v>
      </c>
      <c r="H80">
        <v>869.75284074590502</v>
      </c>
      <c r="I80" s="2">
        <f t="shared" si="6"/>
        <v>2023</v>
      </c>
      <c r="J80">
        <f t="shared" si="7"/>
        <v>3.9451325234816763E-4</v>
      </c>
      <c r="K80">
        <f t="shared" si="8"/>
        <v>5.9926563031686662E-3</v>
      </c>
    </row>
    <row r="81" spans="1:11" x14ac:dyDescent="0.2">
      <c r="A81" t="s">
        <v>229</v>
      </c>
      <c r="B81">
        <v>15270</v>
      </c>
      <c r="C81" t="s">
        <v>130</v>
      </c>
      <c r="D81" t="s">
        <v>131</v>
      </c>
      <c r="E81" s="47"/>
      <c r="F81" s="47"/>
      <c r="G81" t="s">
        <v>6</v>
      </c>
      <c r="H81">
        <v>906.77381121706696</v>
      </c>
      <c r="I81" s="2">
        <f t="shared" si="6"/>
        <v>2023</v>
      </c>
      <c r="J81">
        <f t="shared" si="7"/>
        <v>4.1130568208388194E-4</v>
      </c>
      <c r="K81">
        <f t="shared" si="8"/>
        <v>6.2806377654208772E-3</v>
      </c>
    </row>
    <row r="82" spans="1:11" x14ac:dyDescent="0.2">
      <c r="A82" t="s">
        <v>229</v>
      </c>
      <c r="B82">
        <v>15280</v>
      </c>
      <c r="C82" t="s">
        <v>60</v>
      </c>
      <c r="D82" t="s">
        <v>61</v>
      </c>
      <c r="E82" s="47"/>
      <c r="F82" s="47"/>
      <c r="G82" t="s">
        <v>6</v>
      </c>
      <c r="H82">
        <v>937.576539308934</v>
      </c>
      <c r="I82" s="2">
        <f t="shared" si="6"/>
        <v>2022</v>
      </c>
      <c r="J82">
        <f t="shared" si="7"/>
        <v>4.2527756452153754E-4</v>
      </c>
      <c r="K82">
        <f t="shared" si="8"/>
        <v>6.4982411858890933E-3</v>
      </c>
    </row>
    <row r="83" spans="1:11" x14ac:dyDescent="0.2">
      <c r="A83" t="s">
        <v>229</v>
      </c>
      <c r="B83">
        <v>16100</v>
      </c>
      <c r="C83" t="s">
        <v>112</v>
      </c>
      <c r="D83" t="s">
        <v>113</v>
      </c>
      <c r="E83" s="47"/>
      <c r="F83" s="47"/>
      <c r="G83" t="s">
        <v>6</v>
      </c>
      <c r="H83">
        <v>656.05590763914302</v>
      </c>
      <c r="I83" s="2">
        <f t="shared" si="6"/>
        <v>2023</v>
      </c>
      <c r="J83">
        <f t="shared" si="7"/>
        <v>2.9758195399853999E-4</v>
      </c>
      <c r="K83">
        <f t="shared" si="8"/>
        <v>4.7910694593764945E-3</v>
      </c>
    </row>
    <row r="84" spans="1:11" x14ac:dyDescent="0.2">
      <c r="A84" t="s">
        <v>229</v>
      </c>
      <c r="B84">
        <v>16500</v>
      </c>
      <c r="C84" t="s">
        <v>164</v>
      </c>
      <c r="D84" t="s">
        <v>165</v>
      </c>
      <c r="E84" s="47"/>
      <c r="F84" s="47"/>
      <c r="G84" t="s">
        <v>6</v>
      </c>
      <c r="H84">
        <v>981.10986639371504</v>
      </c>
      <c r="I84" s="2">
        <f t="shared" si="6"/>
        <v>2023</v>
      </c>
      <c r="J84">
        <f t="shared" si="7"/>
        <v>4.4502394952790857E-4</v>
      </c>
      <c r="K84">
        <f t="shared" si="8"/>
        <v>7.3428951672104914E-3</v>
      </c>
    </row>
    <row r="85" spans="1:11" x14ac:dyDescent="0.2">
      <c r="A85" t="s">
        <v>229</v>
      </c>
      <c r="B85">
        <v>16500</v>
      </c>
      <c r="C85" t="s">
        <v>182</v>
      </c>
      <c r="D85" t="s">
        <v>183</v>
      </c>
      <c r="E85" s="47"/>
      <c r="F85" s="47"/>
      <c r="G85" t="s">
        <v>6</v>
      </c>
      <c r="H85">
        <v>1025.71017114504</v>
      </c>
      <c r="I85" s="2">
        <f t="shared" si="6"/>
        <v>2023</v>
      </c>
      <c r="J85">
        <f t="shared" si="7"/>
        <v>4.6525430746278436E-4</v>
      </c>
      <c r="K85">
        <f t="shared" si="8"/>
        <v>7.676696073135942E-3</v>
      </c>
    </row>
    <row r="86" spans="1:11" x14ac:dyDescent="0.2">
      <c r="A86" t="s">
        <v>229</v>
      </c>
      <c r="B86">
        <v>16750</v>
      </c>
      <c r="C86" t="s">
        <v>88</v>
      </c>
      <c r="D86" t="s">
        <v>89</v>
      </c>
      <c r="E86" s="47"/>
      <c r="F86" s="47"/>
      <c r="G86" t="s">
        <v>6</v>
      </c>
      <c r="H86">
        <v>735.47247196544095</v>
      </c>
      <c r="I86" s="2">
        <f t="shared" si="6"/>
        <v>2023</v>
      </c>
      <c r="J86">
        <f t="shared" si="7"/>
        <v>3.3360470162856291E-4</v>
      </c>
      <c r="K86">
        <f t="shared" si="8"/>
        <v>5.5878787522784289E-3</v>
      </c>
    </row>
    <row r="87" spans="1:11" x14ac:dyDescent="0.2">
      <c r="A87" t="s">
        <v>229</v>
      </c>
      <c r="B87">
        <v>17560</v>
      </c>
      <c r="C87" t="s">
        <v>197</v>
      </c>
      <c r="D87" t="s">
        <v>198</v>
      </c>
      <c r="E87" s="47"/>
      <c r="F87" s="47"/>
      <c r="G87" t="s">
        <v>6</v>
      </c>
      <c r="H87">
        <v>1037.21690882434</v>
      </c>
      <c r="I87" s="2">
        <f t="shared" si="6"/>
        <v>2023</v>
      </c>
      <c r="J87">
        <f t="shared" si="7"/>
        <v>4.7047367587770624E-4</v>
      </c>
      <c r="K87">
        <f t="shared" si="8"/>
        <v>8.2615177484125207E-3</v>
      </c>
    </row>
    <row r="88" spans="1:11" x14ac:dyDescent="0.2">
      <c r="A88" t="s">
        <v>229</v>
      </c>
      <c r="B88">
        <v>17920</v>
      </c>
      <c r="C88" t="s">
        <v>178</v>
      </c>
      <c r="D88" t="s">
        <v>179</v>
      </c>
      <c r="E88" s="47"/>
      <c r="F88" s="47"/>
      <c r="G88" t="s">
        <v>6</v>
      </c>
      <c r="H88">
        <v>1085.3838551818101</v>
      </c>
      <c r="I88" s="2">
        <f t="shared" si="6"/>
        <v>2023</v>
      </c>
      <c r="J88">
        <f t="shared" si="7"/>
        <v>4.9232183523165401E-4</v>
      </c>
      <c r="K88">
        <f t="shared" si="8"/>
        <v>8.8224072873512409E-3</v>
      </c>
    </row>
    <row r="89" spans="1:11" x14ac:dyDescent="0.2">
      <c r="A89" t="s">
        <v>229</v>
      </c>
      <c r="B89">
        <v>18520</v>
      </c>
      <c r="C89" t="s">
        <v>64</v>
      </c>
      <c r="D89" t="s">
        <v>65</v>
      </c>
      <c r="E89" s="47"/>
      <c r="F89" s="47"/>
      <c r="G89" t="s">
        <v>6</v>
      </c>
      <c r="H89">
        <v>968.72639716743095</v>
      </c>
      <c r="I89" s="2">
        <f t="shared" si="6"/>
        <v>2022</v>
      </c>
      <c r="J89">
        <f t="shared" si="7"/>
        <v>4.3940690237273625E-4</v>
      </c>
      <c r="K89">
        <f t="shared" si="8"/>
        <v>8.1378158319430748E-3</v>
      </c>
    </row>
    <row r="90" spans="1:11" x14ac:dyDescent="0.2">
      <c r="A90" t="s">
        <v>229</v>
      </c>
      <c r="B90">
        <v>18870</v>
      </c>
      <c r="C90" t="s">
        <v>92</v>
      </c>
      <c r="D90" t="s">
        <v>93</v>
      </c>
      <c r="E90" s="47"/>
      <c r="F90" s="47"/>
      <c r="G90" t="s">
        <v>6</v>
      </c>
      <c r="H90">
        <v>909.96582834292496</v>
      </c>
      <c r="I90" s="2">
        <f t="shared" si="6"/>
        <v>2022</v>
      </c>
      <c r="J90">
        <f t="shared" si="7"/>
        <v>4.1275355669708049E-4</v>
      </c>
      <c r="K90">
        <f t="shared" si="8"/>
        <v>7.7886596148739095E-3</v>
      </c>
    </row>
    <row r="91" spans="1:11" x14ac:dyDescent="0.2">
      <c r="A91" t="s">
        <v>229</v>
      </c>
      <c r="B91">
        <v>20150</v>
      </c>
      <c r="C91" t="s">
        <v>140</v>
      </c>
      <c r="D91" t="s">
        <v>141</v>
      </c>
      <c r="E91" s="47"/>
      <c r="F91" s="47"/>
      <c r="G91" t="s">
        <v>6</v>
      </c>
      <c r="H91">
        <v>722.83372917385702</v>
      </c>
      <c r="I91" s="2">
        <f t="shared" si="6"/>
        <v>2023</v>
      </c>
      <c r="J91">
        <f t="shared" si="7"/>
        <v>3.2787186433190789E-4</v>
      </c>
      <c r="K91">
        <f t="shared" si="8"/>
        <v>6.6066180662879437E-3</v>
      </c>
    </row>
    <row r="92" spans="1:11" x14ac:dyDescent="0.2">
      <c r="A92" t="s">
        <v>229</v>
      </c>
      <c r="B92">
        <v>20310</v>
      </c>
      <c r="C92" t="s">
        <v>27</v>
      </c>
      <c r="D92" t="s">
        <v>53</v>
      </c>
      <c r="E92" s="47"/>
      <c r="F92" s="47"/>
      <c r="G92" t="s">
        <v>6</v>
      </c>
      <c r="H92">
        <v>1149.7444703475001</v>
      </c>
      <c r="I92" s="2">
        <f t="shared" si="6"/>
        <v>2022</v>
      </c>
      <c r="J92">
        <f t="shared" si="7"/>
        <v>5.2151531919931722E-4</v>
      </c>
      <c r="K92">
        <f t="shared" si="8"/>
        <v>1.0591976132938132E-2</v>
      </c>
    </row>
    <row r="93" spans="1:11" x14ac:dyDescent="0.2">
      <c r="A93" t="s">
        <v>229</v>
      </c>
      <c r="B93">
        <v>20830</v>
      </c>
      <c r="C93" t="s">
        <v>102</v>
      </c>
      <c r="D93" t="s">
        <v>103</v>
      </c>
      <c r="E93" s="47"/>
      <c r="F93" s="47"/>
      <c r="G93" t="s">
        <v>6</v>
      </c>
      <c r="H93">
        <v>803.25494025805494</v>
      </c>
      <c r="I93" s="2">
        <f t="shared" si="6"/>
        <v>2022</v>
      </c>
      <c r="J93">
        <f t="shared" si="7"/>
        <v>3.6435031206585953E-4</v>
      </c>
      <c r="K93">
        <f t="shared" si="8"/>
        <v>7.5894170003318537E-3</v>
      </c>
    </row>
    <row r="94" spans="1:11" x14ac:dyDescent="0.2">
      <c r="A94" t="s">
        <v>229</v>
      </c>
      <c r="B94">
        <v>22990</v>
      </c>
      <c r="C94" t="s">
        <v>51</v>
      </c>
      <c r="D94" t="s">
        <v>52</v>
      </c>
      <c r="E94" s="47"/>
      <c r="F94" s="47"/>
      <c r="G94" t="s">
        <v>6</v>
      </c>
      <c r="H94">
        <v>740.77964233680996</v>
      </c>
      <c r="I94" s="2">
        <f t="shared" si="6"/>
        <v>2023</v>
      </c>
      <c r="J94">
        <f t="shared" si="7"/>
        <v>3.3601199361530596E-4</v>
      </c>
      <c r="K94">
        <f t="shared" si="8"/>
        <v>7.7249157332158836E-3</v>
      </c>
    </row>
    <row r="95" spans="1:11" x14ac:dyDescent="0.2">
      <c r="A95" t="s">
        <v>229</v>
      </c>
      <c r="B95">
        <v>23500</v>
      </c>
      <c r="C95" t="s">
        <v>72</v>
      </c>
      <c r="D95" t="s">
        <v>73</v>
      </c>
      <c r="E95" s="47"/>
      <c r="F95" s="47"/>
      <c r="G95" t="s">
        <v>6</v>
      </c>
      <c r="H95">
        <v>740.54055772716504</v>
      </c>
      <c r="I95" s="2">
        <f t="shared" si="6"/>
        <v>2023</v>
      </c>
      <c r="J95">
        <f t="shared" si="7"/>
        <v>3.3590354666058656E-4</v>
      </c>
      <c r="K95">
        <f t="shared" si="8"/>
        <v>7.8937333465237836E-3</v>
      </c>
    </row>
    <row r="96" spans="1:11" x14ac:dyDescent="0.2">
      <c r="A96" t="s">
        <v>229</v>
      </c>
      <c r="B96">
        <v>23630</v>
      </c>
      <c r="C96" t="s">
        <v>21</v>
      </c>
      <c r="D96" t="s">
        <v>22</v>
      </c>
      <c r="E96" s="47"/>
      <c r="F96" s="47"/>
      <c r="G96" t="s">
        <v>6</v>
      </c>
      <c r="H96">
        <v>1123.69559902746</v>
      </c>
      <c r="I96" s="2">
        <f t="shared" si="6"/>
        <v>2022</v>
      </c>
      <c r="J96">
        <f t="shared" si="7"/>
        <v>5.0969974992143535E-4</v>
      </c>
      <c r="K96">
        <f t="shared" si="8"/>
        <v>1.2044205090643518E-2</v>
      </c>
    </row>
    <row r="97" spans="1:11" x14ac:dyDescent="0.2">
      <c r="A97" t="s">
        <v>229</v>
      </c>
      <c r="B97">
        <v>23830</v>
      </c>
      <c r="C97" t="s">
        <v>144</v>
      </c>
      <c r="D97" t="s">
        <v>145</v>
      </c>
      <c r="E97" s="47"/>
      <c r="F97" s="47"/>
      <c r="G97" t="s">
        <v>6</v>
      </c>
      <c r="H97">
        <v>999.13694385680799</v>
      </c>
      <c r="I97" s="2">
        <f t="shared" si="6"/>
        <v>2023</v>
      </c>
      <c r="J97">
        <f t="shared" si="7"/>
        <v>4.5320089431856648E-4</v>
      </c>
      <c r="K97">
        <f t="shared" si="8"/>
        <v>1.0799777311611438E-2</v>
      </c>
    </row>
    <row r="98" spans="1:11" x14ac:dyDescent="0.2">
      <c r="A98" t="s">
        <v>229</v>
      </c>
      <c r="B98">
        <v>24190</v>
      </c>
      <c r="C98" t="s">
        <v>9</v>
      </c>
      <c r="D98" t="s">
        <v>10</v>
      </c>
      <c r="E98" s="47"/>
      <c r="F98" s="47"/>
      <c r="G98" t="s">
        <v>6</v>
      </c>
      <c r="H98">
        <v>1154.22318045</v>
      </c>
      <c r="I98" s="2">
        <f t="shared" si="6"/>
        <v>2022</v>
      </c>
      <c r="J98">
        <f t="shared" si="7"/>
        <v>5.235468279292531E-4</v>
      </c>
      <c r="K98">
        <f t="shared" ref="K98:K100" si="9">(B98/1000)*J98</f>
        <v>1.2664597767608633E-2</v>
      </c>
    </row>
    <row r="99" spans="1:11" x14ac:dyDescent="0.2">
      <c r="A99" t="s">
        <v>229</v>
      </c>
      <c r="B99">
        <v>25290</v>
      </c>
      <c r="C99" t="s">
        <v>45</v>
      </c>
      <c r="D99" t="s">
        <v>46</v>
      </c>
      <c r="E99" s="47"/>
      <c r="F99" s="47"/>
      <c r="G99" t="s">
        <v>6</v>
      </c>
      <c r="H99">
        <v>1041.96809339947</v>
      </c>
      <c r="I99" s="2">
        <f t="shared" si="6"/>
        <v>2022</v>
      </c>
      <c r="J99">
        <f t="shared" si="7"/>
        <v>4.72628776949447E-4</v>
      </c>
      <c r="K99">
        <f t="shared" si="9"/>
        <v>1.1952781769051514E-2</v>
      </c>
    </row>
    <row r="100" spans="1:11" x14ac:dyDescent="0.2">
      <c r="A100" t="s">
        <v>229</v>
      </c>
      <c r="B100">
        <v>29210</v>
      </c>
      <c r="C100" t="s">
        <v>114</v>
      </c>
      <c r="D100" t="s">
        <v>115</v>
      </c>
      <c r="E100" s="47"/>
      <c r="F100" s="47"/>
      <c r="G100" t="s">
        <v>6</v>
      </c>
      <c r="H100">
        <v>967.06575102659099</v>
      </c>
      <c r="I100" s="2">
        <f t="shared" si="6"/>
        <v>2022</v>
      </c>
      <c r="J100">
        <f t="shared" si="7"/>
        <v>4.3865364595398139E-4</v>
      </c>
      <c r="K100">
        <f t="shared" si="9"/>
        <v>1.2813072998315796E-2</v>
      </c>
    </row>
    <row r="101" spans="1:11" x14ac:dyDescent="0.2">
      <c r="B101">
        <f>SUM(B2:B100)/1000</f>
        <v>1005.419</v>
      </c>
    </row>
  </sheetData>
  <sortState xmlns:xlrd2="http://schemas.microsoft.com/office/spreadsheetml/2017/richdata2" ref="A2:K100">
    <sortCondition ref="B2:B100"/>
  </sortState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L47"/>
  <sheetViews>
    <sheetView showGridLines="0" topLeftCell="A39" workbookViewId="0">
      <selection activeCell="G7" sqref="G7"/>
    </sheetView>
  </sheetViews>
  <sheetFormatPr baseColWidth="10" defaultColWidth="11" defaultRowHeight="16" x14ac:dyDescent="0.2"/>
  <cols>
    <col min="2" max="2" width="9" bestFit="1" customWidth="1"/>
    <col min="3" max="3" width="8.6640625" bestFit="1" customWidth="1"/>
    <col min="5" max="5" width="32.1640625" bestFit="1" customWidth="1"/>
    <col min="6" max="8" width="8.1640625" customWidth="1"/>
    <col min="9" max="9" width="9" bestFit="1" customWidth="1"/>
    <col min="10" max="10" width="8.6640625" bestFit="1" customWidth="1"/>
    <col min="12" max="12" width="32.1640625" bestFit="1" customWidth="1"/>
  </cols>
  <sheetData>
    <row r="3" spans="2:12" x14ac:dyDescent="0.2">
      <c r="B3" s="36" t="s">
        <v>514</v>
      </c>
      <c r="C3" s="37">
        <v>2022</v>
      </c>
      <c r="I3" s="36" t="s">
        <v>514</v>
      </c>
      <c r="J3" s="37">
        <v>2023</v>
      </c>
    </row>
    <row r="4" spans="2:12" x14ac:dyDescent="0.2">
      <c r="B4" s="36"/>
      <c r="C4" s="37"/>
      <c r="I4" s="36"/>
      <c r="J4" s="37"/>
    </row>
    <row r="5" spans="2:12" ht="17" thickBot="1" x14ac:dyDescent="0.25"/>
    <row r="6" spans="2:12" ht="21" x14ac:dyDescent="0.25">
      <c r="B6" s="38" t="s">
        <v>212</v>
      </c>
      <c r="C6" s="39"/>
      <c r="D6" s="39"/>
      <c r="E6" s="40"/>
      <c r="I6" s="38" t="s">
        <v>212</v>
      </c>
      <c r="J6" s="39"/>
      <c r="K6" s="39"/>
      <c r="L6" s="40"/>
    </row>
    <row r="7" spans="2:12" x14ac:dyDescent="0.2">
      <c r="B7" s="9"/>
      <c r="E7" s="10"/>
      <c r="I7" s="9"/>
      <c r="L7" s="10"/>
    </row>
    <row r="8" spans="2:12" x14ac:dyDescent="0.2">
      <c r="B8" s="9"/>
      <c r="E8" s="10"/>
      <c r="I8" s="9"/>
      <c r="L8" s="10"/>
    </row>
    <row r="9" spans="2:12" x14ac:dyDescent="0.2">
      <c r="B9" s="9"/>
      <c r="E9" s="10"/>
      <c r="I9" s="9"/>
      <c r="L9" s="10"/>
    </row>
    <row r="10" spans="2:12" x14ac:dyDescent="0.2">
      <c r="B10" s="9"/>
      <c r="E10" s="10"/>
      <c r="I10" s="9"/>
      <c r="L10" s="10"/>
    </row>
    <row r="11" spans="2:12" x14ac:dyDescent="0.2">
      <c r="B11" s="11" t="s">
        <v>215</v>
      </c>
      <c r="C11" s="12" t="s">
        <v>216</v>
      </c>
      <c r="D11" s="12" t="s">
        <v>217</v>
      </c>
      <c r="E11" s="13" t="s">
        <v>512</v>
      </c>
      <c r="I11" s="11" t="s">
        <v>215</v>
      </c>
      <c r="J11" s="12" t="s">
        <v>216</v>
      </c>
      <c r="K11" s="12" t="s">
        <v>217</v>
      </c>
      <c r="L11" s="13" t="s">
        <v>512</v>
      </c>
    </row>
    <row r="12" spans="2:12" x14ac:dyDescent="0.2">
      <c r="B12" s="9" t="s">
        <v>211</v>
      </c>
      <c r="C12">
        <f>SUMIFS('4.WattTime'!$B:$B,'4.WattTime'!$I:$I,'5.ProjectCalc'!$C$3)/1000</f>
        <v>362.6</v>
      </c>
      <c r="D12" t="s">
        <v>208</v>
      </c>
      <c r="E12" s="10" t="s">
        <v>513</v>
      </c>
      <c r="I12" s="9" t="s">
        <v>211</v>
      </c>
      <c r="J12">
        <f>SUMIFS('4.WattTime'!$B:$B,'4.WattTime'!$I:$I,'5.ProjectCalc'!$J$3)/1000</f>
        <v>642.81899999999996</v>
      </c>
      <c r="K12" t="s">
        <v>208</v>
      </c>
      <c r="L12" s="10" t="s">
        <v>513</v>
      </c>
    </row>
    <row r="13" spans="2:12" x14ac:dyDescent="0.2">
      <c r="B13" s="9" t="s">
        <v>213</v>
      </c>
      <c r="C13">
        <f>8.78/1000</f>
        <v>8.7799999999999996E-3</v>
      </c>
      <c r="D13" t="s">
        <v>522</v>
      </c>
      <c r="E13" s="14" t="s">
        <v>214</v>
      </c>
      <c r="I13" s="9" t="s">
        <v>213</v>
      </c>
      <c r="J13">
        <f>8.78/1000</f>
        <v>8.7799999999999996E-3</v>
      </c>
      <c r="K13" t="s">
        <v>522</v>
      </c>
      <c r="L13" s="14" t="s">
        <v>214</v>
      </c>
    </row>
    <row r="14" spans="2:12" x14ac:dyDescent="0.2">
      <c r="B14" s="9" t="s">
        <v>218</v>
      </c>
      <c r="C14" s="32">
        <v>1</v>
      </c>
      <c r="E14" s="10" t="s">
        <v>515</v>
      </c>
      <c r="I14" s="9" t="s">
        <v>218</v>
      </c>
      <c r="J14" s="25">
        <v>1</v>
      </c>
      <c r="L14" s="10" t="s">
        <v>515</v>
      </c>
    </row>
    <row r="15" spans="2:12" x14ac:dyDescent="0.2">
      <c r="B15" s="9" t="s">
        <v>219</v>
      </c>
      <c r="C15">
        <v>33.32</v>
      </c>
      <c r="D15" t="s">
        <v>220</v>
      </c>
      <c r="E15" s="10" t="s">
        <v>515</v>
      </c>
      <c r="I15" s="9" t="s">
        <v>219</v>
      </c>
      <c r="J15">
        <v>33.32</v>
      </c>
      <c r="K15" t="s">
        <v>220</v>
      </c>
      <c r="L15" s="10" t="s">
        <v>515</v>
      </c>
    </row>
    <row r="16" spans="2:12" x14ac:dyDescent="0.2">
      <c r="B16" s="9" t="s">
        <v>221</v>
      </c>
      <c r="C16">
        <v>29.18</v>
      </c>
      <c r="D16" t="s">
        <v>222</v>
      </c>
      <c r="E16" s="10" t="s">
        <v>515</v>
      </c>
      <c r="I16" s="9" t="s">
        <v>221</v>
      </c>
      <c r="J16">
        <v>29.18</v>
      </c>
      <c r="K16" t="s">
        <v>222</v>
      </c>
      <c r="L16" s="10" t="s">
        <v>515</v>
      </c>
    </row>
    <row r="17" spans="2:12" x14ac:dyDescent="0.2">
      <c r="B17" s="9"/>
      <c r="E17" s="10"/>
      <c r="I17" s="9"/>
      <c r="L17" s="10"/>
    </row>
    <row r="18" spans="2:12" x14ac:dyDescent="0.2">
      <c r="B18" s="9" t="s">
        <v>223</v>
      </c>
      <c r="C18" s="26">
        <f>(C12*C13*C14*100)/(C15*C16)</f>
        <v>0.32744022900455588</v>
      </c>
      <c r="D18" t="s">
        <v>228</v>
      </c>
      <c r="E18" s="10" t="s">
        <v>516</v>
      </c>
      <c r="I18" s="9" t="s">
        <v>223</v>
      </c>
      <c r="J18" s="26">
        <f>(J12*J13*J14*100)/(J15*J16)</f>
        <v>0.5804875911982339</v>
      </c>
      <c r="K18" t="s">
        <v>228</v>
      </c>
      <c r="L18" s="10" t="s">
        <v>516</v>
      </c>
    </row>
    <row r="19" spans="2:12" ht="17" thickBot="1" x14ac:dyDescent="0.25">
      <c r="B19" s="15"/>
      <c r="C19" s="16"/>
      <c r="D19" s="16"/>
      <c r="E19" s="17"/>
      <c r="I19" s="15"/>
      <c r="J19" s="16"/>
      <c r="K19" s="16"/>
      <c r="L19" s="17"/>
    </row>
    <row r="21" spans="2:12" ht="17" thickBot="1" x14ac:dyDescent="0.25"/>
    <row r="22" spans="2:12" ht="21" x14ac:dyDescent="0.25">
      <c r="B22" s="41" t="s">
        <v>209</v>
      </c>
      <c r="C22" s="42"/>
      <c r="D22" s="42"/>
      <c r="E22" s="43"/>
      <c r="I22" s="41" t="s">
        <v>209</v>
      </c>
      <c r="J22" s="42"/>
      <c r="K22" s="42"/>
      <c r="L22" s="43"/>
    </row>
    <row r="23" spans="2:12" x14ac:dyDescent="0.2">
      <c r="B23" s="9"/>
      <c r="E23" s="10"/>
      <c r="I23" s="9"/>
      <c r="L23" s="10"/>
    </row>
    <row r="24" spans="2:12" x14ac:dyDescent="0.2">
      <c r="B24" s="9"/>
      <c r="E24" s="10"/>
      <c r="I24" s="9"/>
      <c r="L24" s="10"/>
    </row>
    <row r="25" spans="2:12" x14ac:dyDescent="0.2">
      <c r="B25" s="9"/>
      <c r="E25" s="10"/>
      <c r="I25" s="9"/>
      <c r="L25" s="10"/>
    </row>
    <row r="26" spans="2:12" x14ac:dyDescent="0.2">
      <c r="B26" s="9"/>
      <c r="E26" s="10"/>
      <c r="I26" s="9"/>
      <c r="L26" s="10"/>
    </row>
    <row r="27" spans="2:12" x14ac:dyDescent="0.2">
      <c r="B27" s="18" t="s">
        <v>215</v>
      </c>
      <c r="C27" s="19" t="s">
        <v>216</v>
      </c>
      <c r="D27" s="19" t="s">
        <v>217</v>
      </c>
      <c r="E27" s="20" t="s">
        <v>512</v>
      </c>
      <c r="I27" s="18" t="s">
        <v>215</v>
      </c>
      <c r="J27" s="19" t="s">
        <v>216</v>
      </c>
      <c r="K27" s="19" t="s">
        <v>217</v>
      </c>
      <c r="L27" s="20" t="s">
        <v>512</v>
      </c>
    </row>
    <row r="28" spans="2:12" x14ac:dyDescent="0.2">
      <c r="B28" s="9" t="s">
        <v>517</v>
      </c>
      <c r="C28" s="21" t="s">
        <v>520</v>
      </c>
      <c r="D28" t="s">
        <v>208</v>
      </c>
      <c r="E28" s="10" t="s">
        <v>519</v>
      </c>
      <c r="I28" s="9" t="s">
        <v>517</v>
      </c>
      <c r="J28" s="21" t="s">
        <v>520</v>
      </c>
      <c r="K28" t="s">
        <v>208</v>
      </c>
      <c r="L28" s="10" t="s">
        <v>519</v>
      </c>
    </row>
    <row r="29" spans="2:12" x14ac:dyDescent="0.2">
      <c r="B29" s="9" t="s">
        <v>518</v>
      </c>
      <c r="C29" s="21" t="s">
        <v>520</v>
      </c>
      <c r="D29" t="s">
        <v>521</v>
      </c>
      <c r="E29" s="10" t="s">
        <v>524</v>
      </c>
      <c r="I29" s="9" t="s">
        <v>518</v>
      </c>
      <c r="J29" s="21" t="s">
        <v>520</v>
      </c>
      <c r="K29" t="s">
        <v>521</v>
      </c>
      <c r="L29" s="10" t="s">
        <v>524</v>
      </c>
    </row>
    <row r="30" spans="2:12" x14ac:dyDescent="0.2">
      <c r="B30" s="9"/>
      <c r="E30" s="10"/>
      <c r="I30" s="9"/>
      <c r="L30" s="10"/>
    </row>
    <row r="31" spans="2:12" x14ac:dyDescent="0.2">
      <c r="B31" s="9" t="s">
        <v>210</v>
      </c>
      <c r="C31" s="26">
        <f>SUMIFS('4.WattTime'!$K:$K,'4.WattTime'!$I:$I,'5.ProjectCalc'!$C$3)</f>
        <v>0.16059621948826938</v>
      </c>
      <c r="D31" t="s">
        <v>228</v>
      </c>
      <c r="E31" s="10" t="s">
        <v>523</v>
      </c>
      <c r="I31" s="9" t="s">
        <v>210</v>
      </c>
      <c r="J31" s="26">
        <f>SUMIFS('4.WattTime'!$K:$K,'4.WattTime'!$I:$I,'5.ProjectCalc'!$J$3)</f>
        <v>0.26600996883219635</v>
      </c>
      <c r="K31" t="s">
        <v>228</v>
      </c>
      <c r="L31" s="10" t="s">
        <v>523</v>
      </c>
    </row>
    <row r="32" spans="2:12" ht="17" thickBot="1" x14ac:dyDescent="0.25">
      <c r="B32" s="15"/>
      <c r="C32" s="16"/>
      <c r="D32" s="16"/>
      <c r="E32" s="17"/>
      <c r="I32" s="15"/>
      <c r="J32" s="16"/>
      <c r="K32" s="16"/>
      <c r="L32" s="17"/>
    </row>
    <row r="34" spans="2:12" ht="17" thickBot="1" x14ac:dyDescent="0.25"/>
    <row r="35" spans="2:12" ht="21" x14ac:dyDescent="0.25">
      <c r="B35" s="44" t="s">
        <v>224</v>
      </c>
      <c r="C35" s="45"/>
      <c r="D35" s="45"/>
      <c r="E35" s="46"/>
      <c r="I35" s="44" t="s">
        <v>224</v>
      </c>
      <c r="J35" s="45"/>
      <c r="K35" s="45"/>
      <c r="L35" s="46"/>
    </row>
    <row r="36" spans="2:12" x14ac:dyDescent="0.2">
      <c r="B36" s="9"/>
      <c r="E36" s="10"/>
      <c r="I36" s="9"/>
      <c r="L36" s="10"/>
    </row>
    <row r="37" spans="2:12" x14ac:dyDescent="0.2">
      <c r="B37" s="9"/>
      <c r="E37" s="10"/>
      <c r="I37" s="9"/>
      <c r="L37" s="10"/>
    </row>
    <row r="38" spans="2:12" x14ac:dyDescent="0.2">
      <c r="B38" s="9"/>
      <c r="E38" s="10"/>
      <c r="I38" s="9"/>
      <c r="L38" s="10"/>
    </row>
    <row r="39" spans="2:12" x14ac:dyDescent="0.2">
      <c r="B39" s="9"/>
      <c r="E39" s="10"/>
      <c r="I39" s="9"/>
      <c r="L39" s="10"/>
    </row>
    <row r="40" spans="2:12" x14ac:dyDescent="0.2">
      <c r="B40" s="22" t="s">
        <v>215</v>
      </c>
      <c r="C40" s="23" t="s">
        <v>216</v>
      </c>
      <c r="D40" s="23" t="s">
        <v>217</v>
      </c>
      <c r="E40" s="24" t="s">
        <v>512</v>
      </c>
      <c r="I40" s="22" t="s">
        <v>215</v>
      </c>
      <c r="J40" s="23" t="s">
        <v>216</v>
      </c>
      <c r="K40" s="23" t="s">
        <v>217</v>
      </c>
      <c r="L40" s="24" t="s">
        <v>512</v>
      </c>
    </row>
    <row r="41" spans="2:12" x14ac:dyDescent="0.2">
      <c r="B41" s="9" t="s">
        <v>223</v>
      </c>
      <c r="C41" s="26">
        <f>C18</f>
        <v>0.32744022900455588</v>
      </c>
      <c r="D41" t="s">
        <v>228</v>
      </c>
      <c r="E41" s="10" t="s">
        <v>525</v>
      </c>
      <c r="I41" s="9" t="s">
        <v>223</v>
      </c>
      <c r="J41" s="26">
        <f>J18</f>
        <v>0.5804875911982339</v>
      </c>
      <c r="K41" t="s">
        <v>228</v>
      </c>
      <c r="L41" s="10" t="s">
        <v>525</v>
      </c>
    </row>
    <row r="42" spans="2:12" x14ac:dyDescent="0.2">
      <c r="B42" s="9" t="s">
        <v>210</v>
      </c>
      <c r="C42" s="26">
        <f>C31</f>
        <v>0.16059621948826938</v>
      </c>
      <c r="D42" t="s">
        <v>228</v>
      </c>
      <c r="E42" s="10" t="s">
        <v>525</v>
      </c>
      <c r="I42" s="9" t="s">
        <v>210</v>
      </c>
      <c r="J42" s="26">
        <f>J31</f>
        <v>0.26600996883219635</v>
      </c>
      <c r="K42" t="s">
        <v>228</v>
      </c>
      <c r="L42" s="10" t="s">
        <v>525</v>
      </c>
    </row>
    <row r="43" spans="2:12" x14ac:dyDescent="0.2">
      <c r="B43" s="9" t="s">
        <v>225</v>
      </c>
      <c r="C43" s="26">
        <v>0</v>
      </c>
      <c r="D43" t="s">
        <v>228</v>
      </c>
      <c r="E43" s="10" t="s">
        <v>526</v>
      </c>
      <c r="I43" s="9" t="s">
        <v>225</v>
      </c>
      <c r="J43" s="26">
        <v>0</v>
      </c>
      <c r="K43" t="s">
        <v>228</v>
      </c>
      <c r="L43" s="10" t="s">
        <v>526</v>
      </c>
    </row>
    <row r="44" spans="2:12" x14ac:dyDescent="0.2">
      <c r="B44" s="9" t="s">
        <v>226</v>
      </c>
      <c r="C44" s="25">
        <v>1</v>
      </c>
      <c r="E44" s="10"/>
      <c r="I44" s="9" t="s">
        <v>226</v>
      </c>
      <c r="J44" s="25">
        <v>1</v>
      </c>
      <c r="L44" s="10"/>
    </row>
    <row r="45" spans="2:12" x14ac:dyDescent="0.2">
      <c r="B45" s="9"/>
      <c r="E45" s="10"/>
      <c r="I45" s="9"/>
      <c r="L45" s="10"/>
    </row>
    <row r="46" spans="2:12" x14ac:dyDescent="0.2">
      <c r="B46" s="9" t="s">
        <v>227</v>
      </c>
      <c r="C46" s="27">
        <f>(C41-C42-C43)*C44</f>
        <v>0.1668440095162865</v>
      </c>
      <c r="D46" t="s">
        <v>228</v>
      </c>
      <c r="E46" s="10"/>
      <c r="I46" s="9" t="s">
        <v>227</v>
      </c>
      <c r="J46" s="27">
        <f>(J41-J42-J43)*J44</f>
        <v>0.31447762236603755</v>
      </c>
      <c r="K46" t="s">
        <v>228</v>
      </c>
      <c r="L46" s="10"/>
    </row>
    <row r="47" spans="2:12" ht="17" thickBot="1" x14ac:dyDescent="0.25">
      <c r="B47" s="15"/>
      <c r="C47" s="16"/>
      <c r="D47" s="16"/>
      <c r="E47" s="17"/>
      <c r="I47" s="15"/>
      <c r="J47" s="16"/>
      <c r="K47" s="16"/>
      <c r="L47" s="17"/>
    </row>
  </sheetData>
  <mergeCells count="10">
    <mergeCell ref="I3:I4"/>
    <mergeCell ref="J3:J4"/>
    <mergeCell ref="I6:L6"/>
    <mergeCell ref="I22:L22"/>
    <mergeCell ref="I35:L35"/>
    <mergeCell ref="B3:B4"/>
    <mergeCell ref="C3:C4"/>
    <mergeCell ref="B6:E6"/>
    <mergeCell ref="B22:E22"/>
    <mergeCell ref="B35:E35"/>
  </mergeCells>
  <hyperlinks>
    <hyperlink ref="E13" r:id="rId1" xr:uid="{00000000-0004-0000-0400-000000000000}"/>
    <hyperlink ref="L13" r:id="rId2" xr:uid="{00000000-0004-0000-0400-000001000000}"/>
  </hyperlinks>
  <pageMargins left="0.7" right="0.7" top="0.75" bottom="0.75" header="0.3" footer="0.3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B5"/>
  <sheetViews>
    <sheetView workbookViewId="0">
      <selection activeCell="P44" sqref="P44"/>
    </sheetView>
  </sheetViews>
  <sheetFormatPr baseColWidth="10" defaultColWidth="11" defaultRowHeight="16" x14ac:dyDescent="0.2"/>
  <cols>
    <col min="1" max="1" width="12.33203125" bestFit="1" customWidth="1"/>
  </cols>
  <sheetData>
    <row r="3" spans="1:2" x14ac:dyDescent="0.2">
      <c r="A3" t="s">
        <v>205</v>
      </c>
      <c r="B3">
        <v>453.59237000000002</v>
      </c>
    </row>
    <row r="4" spans="1:2" x14ac:dyDescent="0.2">
      <c r="A4" t="s">
        <v>206</v>
      </c>
      <c r="B4">
        <f>1/10^6</f>
        <v>9.9999999999999995E-7</v>
      </c>
    </row>
    <row r="5" spans="1:2" x14ac:dyDescent="0.2">
      <c r="A5" t="s">
        <v>207</v>
      </c>
      <c r="B5">
        <f>10^3</f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1.Process Flow</vt:lpstr>
      <vt:lpstr>2.Telematics</vt:lpstr>
      <vt:lpstr>3.LocationFilter</vt:lpstr>
      <vt:lpstr>4.WattTime</vt:lpstr>
      <vt:lpstr>5.ProjectCalc</vt:lpstr>
      <vt:lpstr>A.constants</vt:lpstr>
      <vt:lpstr>g_per_lb</vt:lpstr>
      <vt:lpstr>kwh_per_mwh</vt:lpstr>
      <vt:lpstr>mt_per_g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Hoel Wiesner</dc:creator>
  <cp:lastModifiedBy>Jack Barrow</cp:lastModifiedBy>
  <dcterms:created xsi:type="dcterms:W3CDTF">2023-07-28T18:46:39Z</dcterms:created>
  <dcterms:modified xsi:type="dcterms:W3CDTF">2024-10-23T13:29:29Z</dcterms:modified>
</cp:coreProperties>
</file>