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Baseline Emissions" sheetId="1" r:id="rId1"/>
    <sheet name="Comp.of Baseline Emissions" sheetId="2" r:id="rId2"/>
  </sheets>
  <definedNames>
    <definedName name="_xlnm._FilterDatabase" localSheetId="0" hidden="1">'Baseline Emissions'!#REF!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2" l="1"/>
  <c r="C4" i="1"/>
  <c r="C61" i="1" l="1"/>
  <c r="D61" i="1"/>
  <c r="D67" i="1" s="1"/>
  <c r="F9" i="2"/>
  <c r="F8" i="2"/>
  <c r="E62" i="1"/>
  <c r="E63" i="1"/>
  <c r="E64" i="1"/>
  <c r="E65" i="1"/>
  <c r="E66" i="1"/>
  <c r="D66" i="1"/>
  <c r="D65" i="1"/>
  <c r="D64" i="1"/>
  <c r="D63" i="1"/>
  <c r="D62" i="1"/>
  <c r="C66" i="1"/>
  <c r="C65" i="1"/>
  <c r="C64" i="1"/>
  <c r="C63" i="1"/>
  <c r="C62" i="1"/>
  <c r="G60" i="1"/>
  <c r="G59" i="1"/>
  <c r="G66" i="1" s="1"/>
  <c r="E9" i="2" s="1"/>
  <c r="G9" i="2" s="1"/>
  <c r="H9" i="2" s="1"/>
  <c r="E60" i="1"/>
  <c r="E59" i="1"/>
  <c r="F7" i="2"/>
  <c r="F6" i="2"/>
  <c r="F5" i="2"/>
  <c r="F4" i="2"/>
  <c r="F10" i="2" s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G62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G63" i="1" s="1"/>
  <c r="E6" i="2" s="1"/>
  <c r="G6" i="2" s="1"/>
  <c r="H6" i="2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G64" i="1" s="1"/>
  <c r="E7" i="2" s="1"/>
  <c r="E39" i="1"/>
  <c r="G39" i="1" s="1"/>
  <c r="E40" i="1"/>
  <c r="G40" i="1" s="1"/>
  <c r="E41" i="1"/>
  <c r="G41" i="1" s="1"/>
  <c r="E42" i="1"/>
  <c r="G42" i="1" s="1"/>
  <c r="E43" i="1"/>
  <c r="G43" i="1" s="1"/>
  <c r="E44" i="1"/>
  <c r="G44" i="1" s="1"/>
  <c r="E45" i="1"/>
  <c r="G45" i="1" s="1"/>
  <c r="E46" i="1"/>
  <c r="G46" i="1" s="1"/>
  <c r="E47" i="1"/>
  <c r="G47" i="1" s="1"/>
  <c r="E48" i="1"/>
  <c r="G48" i="1" s="1"/>
  <c r="E49" i="1"/>
  <c r="G49" i="1" s="1"/>
  <c r="E50" i="1"/>
  <c r="G50" i="1" s="1"/>
  <c r="E51" i="1"/>
  <c r="G51" i="1" s="1"/>
  <c r="E52" i="1"/>
  <c r="G52" i="1" s="1"/>
  <c r="E53" i="1"/>
  <c r="G53" i="1" s="1"/>
  <c r="G65" i="1" s="1"/>
  <c r="E8" i="2" s="1"/>
  <c r="E54" i="1"/>
  <c r="G54" i="1" s="1"/>
  <c r="E55" i="1"/>
  <c r="G55" i="1" s="1"/>
  <c r="E56" i="1"/>
  <c r="G56" i="1" s="1"/>
  <c r="E57" i="1"/>
  <c r="G57" i="1" s="1"/>
  <c r="E58" i="1"/>
  <c r="G58" i="1" s="1"/>
  <c r="E61" i="1" l="1"/>
  <c r="E67" i="1" s="1"/>
  <c r="C67" i="1"/>
  <c r="G7" i="2"/>
  <c r="H7" i="2" s="1"/>
  <c r="G8" i="2"/>
  <c r="H8" i="2" s="1"/>
  <c r="E5" i="2"/>
  <c r="G5" i="2" s="1"/>
  <c r="H5" i="2" s="1"/>
  <c r="E4" i="1"/>
  <c r="G4" i="1" s="1"/>
  <c r="G61" i="1" s="1"/>
  <c r="G67" i="1" s="1"/>
  <c r="E4" i="2" l="1"/>
  <c r="E10" i="2" s="1"/>
  <c r="G10" i="2" s="1"/>
  <c r="H10" i="2" s="1"/>
  <c r="G4" i="2" l="1"/>
  <c r="H4" i="2" s="1"/>
</calcChain>
</file>

<file path=xl/comments1.xml><?xml version="1.0" encoding="utf-8"?>
<comments xmlns="http://schemas.openxmlformats.org/spreadsheetml/2006/main">
  <authors>
    <author>Sila Kilic</author>
  </authors>
  <commentList>
    <comment ref="C4" authorId="0">
      <text>
        <r>
          <rPr>
            <b/>
            <sz val="9"/>
            <color indexed="81"/>
            <rFont val="Tahoma"/>
            <charset val="1"/>
          </rPr>
          <t>Sila Kilic:</t>
        </r>
        <r>
          <rPr>
            <sz val="9"/>
            <color indexed="81"/>
            <rFont val="Tahoma"/>
            <charset val="1"/>
          </rPr>
          <t xml:space="preserve">
Since the generation started on 03/06/2016, the generation of 28 days have been considered.</t>
        </r>
      </text>
    </comment>
  </commentList>
</comments>
</file>

<file path=xl/sharedStrings.xml><?xml version="1.0" encoding="utf-8"?>
<sst xmlns="http://schemas.openxmlformats.org/spreadsheetml/2006/main" count="28" uniqueCount="27">
  <si>
    <t>(A)
Electricity
supplied to
the grid
[MWh]</t>
  </si>
  <si>
    <t>Month</t>
  </si>
  <si>
    <t>(B)
Electricity
consumption
from the grid
[MWh]</t>
  </si>
  <si>
    <t>(C) = (A) - (B)
EG (ID 8)
Net electricity
supplied to the grid
[MWh]</t>
  </si>
  <si>
    <t>Total</t>
  </si>
  <si>
    <t>Vintage</t>
  </si>
  <si>
    <t>Period</t>
  </si>
  <si>
    <t>Total Days</t>
  </si>
  <si>
    <t>Amount achieved during this monitoring period (tCO2e)</t>
  </si>
  <si>
    <t>Amount estimated ex ante  (tCO2e)</t>
  </si>
  <si>
    <t>Difference  (tCO2e)</t>
  </si>
  <si>
    <t>Difference (%)</t>
  </si>
  <si>
    <t>Estimated amount of annual average GHG emission reductions monitoring period in the PDD</t>
  </si>
  <si>
    <r>
      <t>EF  [tCO</t>
    </r>
    <r>
      <rPr>
        <b/>
        <vertAlign val="subscript"/>
        <sz val="10.5"/>
        <rFont val="Arial"/>
        <family val="2"/>
      </rPr>
      <t>2</t>
    </r>
    <r>
      <rPr>
        <b/>
        <sz val="10.5"/>
        <rFont val="Arial"/>
        <family val="2"/>
      </rPr>
      <t>/MWh]</t>
    </r>
  </si>
  <si>
    <r>
      <t>Baseline
emission:
ER = EG * EF
[t CO</t>
    </r>
    <r>
      <rPr>
        <b/>
        <vertAlign val="subscript"/>
        <sz val="10.5"/>
        <rFont val="Arial"/>
        <family val="2"/>
      </rPr>
      <t>2</t>
    </r>
    <r>
      <rPr>
        <b/>
        <sz val="10.5"/>
        <rFont val="Arial"/>
        <family val="2"/>
      </rPr>
      <t>-eq]</t>
    </r>
  </si>
  <si>
    <t>2017 Vintage
(01.01.2017-31.12.2017)</t>
  </si>
  <si>
    <t>2018 Vintage
(01.01.2018-31.12.2018)</t>
  </si>
  <si>
    <t>2019 Vintage
(01.01.2019-31.12.2019)</t>
  </si>
  <si>
    <t>2020 Vintage
(01.01.2020-31.12.2020)</t>
  </si>
  <si>
    <t>2016 Vintage
(03.06.2016-31.12.2016)</t>
  </si>
  <si>
    <t>03.06.2016 - 31.12.2016</t>
  </si>
  <si>
    <t>01.01.2017 - 31.12.2017</t>
  </si>
  <si>
    <t>01.01.2018 - 31.12.2018</t>
  </si>
  <si>
    <t>01.01.2019 - 31.12.2019</t>
  </si>
  <si>
    <t>01.01.2020 - 31.12.2020</t>
  </si>
  <si>
    <t>2021 Vintage
(01.01.2021-28.02.2021)</t>
  </si>
  <si>
    <t>01.01.2021 - 28.02.2021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</si>
</sst>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[$-F800]dddd\,\ mmmm\ dd\,\ yyyy"/>
    <numFmt numFmtId="166" formatCode="[$-409]mmm\-yy;@"/>
    <numFmt numFmtId="167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6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name val="Arial"/>
      <family val="2"/>
    </font>
    <font>
      <b/>
      <vertAlign val="subscript"/>
      <sz val="10.5"/>
      <name val="Arial"/>
      <family val="2"/>
    </font>
    <font>
      <sz val="11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/>
    <xf numFmtId="0" fontId="3" fillId="0" borderId="0"/>
    <xf numFmtId="0" fontId="4" fillId="0" borderId="0"/>
    <xf numFmtId="9" fontId="2" fillId="0" borderId="0" applyFont="0" applyFill="0" applyBorder="0" applyAlignment="0" applyProtection="0"/>
  </cellStyleXfs>
  <cellXfs count="22">
    <xf numFmtId="0" fontId="0" fillId="0" borderId="0" xfId="0"/>
    <xf numFmtId="164" fontId="0" fillId="0" borderId="0" xfId="0" applyNumberForma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2" borderId="1" xfId="2" applyFont="1" applyFill="1" applyBorder="1" applyAlignment="1">
      <alignment horizontal="center" vertical="center" wrapText="1"/>
    </xf>
    <xf numFmtId="164" fontId="9" fillId="2" borderId="1" xfId="2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67" fontId="7" fillId="0" borderId="1" xfId="4" applyNumberFormat="1" applyFont="1" applyBorder="1" applyAlignment="1">
      <alignment horizontal="center"/>
    </xf>
    <xf numFmtId="167" fontId="8" fillId="0" borderId="1" xfId="4" applyNumberFormat="1" applyFont="1" applyBorder="1" applyAlignment="1">
      <alignment horizontal="center"/>
    </xf>
    <xf numFmtId="166" fontId="8" fillId="0" borderId="1" xfId="1" applyNumberFormat="1" applyFont="1" applyFill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</cellXfs>
  <cellStyles count="5">
    <cellStyle name="Normal" xfId="0" builtinId="0"/>
    <cellStyle name="Normal 2" xfId="3"/>
    <cellStyle name="Normal 81" xfId="1"/>
    <cellStyle name="Normal_Sheet1" xfId="2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K67"/>
  <sheetViews>
    <sheetView showGridLines="0" tabSelected="1" workbookViewId="0">
      <selection activeCell="C4" sqref="C4"/>
    </sheetView>
  </sheetViews>
  <sheetFormatPr defaultRowHeight="15" x14ac:dyDescent="0.25"/>
  <cols>
    <col min="1" max="1" width="15.28515625" customWidth="1"/>
    <col min="2" max="2" width="16.42578125" customWidth="1"/>
    <col min="3" max="3" width="16.140625" customWidth="1"/>
    <col min="4" max="4" width="16.28515625" style="1" customWidth="1"/>
    <col min="5" max="5" width="18.5703125" customWidth="1"/>
    <col min="6" max="6" width="13" customWidth="1"/>
    <col min="7" max="7" width="16.7109375" customWidth="1"/>
    <col min="8" max="8" width="16.42578125" customWidth="1"/>
    <col min="11" max="11" width="9.5703125" bestFit="1" customWidth="1"/>
  </cols>
  <sheetData>
    <row r="3" spans="2:11" ht="81" x14ac:dyDescent="0.25">
      <c r="B3" s="7" t="s">
        <v>1</v>
      </c>
      <c r="C3" s="7" t="s">
        <v>0</v>
      </c>
      <c r="D3" s="8" t="s">
        <v>2</v>
      </c>
      <c r="E3" s="7" t="s">
        <v>3</v>
      </c>
      <c r="F3" s="7" t="s">
        <v>13</v>
      </c>
      <c r="G3" s="7" t="s">
        <v>14</v>
      </c>
      <c r="K3" s="1"/>
    </row>
    <row r="4" spans="2:11" x14ac:dyDescent="0.25">
      <c r="B4" s="14">
        <v>42524</v>
      </c>
      <c r="C4" s="15">
        <f>3064.124/30*28</f>
        <v>2859.8490666666662</v>
      </c>
      <c r="D4" s="15">
        <v>1.423</v>
      </c>
      <c r="E4" s="15">
        <f t="shared" ref="E4:E35" si="0">C4-D4</f>
        <v>2858.4260666666664</v>
      </c>
      <c r="F4" s="16">
        <v>0.58330000000000004</v>
      </c>
      <c r="G4" s="17">
        <f>F4*E4</f>
        <v>1667.3199246866666</v>
      </c>
    </row>
    <row r="5" spans="2:11" x14ac:dyDescent="0.25">
      <c r="B5" s="14">
        <v>42552</v>
      </c>
      <c r="C5" s="15">
        <v>6149.2969999999996</v>
      </c>
      <c r="D5" s="15">
        <v>0.64800000000000002</v>
      </c>
      <c r="E5" s="15">
        <f t="shared" si="0"/>
        <v>6148.6489999999994</v>
      </c>
      <c r="F5" s="16">
        <v>0.58330000000000004</v>
      </c>
      <c r="G5" s="17">
        <f t="shared" ref="G5:G58" si="1">F5*E5</f>
        <v>3586.5069616999999</v>
      </c>
    </row>
    <row r="6" spans="2:11" x14ac:dyDescent="0.25">
      <c r="B6" s="14">
        <v>42583</v>
      </c>
      <c r="C6" s="15">
        <v>3865.3319999999999</v>
      </c>
      <c r="D6" s="15">
        <v>1.6619999999999999</v>
      </c>
      <c r="E6" s="15">
        <f t="shared" si="0"/>
        <v>3863.67</v>
      </c>
      <c r="F6" s="16">
        <v>0.58330000000000004</v>
      </c>
      <c r="G6" s="17">
        <f t="shared" si="1"/>
        <v>2253.678711</v>
      </c>
    </row>
    <row r="7" spans="2:11" x14ac:dyDescent="0.25">
      <c r="B7" s="14">
        <v>42614</v>
      </c>
      <c r="C7" s="15">
        <v>3742.0819999999999</v>
      </c>
      <c r="D7" s="15">
        <v>3.3</v>
      </c>
      <c r="E7" s="15">
        <f t="shared" si="0"/>
        <v>3738.7819999999997</v>
      </c>
      <c r="F7" s="16">
        <v>0.58330000000000004</v>
      </c>
      <c r="G7" s="17">
        <f t="shared" si="1"/>
        <v>2180.8315406000002</v>
      </c>
    </row>
    <row r="8" spans="2:11" x14ac:dyDescent="0.25">
      <c r="B8" s="14">
        <v>42644</v>
      </c>
      <c r="C8" s="15">
        <v>3252.7919999999999</v>
      </c>
      <c r="D8" s="15">
        <v>1.837</v>
      </c>
      <c r="E8" s="15">
        <f t="shared" si="0"/>
        <v>3250.9549999999999</v>
      </c>
      <c r="F8" s="16">
        <v>0.58330000000000004</v>
      </c>
      <c r="G8" s="17">
        <f t="shared" si="1"/>
        <v>1896.2820515000001</v>
      </c>
    </row>
    <row r="9" spans="2:11" x14ac:dyDescent="0.25">
      <c r="B9" s="14">
        <v>42675</v>
      </c>
      <c r="C9" s="15">
        <v>4393.8950000000004</v>
      </c>
      <c r="D9" s="15">
        <v>1.06</v>
      </c>
      <c r="E9" s="15">
        <f t="shared" si="0"/>
        <v>4392.835</v>
      </c>
      <c r="F9" s="16">
        <v>0.58330000000000004</v>
      </c>
      <c r="G9" s="17">
        <f t="shared" si="1"/>
        <v>2562.3406555000001</v>
      </c>
    </row>
    <row r="10" spans="2:11" x14ac:dyDescent="0.25">
      <c r="B10" s="14">
        <v>42705</v>
      </c>
      <c r="C10" s="15">
        <v>5288.6639999999998</v>
      </c>
      <c r="D10" s="15">
        <v>1.1200000000000001</v>
      </c>
      <c r="E10" s="15">
        <f t="shared" si="0"/>
        <v>5287.5439999999999</v>
      </c>
      <c r="F10" s="16">
        <v>0.58330000000000004</v>
      </c>
      <c r="G10" s="17">
        <f t="shared" si="1"/>
        <v>3084.2244152000003</v>
      </c>
    </row>
    <row r="11" spans="2:11" x14ac:dyDescent="0.25">
      <c r="B11" s="14">
        <v>42736</v>
      </c>
      <c r="C11" s="15">
        <v>4535.1679999999997</v>
      </c>
      <c r="D11" s="15">
        <v>1.0289999999999999</v>
      </c>
      <c r="E11" s="15">
        <f t="shared" si="0"/>
        <v>4534.1389999999992</v>
      </c>
      <c r="F11" s="16">
        <v>0.58330000000000004</v>
      </c>
      <c r="G11" s="17">
        <f t="shared" si="1"/>
        <v>2644.7632786999998</v>
      </c>
    </row>
    <row r="12" spans="2:11" x14ac:dyDescent="0.25">
      <c r="B12" s="14">
        <v>42767</v>
      </c>
      <c r="C12" s="15">
        <v>5112.3620000000001</v>
      </c>
      <c r="D12" s="15">
        <v>0.65200000000000002</v>
      </c>
      <c r="E12" s="15">
        <f t="shared" si="0"/>
        <v>5111.71</v>
      </c>
      <c r="F12" s="16">
        <v>0.58330000000000004</v>
      </c>
      <c r="G12" s="17">
        <f t="shared" si="1"/>
        <v>2981.6604430000002</v>
      </c>
    </row>
    <row r="13" spans="2:11" x14ac:dyDescent="0.25">
      <c r="B13" s="14">
        <v>42795</v>
      </c>
      <c r="C13" s="15">
        <v>3100.1370000000002</v>
      </c>
      <c r="D13" s="15">
        <v>1.206</v>
      </c>
      <c r="E13" s="15">
        <f t="shared" si="0"/>
        <v>3098.931</v>
      </c>
      <c r="F13" s="16">
        <v>0.58330000000000004</v>
      </c>
      <c r="G13" s="17">
        <f t="shared" si="1"/>
        <v>1807.6064523000002</v>
      </c>
    </row>
    <row r="14" spans="2:11" x14ac:dyDescent="0.25">
      <c r="B14" s="14">
        <v>42826</v>
      </c>
      <c r="C14" s="15">
        <v>2517.8130000000001</v>
      </c>
      <c r="D14" s="15">
        <v>2.0099999999999998</v>
      </c>
      <c r="E14" s="15">
        <f t="shared" si="0"/>
        <v>2515.8029999999999</v>
      </c>
      <c r="F14" s="16">
        <v>0.58330000000000004</v>
      </c>
      <c r="G14" s="17">
        <f t="shared" si="1"/>
        <v>1467.4678899</v>
      </c>
    </row>
    <row r="15" spans="2:11" x14ac:dyDescent="0.25">
      <c r="B15" s="14">
        <v>42856</v>
      </c>
      <c r="C15" s="15">
        <v>3113.9389999999999</v>
      </c>
      <c r="D15" s="15">
        <v>2.0750000000000002</v>
      </c>
      <c r="E15" s="15">
        <f t="shared" si="0"/>
        <v>3111.864</v>
      </c>
      <c r="F15" s="16">
        <v>0.58330000000000004</v>
      </c>
      <c r="G15" s="17">
        <f t="shared" si="1"/>
        <v>1815.1502712000001</v>
      </c>
    </row>
    <row r="16" spans="2:11" x14ac:dyDescent="0.25">
      <c r="B16" s="14">
        <v>42887</v>
      </c>
      <c r="C16" s="15">
        <v>2271.8200000000002</v>
      </c>
      <c r="D16" s="15">
        <v>4.0510000000000002</v>
      </c>
      <c r="E16" s="15">
        <f t="shared" si="0"/>
        <v>2267.7690000000002</v>
      </c>
      <c r="F16" s="16">
        <v>0.58330000000000004</v>
      </c>
      <c r="G16" s="17">
        <f t="shared" si="1"/>
        <v>1322.7896577000001</v>
      </c>
    </row>
    <row r="17" spans="2:7" x14ac:dyDescent="0.25">
      <c r="B17" s="14">
        <v>42917</v>
      </c>
      <c r="C17" s="15">
        <v>5119.0810000000001</v>
      </c>
      <c r="D17" s="15">
        <v>1.208</v>
      </c>
      <c r="E17" s="15">
        <f t="shared" si="0"/>
        <v>5117.8730000000005</v>
      </c>
      <c r="F17" s="16">
        <v>0.58330000000000004</v>
      </c>
      <c r="G17" s="17">
        <f t="shared" si="1"/>
        <v>2985.2553209000007</v>
      </c>
    </row>
    <row r="18" spans="2:7" x14ac:dyDescent="0.25">
      <c r="B18" s="14">
        <v>42948</v>
      </c>
      <c r="C18" s="15">
        <v>5431.7139999999999</v>
      </c>
      <c r="D18" s="15">
        <v>1.2609999999999999</v>
      </c>
      <c r="E18" s="15">
        <f t="shared" si="0"/>
        <v>5430.4529999999995</v>
      </c>
      <c r="F18" s="16">
        <v>0.58330000000000004</v>
      </c>
      <c r="G18" s="17">
        <f t="shared" si="1"/>
        <v>3167.5832348999998</v>
      </c>
    </row>
    <row r="19" spans="2:7" x14ac:dyDescent="0.25">
      <c r="B19" s="14">
        <v>42979</v>
      </c>
      <c r="C19" s="15">
        <v>2656.0590000000002</v>
      </c>
      <c r="D19" s="15">
        <v>2.956</v>
      </c>
      <c r="E19" s="15">
        <f t="shared" si="0"/>
        <v>2653.1030000000001</v>
      </c>
      <c r="F19" s="16">
        <v>0.58330000000000004</v>
      </c>
      <c r="G19" s="17">
        <f t="shared" si="1"/>
        <v>1547.5549799</v>
      </c>
    </row>
    <row r="20" spans="2:7" x14ac:dyDescent="0.25">
      <c r="B20" s="14">
        <v>43009</v>
      </c>
      <c r="C20" s="15">
        <v>4223.7950000000001</v>
      </c>
      <c r="D20" s="15">
        <v>1.5149999999999999</v>
      </c>
      <c r="E20" s="15">
        <f t="shared" si="0"/>
        <v>4222.28</v>
      </c>
      <c r="F20" s="16">
        <v>0.58330000000000004</v>
      </c>
      <c r="G20" s="17">
        <f t="shared" si="1"/>
        <v>2462.855924</v>
      </c>
    </row>
    <row r="21" spans="2:7" x14ac:dyDescent="0.25">
      <c r="B21" s="14">
        <v>43040</v>
      </c>
      <c r="C21" s="15">
        <v>2743.5</v>
      </c>
      <c r="D21" s="15">
        <v>2.59</v>
      </c>
      <c r="E21" s="15">
        <f t="shared" si="0"/>
        <v>2740.91</v>
      </c>
      <c r="F21" s="16">
        <v>0.58330000000000004</v>
      </c>
      <c r="G21" s="17">
        <f t="shared" si="1"/>
        <v>1598.7728030000001</v>
      </c>
    </row>
    <row r="22" spans="2:7" x14ac:dyDescent="0.25">
      <c r="B22" s="14">
        <v>43070</v>
      </c>
      <c r="C22" s="15">
        <v>6112.7430000000004</v>
      </c>
      <c r="D22" s="15">
        <v>0.64300000000000002</v>
      </c>
      <c r="E22" s="15">
        <f t="shared" si="0"/>
        <v>6112.1</v>
      </c>
      <c r="F22" s="16">
        <v>0.58330000000000004</v>
      </c>
      <c r="G22" s="17">
        <f t="shared" si="1"/>
        <v>3565.1879300000005</v>
      </c>
    </row>
    <row r="23" spans="2:7" x14ac:dyDescent="0.25">
      <c r="B23" s="14">
        <v>43101</v>
      </c>
      <c r="C23" s="15">
        <v>4732.2619999999997</v>
      </c>
      <c r="D23" s="15">
        <v>2.0310000000000001</v>
      </c>
      <c r="E23" s="15">
        <f t="shared" si="0"/>
        <v>4730.2309999999998</v>
      </c>
      <c r="F23" s="16">
        <v>0.58330000000000004</v>
      </c>
      <c r="G23" s="17">
        <f t="shared" si="1"/>
        <v>2759.1437423000002</v>
      </c>
    </row>
    <row r="24" spans="2:7" x14ac:dyDescent="0.25">
      <c r="B24" s="14">
        <v>43132</v>
      </c>
      <c r="C24" s="15">
        <v>3864.422</v>
      </c>
      <c r="D24" s="15">
        <v>1.1259999999999999</v>
      </c>
      <c r="E24" s="15">
        <f t="shared" si="0"/>
        <v>3863.2959999999998</v>
      </c>
      <c r="F24" s="16">
        <v>0.58330000000000004</v>
      </c>
      <c r="G24" s="17">
        <f t="shared" si="1"/>
        <v>2253.4605568000002</v>
      </c>
    </row>
    <row r="25" spans="2:7" x14ac:dyDescent="0.25">
      <c r="B25" s="14">
        <v>43160</v>
      </c>
      <c r="C25" s="15">
        <v>6517.4179999999997</v>
      </c>
      <c r="D25" s="15">
        <v>0.83199999999999996</v>
      </c>
      <c r="E25" s="15">
        <f t="shared" si="0"/>
        <v>6516.5859999999993</v>
      </c>
      <c r="F25" s="16">
        <v>0.58330000000000004</v>
      </c>
      <c r="G25" s="17">
        <f t="shared" si="1"/>
        <v>3801.1246137999997</v>
      </c>
    </row>
    <row r="26" spans="2:7" x14ac:dyDescent="0.25">
      <c r="B26" s="14">
        <v>43191</v>
      </c>
      <c r="C26" s="15">
        <v>2125.473</v>
      </c>
      <c r="D26" s="15">
        <v>2.4</v>
      </c>
      <c r="E26" s="15">
        <f t="shared" si="0"/>
        <v>2123.0729999999999</v>
      </c>
      <c r="F26" s="16">
        <v>0.58330000000000004</v>
      </c>
      <c r="G26" s="17">
        <f t="shared" si="1"/>
        <v>1238.3884809000001</v>
      </c>
    </row>
    <row r="27" spans="2:7" x14ac:dyDescent="0.25">
      <c r="B27" s="14">
        <v>43221</v>
      </c>
      <c r="C27" s="15">
        <v>2706.3020000000001</v>
      </c>
      <c r="D27" s="15">
        <v>2.5920000000000001</v>
      </c>
      <c r="E27" s="15">
        <f t="shared" si="0"/>
        <v>2703.71</v>
      </c>
      <c r="F27" s="16">
        <v>0.58330000000000004</v>
      </c>
      <c r="G27" s="17">
        <f t="shared" si="1"/>
        <v>1577.0740430000001</v>
      </c>
    </row>
    <row r="28" spans="2:7" x14ac:dyDescent="0.25">
      <c r="B28" s="14">
        <v>43252</v>
      </c>
      <c r="C28" s="15">
        <v>2295.163</v>
      </c>
      <c r="D28" s="15">
        <v>2.5529999999999999</v>
      </c>
      <c r="E28" s="15">
        <f t="shared" si="0"/>
        <v>2292.61</v>
      </c>
      <c r="F28" s="16">
        <v>0.58330000000000004</v>
      </c>
      <c r="G28" s="17">
        <f t="shared" si="1"/>
        <v>1337.2794130000002</v>
      </c>
    </row>
    <row r="29" spans="2:7" x14ac:dyDescent="0.25">
      <c r="B29" s="14">
        <v>43282</v>
      </c>
      <c r="C29" s="15">
        <v>3794.3919999999998</v>
      </c>
      <c r="D29" s="15">
        <v>1.0049999999999999</v>
      </c>
      <c r="E29" s="15">
        <f t="shared" si="0"/>
        <v>3793.3869999999997</v>
      </c>
      <c r="F29" s="16">
        <v>0.58330000000000004</v>
      </c>
      <c r="G29" s="17">
        <f t="shared" si="1"/>
        <v>2212.6826371000002</v>
      </c>
    </row>
    <row r="30" spans="2:7" x14ac:dyDescent="0.25">
      <c r="B30" s="14">
        <v>43313</v>
      </c>
      <c r="C30" s="15">
        <v>3561.357</v>
      </c>
      <c r="D30" s="15">
        <v>1.87</v>
      </c>
      <c r="E30" s="15">
        <f t="shared" si="0"/>
        <v>3559.4870000000001</v>
      </c>
      <c r="F30" s="16">
        <v>0.58330000000000004</v>
      </c>
      <c r="G30" s="17">
        <f t="shared" si="1"/>
        <v>2076.2487671000004</v>
      </c>
    </row>
    <row r="31" spans="2:7" x14ac:dyDescent="0.25">
      <c r="B31" s="14">
        <v>43344</v>
      </c>
      <c r="C31" s="15">
        <v>3711.23</v>
      </c>
      <c r="D31" s="15">
        <v>1.347</v>
      </c>
      <c r="E31" s="15">
        <f t="shared" si="0"/>
        <v>3709.8829999999998</v>
      </c>
      <c r="F31" s="16">
        <v>0.58330000000000004</v>
      </c>
      <c r="G31" s="17">
        <f t="shared" si="1"/>
        <v>2163.9747539</v>
      </c>
    </row>
    <row r="32" spans="2:7" x14ac:dyDescent="0.25">
      <c r="B32" s="14">
        <v>43374</v>
      </c>
      <c r="C32" s="15">
        <v>2592.5439999999999</v>
      </c>
      <c r="D32" s="15">
        <v>1.1379999999999999</v>
      </c>
      <c r="E32" s="15">
        <f t="shared" si="0"/>
        <v>2591.4059999999999</v>
      </c>
      <c r="F32" s="16">
        <v>0.58330000000000004</v>
      </c>
      <c r="G32" s="17">
        <f t="shared" si="1"/>
        <v>1511.5671198</v>
      </c>
    </row>
    <row r="33" spans="2:7" x14ac:dyDescent="0.25">
      <c r="B33" s="14">
        <v>43405</v>
      </c>
      <c r="C33" s="15">
        <v>4654.4949999999999</v>
      </c>
      <c r="D33" s="15">
        <v>1.022</v>
      </c>
      <c r="E33" s="15">
        <f t="shared" si="0"/>
        <v>4653.473</v>
      </c>
      <c r="F33" s="16">
        <v>0.58330000000000004</v>
      </c>
      <c r="G33" s="17">
        <f t="shared" si="1"/>
        <v>2714.3708009000002</v>
      </c>
    </row>
    <row r="34" spans="2:7" x14ac:dyDescent="0.25">
      <c r="B34" s="14">
        <v>43435</v>
      </c>
      <c r="C34" s="15">
        <v>4104.6289999999999</v>
      </c>
      <c r="D34" s="15">
        <v>1.964</v>
      </c>
      <c r="E34" s="15">
        <f t="shared" si="0"/>
        <v>4102.665</v>
      </c>
      <c r="F34" s="16">
        <v>0.58330000000000004</v>
      </c>
      <c r="G34" s="17">
        <f t="shared" si="1"/>
        <v>2393.0844945000003</v>
      </c>
    </row>
    <row r="35" spans="2:7" x14ac:dyDescent="0.25">
      <c r="B35" s="14">
        <v>43466</v>
      </c>
      <c r="C35" s="15">
        <v>5563.3789999999999</v>
      </c>
      <c r="D35" s="15">
        <v>1.1379999999999999</v>
      </c>
      <c r="E35" s="15">
        <f t="shared" si="0"/>
        <v>5562.241</v>
      </c>
      <c r="F35" s="16">
        <v>0.58330000000000004</v>
      </c>
      <c r="G35" s="17">
        <f t="shared" si="1"/>
        <v>3244.4551753000001</v>
      </c>
    </row>
    <row r="36" spans="2:7" x14ac:dyDescent="0.25">
      <c r="B36" s="14">
        <v>43497</v>
      </c>
      <c r="C36" s="15">
        <v>4701.1540000000005</v>
      </c>
      <c r="D36" s="15">
        <v>0.98199999999999998</v>
      </c>
      <c r="E36" s="15">
        <f t="shared" ref="E36:E60" si="2">C36-D36</f>
        <v>4700.1720000000005</v>
      </c>
      <c r="F36" s="16">
        <v>0.58330000000000004</v>
      </c>
      <c r="G36" s="17">
        <f t="shared" si="1"/>
        <v>2741.6103276000003</v>
      </c>
    </row>
    <row r="37" spans="2:7" x14ac:dyDescent="0.25">
      <c r="B37" s="14">
        <v>43525</v>
      </c>
      <c r="C37" s="15">
        <v>4812.9970000000003</v>
      </c>
      <c r="D37" s="15">
        <v>1.002</v>
      </c>
      <c r="E37" s="15">
        <f t="shared" si="2"/>
        <v>4811.9949999999999</v>
      </c>
      <c r="F37" s="16">
        <v>0.58330000000000004</v>
      </c>
      <c r="G37" s="17">
        <f t="shared" si="1"/>
        <v>2806.8366835000002</v>
      </c>
    </row>
    <row r="38" spans="2:7" x14ac:dyDescent="0.25">
      <c r="B38" s="14">
        <v>43556</v>
      </c>
      <c r="C38" s="15">
        <v>3833.3820000000001</v>
      </c>
      <c r="D38" s="15">
        <v>1.0249999999999999</v>
      </c>
      <c r="E38" s="15">
        <f t="shared" si="2"/>
        <v>3832.357</v>
      </c>
      <c r="F38" s="16">
        <v>0.58330000000000004</v>
      </c>
      <c r="G38" s="17">
        <f t="shared" si="1"/>
        <v>2235.4138381000002</v>
      </c>
    </row>
    <row r="39" spans="2:7" x14ac:dyDescent="0.25">
      <c r="B39" s="14">
        <v>43586</v>
      </c>
      <c r="C39" s="15">
        <v>2554.7939999999999</v>
      </c>
      <c r="D39" s="15">
        <v>1.8660000000000001</v>
      </c>
      <c r="E39" s="15">
        <f t="shared" si="2"/>
        <v>2552.9279999999999</v>
      </c>
      <c r="F39" s="16">
        <v>0.58330000000000004</v>
      </c>
      <c r="G39" s="17">
        <f t="shared" si="1"/>
        <v>1489.1229023999999</v>
      </c>
    </row>
    <row r="40" spans="2:7" x14ac:dyDescent="0.25">
      <c r="B40" s="14">
        <v>43617</v>
      </c>
      <c r="C40" s="15">
        <v>4055.4209999999998</v>
      </c>
      <c r="D40" s="15">
        <v>0.64</v>
      </c>
      <c r="E40" s="15">
        <f t="shared" si="2"/>
        <v>4054.7809999999999</v>
      </c>
      <c r="F40" s="16">
        <v>0.58330000000000004</v>
      </c>
      <c r="G40" s="17">
        <f t="shared" si="1"/>
        <v>2365.1537573000001</v>
      </c>
    </row>
    <row r="41" spans="2:7" x14ac:dyDescent="0.25">
      <c r="B41" s="14">
        <v>43647</v>
      </c>
      <c r="C41" s="15">
        <v>4007.3560000000002</v>
      </c>
      <c r="D41" s="15">
        <v>1.194</v>
      </c>
      <c r="E41" s="15">
        <f t="shared" si="2"/>
        <v>4006.1620000000003</v>
      </c>
      <c r="F41" s="16">
        <v>0.58330000000000004</v>
      </c>
      <c r="G41" s="17">
        <f t="shared" si="1"/>
        <v>2336.7942946000003</v>
      </c>
    </row>
    <row r="42" spans="2:7" x14ac:dyDescent="0.25">
      <c r="B42" s="14">
        <v>43678</v>
      </c>
      <c r="C42" s="15">
        <v>4894.8050000000003</v>
      </c>
      <c r="D42" s="15">
        <v>0.56699999999999995</v>
      </c>
      <c r="E42" s="15">
        <f t="shared" si="2"/>
        <v>4894.2380000000003</v>
      </c>
      <c r="F42" s="16">
        <v>0.58330000000000004</v>
      </c>
      <c r="G42" s="17">
        <f t="shared" si="1"/>
        <v>2854.8090254000003</v>
      </c>
    </row>
    <row r="43" spans="2:7" x14ac:dyDescent="0.25">
      <c r="B43" s="14">
        <v>43709</v>
      </c>
      <c r="C43" s="15">
        <v>3691.8760000000002</v>
      </c>
      <c r="D43" s="15">
        <v>1.861</v>
      </c>
      <c r="E43" s="15">
        <f t="shared" si="2"/>
        <v>3690.0150000000003</v>
      </c>
      <c r="F43" s="16">
        <v>0.58330000000000004</v>
      </c>
      <c r="G43" s="17">
        <f t="shared" si="1"/>
        <v>2152.3857495000002</v>
      </c>
    </row>
    <row r="44" spans="2:7" x14ac:dyDescent="0.25">
      <c r="B44" s="14">
        <v>43739</v>
      </c>
      <c r="C44" s="15">
        <v>2233.59</v>
      </c>
      <c r="D44" s="15">
        <v>3.7360000000000002</v>
      </c>
      <c r="E44" s="15">
        <f t="shared" si="2"/>
        <v>2229.8540000000003</v>
      </c>
      <c r="F44" s="16">
        <v>0.58330000000000004</v>
      </c>
      <c r="G44" s="17">
        <f t="shared" si="1"/>
        <v>1300.6738382000003</v>
      </c>
    </row>
    <row r="45" spans="2:7" x14ac:dyDescent="0.25">
      <c r="B45" s="14">
        <v>43770</v>
      </c>
      <c r="C45" s="15">
        <v>3236.3409999999999</v>
      </c>
      <c r="D45" s="15">
        <v>2.0819999999999999</v>
      </c>
      <c r="E45" s="15">
        <f t="shared" si="2"/>
        <v>3234.259</v>
      </c>
      <c r="F45" s="16">
        <v>0.58330000000000004</v>
      </c>
      <c r="G45" s="17">
        <f t="shared" si="1"/>
        <v>1886.5432747000002</v>
      </c>
    </row>
    <row r="46" spans="2:7" x14ac:dyDescent="0.25">
      <c r="B46" s="14">
        <v>43800</v>
      </c>
      <c r="C46" s="15">
        <v>3964.5830000000001</v>
      </c>
      <c r="D46" s="15">
        <v>2.0760000000000001</v>
      </c>
      <c r="E46" s="15">
        <f t="shared" si="2"/>
        <v>3962.5070000000001</v>
      </c>
      <c r="F46" s="16">
        <v>0.58330000000000004</v>
      </c>
      <c r="G46" s="17">
        <f t="shared" si="1"/>
        <v>2311.3303331000002</v>
      </c>
    </row>
    <row r="47" spans="2:7" x14ac:dyDescent="0.25">
      <c r="B47" s="14">
        <v>43831</v>
      </c>
      <c r="C47" s="15">
        <v>5756.8109999999997</v>
      </c>
      <c r="D47" s="15">
        <v>0.99099999999999999</v>
      </c>
      <c r="E47" s="15">
        <f t="shared" si="2"/>
        <v>5755.82</v>
      </c>
      <c r="F47" s="16">
        <v>0.58330000000000004</v>
      </c>
      <c r="G47" s="17">
        <f t="shared" si="1"/>
        <v>3357.3698060000002</v>
      </c>
    </row>
    <row r="48" spans="2:7" x14ac:dyDescent="0.25">
      <c r="B48" s="14">
        <v>43862</v>
      </c>
      <c r="C48" s="15">
        <v>4986.5910000000003</v>
      </c>
      <c r="D48" s="15">
        <v>1.0429999999999999</v>
      </c>
      <c r="E48" s="15">
        <f t="shared" si="2"/>
        <v>4985.5480000000007</v>
      </c>
      <c r="F48" s="16">
        <v>0.58330000000000004</v>
      </c>
      <c r="G48" s="17">
        <f t="shared" si="1"/>
        <v>2908.0701484000006</v>
      </c>
    </row>
    <row r="49" spans="2:7" x14ac:dyDescent="0.25">
      <c r="B49" s="14">
        <v>43891</v>
      </c>
      <c r="C49" s="15">
        <v>4586.625</v>
      </c>
      <c r="D49" s="15">
        <v>1.3420000000000001</v>
      </c>
      <c r="E49" s="15">
        <f t="shared" si="2"/>
        <v>4585.2830000000004</v>
      </c>
      <c r="F49" s="16">
        <v>0.58330000000000004</v>
      </c>
      <c r="G49" s="17">
        <f t="shared" si="1"/>
        <v>2674.5955739000005</v>
      </c>
    </row>
    <row r="50" spans="2:7" x14ac:dyDescent="0.25">
      <c r="B50" s="14">
        <v>43922</v>
      </c>
      <c r="C50" s="15">
        <v>3478.922</v>
      </c>
      <c r="D50" s="15">
        <v>1.55</v>
      </c>
      <c r="E50" s="15">
        <f t="shared" si="2"/>
        <v>3477.3719999999998</v>
      </c>
      <c r="F50" s="16">
        <v>0.58330000000000004</v>
      </c>
      <c r="G50" s="17">
        <f t="shared" si="1"/>
        <v>2028.3510876</v>
      </c>
    </row>
    <row r="51" spans="2:7" x14ac:dyDescent="0.25">
      <c r="B51" s="14">
        <v>43952</v>
      </c>
      <c r="C51" s="15">
        <v>3201.0369999999998</v>
      </c>
      <c r="D51" s="15">
        <v>2.8450000000000002</v>
      </c>
      <c r="E51" s="15">
        <f t="shared" si="2"/>
        <v>3198.192</v>
      </c>
      <c r="F51" s="16">
        <v>0.58330000000000004</v>
      </c>
      <c r="G51" s="17">
        <f t="shared" si="1"/>
        <v>1865.5053936000002</v>
      </c>
    </row>
    <row r="52" spans="2:7" x14ac:dyDescent="0.25">
      <c r="B52" s="14">
        <v>43983</v>
      </c>
      <c r="C52" s="15">
        <v>2387.7939999999999</v>
      </c>
      <c r="D52" s="15">
        <v>1.8520000000000001</v>
      </c>
      <c r="E52" s="15">
        <f t="shared" si="2"/>
        <v>2385.942</v>
      </c>
      <c r="F52" s="16">
        <v>0.58330000000000004</v>
      </c>
      <c r="G52" s="17">
        <f t="shared" si="1"/>
        <v>1391.7199686000001</v>
      </c>
    </row>
    <row r="53" spans="2:7" x14ac:dyDescent="0.25">
      <c r="B53" s="14">
        <v>44013</v>
      </c>
      <c r="C53" s="15">
        <v>4526.9939999999997</v>
      </c>
      <c r="D53" s="15">
        <v>0.50700000000000001</v>
      </c>
      <c r="E53" s="15">
        <f t="shared" si="2"/>
        <v>4526.4870000000001</v>
      </c>
      <c r="F53" s="16">
        <v>0.58330000000000004</v>
      </c>
      <c r="G53" s="17">
        <f t="shared" si="1"/>
        <v>2640.2998671</v>
      </c>
    </row>
    <row r="54" spans="2:7" x14ac:dyDescent="0.25">
      <c r="B54" s="14">
        <v>44044</v>
      </c>
      <c r="C54" s="15">
        <v>4501.5969999999998</v>
      </c>
      <c r="D54" s="15">
        <v>0.82899999999999996</v>
      </c>
      <c r="E54" s="15">
        <f t="shared" si="2"/>
        <v>4500.768</v>
      </c>
      <c r="F54" s="16">
        <v>0.58330000000000004</v>
      </c>
      <c r="G54" s="17">
        <f t="shared" si="1"/>
        <v>2625.2979744000004</v>
      </c>
    </row>
    <row r="55" spans="2:7" x14ac:dyDescent="0.25">
      <c r="B55" s="14">
        <v>44075</v>
      </c>
      <c r="C55" s="15">
        <v>3144.84</v>
      </c>
      <c r="D55" s="15">
        <v>2.4340000000000002</v>
      </c>
      <c r="E55" s="15">
        <f t="shared" si="2"/>
        <v>3142.4059999999999</v>
      </c>
      <c r="F55" s="16">
        <v>0.58330000000000004</v>
      </c>
      <c r="G55" s="17">
        <f t="shared" si="1"/>
        <v>1832.9654198000001</v>
      </c>
    </row>
    <row r="56" spans="2:7" x14ac:dyDescent="0.25">
      <c r="B56" s="14">
        <v>44105</v>
      </c>
      <c r="C56" s="15">
        <v>2010.096</v>
      </c>
      <c r="D56" s="15">
        <v>2.7</v>
      </c>
      <c r="E56" s="15">
        <f t="shared" si="2"/>
        <v>2007.396</v>
      </c>
      <c r="F56" s="16">
        <v>0.58330000000000004</v>
      </c>
      <c r="G56" s="17">
        <f t="shared" si="1"/>
        <v>1170.9140868</v>
      </c>
    </row>
    <row r="57" spans="2:7" x14ac:dyDescent="0.25">
      <c r="B57" s="14">
        <v>44136</v>
      </c>
      <c r="C57" s="15">
        <v>4576.1220000000003</v>
      </c>
      <c r="D57" s="15">
        <v>0.71099999999999997</v>
      </c>
      <c r="E57" s="15">
        <f t="shared" si="2"/>
        <v>4575.4110000000001</v>
      </c>
      <c r="F57" s="16">
        <v>0.58330000000000004</v>
      </c>
      <c r="G57" s="17">
        <f t="shared" si="1"/>
        <v>2668.8372363000003</v>
      </c>
    </row>
    <row r="58" spans="2:7" x14ac:dyDescent="0.25">
      <c r="B58" s="14">
        <v>44166</v>
      </c>
      <c r="C58" s="15">
        <v>4778.9309999999996</v>
      </c>
      <c r="D58" s="15">
        <v>1.103</v>
      </c>
      <c r="E58" s="15">
        <f t="shared" si="2"/>
        <v>4777.8279999999995</v>
      </c>
      <c r="F58" s="16">
        <v>0.58330000000000004</v>
      </c>
      <c r="G58" s="17">
        <f t="shared" si="1"/>
        <v>2786.9070723999998</v>
      </c>
    </row>
    <row r="59" spans="2:7" x14ac:dyDescent="0.25">
      <c r="B59" s="14">
        <v>44197</v>
      </c>
      <c r="C59" s="15">
        <v>6316.0590000000002</v>
      </c>
      <c r="D59" s="15">
        <v>0.55600000000000005</v>
      </c>
      <c r="E59" s="15">
        <f t="shared" si="2"/>
        <v>6315.5030000000006</v>
      </c>
      <c r="F59" s="16">
        <v>0.58330000000000004</v>
      </c>
      <c r="G59" s="17">
        <f>E59*F59</f>
        <v>3683.8328999000005</v>
      </c>
    </row>
    <row r="60" spans="2:7" x14ac:dyDescent="0.25">
      <c r="B60" s="14">
        <v>44228</v>
      </c>
      <c r="C60" s="15">
        <v>4796.72</v>
      </c>
      <c r="D60" s="15">
        <v>1.476</v>
      </c>
      <c r="E60" s="15">
        <f t="shared" si="2"/>
        <v>4795.2440000000006</v>
      </c>
      <c r="F60" s="16">
        <v>0.58330000000000004</v>
      </c>
      <c r="G60" s="17">
        <f>E60*F60</f>
        <v>2797.0658252000007</v>
      </c>
    </row>
    <row r="61" spans="2:7" ht="44.25" customHeight="1" x14ac:dyDescent="0.25">
      <c r="B61" s="18" t="s">
        <v>19</v>
      </c>
      <c r="C61" s="15">
        <f>SUM(C4:C10)</f>
        <v>29551.911066666667</v>
      </c>
      <c r="D61" s="15">
        <f>SUM(D4:D10)</f>
        <v>11.05</v>
      </c>
      <c r="E61" s="15">
        <f>C61-D61</f>
        <v>29540.861066666668</v>
      </c>
      <c r="F61" s="16">
        <v>0.58330000000000004</v>
      </c>
      <c r="G61" s="17">
        <f>ROUNDDOWN(SUM(G4:G10),0)</f>
        <v>17231</v>
      </c>
    </row>
    <row r="62" spans="2:7" ht="44.25" customHeight="1" x14ac:dyDescent="0.25">
      <c r="B62" s="18" t="s">
        <v>15</v>
      </c>
      <c r="C62" s="15">
        <f>SUM(C11:C22)</f>
        <v>46938.131000000001</v>
      </c>
      <c r="D62" s="15">
        <f>SUM(D11:D22)</f>
        <v>21.196000000000002</v>
      </c>
      <c r="E62" s="15">
        <f t="shared" ref="E62:E66" si="3">C62-D62</f>
        <v>46916.934999999998</v>
      </c>
      <c r="F62" s="16">
        <v>0.58330000000000004</v>
      </c>
      <c r="G62" s="17">
        <f>ROUNDDOWN(SUM(G11:G22),0)</f>
        <v>27366</v>
      </c>
    </row>
    <row r="63" spans="2:7" ht="44.25" customHeight="1" x14ac:dyDescent="0.25">
      <c r="B63" s="18" t="s">
        <v>16</v>
      </c>
      <c r="C63" s="15">
        <f>SUM(C23:C34)</f>
        <v>44659.687000000005</v>
      </c>
      <c r="D63" s="15">
        <f>SUM(D23:D34)</f>
        <v>19.879999999999995</v>
      </c>
      <c r="E63" s="15">
        <f t="shared" si="3"/>
        <v>44639.807000000008</v>
      </c>
      <c r="F63" s="16">
        <v>0.58330000000000004</v>
      </c>
      <c r="G63" s="17">
        <f>ROUNDDOWN(SUM(G23:G34),0)</f>
        <v>26038</v>
      </c>
    </row>
    <row r="64" spans="2:7" ht="40.5" x14ac:dyDescent="0.25">
      <c r="B64" s="18" t="s">
        <v>17</v>
      </c>
      <c r="C64" s="15">
        <f>SUM(C35:C46)</f>
        <v>47549.678</v>
      </c>
      <c r="D64" s="15">
        <f>SUM(D35:D46)</f>
        <v>18.169</v>
      </c>
      <c r="E64" s="15">
        <f t="shared" si="3"/>
        <v>47531.508999999998</v>
      </c>
      <c r="F64" s="16">
        <v>0.58330000000000004</v>
      </c>
      <c r="G64" s="17">
        <f>ROUNDDOWN(SUM(G35:G46),0)</f>
        <v>27725</v>
      </c>
    </row>
    <row r="65" spans="2:7" ht="40.5" x14ac:dyDescent="0.25">
      <c r="B65" s="18" t="s">
        <v>18</v>
      </c>
      <c r="C65" s="15">
        <f>SUM(C47:C58)</f>
        <v>47936.359999999993</v>
      </c>
      <c r="D65" s="15">
        <f>SUM(D47:D58)</f>
        <v>17.907</v>
      </c>
      <c r="E65" s="15">
        <f t="shared" si="3"/>
        <v>47918.452999999994</v>
      </c>
      <c r="F65" s="16">
        <v>0.58330000000000004</v>
      </c>
      <c r="G65" s="17">
        <f>ROUNDDOWN(SUM(G47:G58),0)</f>
        <v>27950</v>
      </c>
    </row>
    <row r="66" spans="2:7" ht="40.5" x14ac:dyDescent="0.25">
      <c r="B66" s="18" t="s">
        <v>25</v>
      </c>
      <c r="C66" s="15">
        <f>SUM(C59:C60)</f>
        <v>11112.779</v>
      </c>
      <c r="D66" s="15">
        <f>SUM(D59:D60)</f>
        <v>2.032</v>
      </c>
      <c r="E66" s="15">
        <f t="shared" si="3"/>
        <v>11110.747000000001</v>
      </c>
      <c r="F66" s="16">
        <v>0.58330000000000004</v>
      </c>
      <c r="G66" s="17">
        <f>ROUNDDOWN(SUM(G59:G60),0)</f>
        <v>6480</v>
      </c>
    </row>
    <row r="67" spans="2:7" x14ac:dyDescent="0.25">
      <c r="B67" s="18" t="s">
        <v>4</v>
      </c>
      <c r="C67" s="15">
        <f>SUM(C61:C66)</f>
        <v>227748.54606666669</v>
      </c>
      <c r="D67" s="15">
        <f>SUM(D61:D66)</f>
        <v>90.233999999999995</v>
      </c>
      <c r="E67" s="15">
        <f>SUM(E61:E66)</f>
        <v>227658.31206666664</v>
      </c>
      <c r="F67" s="16">
        <v>0.58330000000000004</v>
      </c>
      <c r="G67" s="17">
        <f>SUM(G61:G66)</f>
        <v>132790</v>
      </c>
    </row>
  </sheetData>
  <phoneticPr fontId="6" type="noConversion"/>
  <pageMargins left="0.7" right="0.7" top="0.75" bottom="0.75" header="0.3" footer="0.3"/>
  <pageSetup paperSize="9" orientation="portrait" r:id="rId1"/>
  <ignoredErrors>
    <ignoredError sqref="D61:D66 C62:C66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0"/>
  <sheetViews>
    <sheetView showGridLines="0" topLeftCell="A2" workbookViewId="0">
      <selection activeCell="D11" sqref="D11"/>
    </sheetView>
  </sheetViews>
  <sheetFormatPr defaultRowHeight="15" x14ac:dyDescent="0.25"/>
  <cols>
    <col min="2" max="2" width="8.42578125" bestFit="1" customWidth="1"/>
    <col min="3" max="3" width="23.140625" bestFit="1" customWidth="1"/>
    <col min="4" max="4" width="11.28515625" bestFit="1" customWidth="1"/>
    <col min="5" max="5" width="15.28515625" bestFit="1" customWidth="1"/>
    <col min="6" max="6" width="10.7109375" bestFit="1" customWidth="1"/>
    <col min="7" max="7" width="13.7109375" customWidth="1"/>
    <col min="8" max="8" width="12.7109375" customWidth="1"/>
    <col min="13" max="13" width="24.5703125" customWidth="1"/>
  </cols>
  <sheetData>
    <row r="1" spans="2:14" ht="75" customHeight="1" x14ac:dyDescent="0.25">
      <c r="L1" s="20" t="s">
        <v>12</v>
      </c>
      <c r="M1" s="21"/>
      <c r="N1" s="9">
        <v>29062</v>
      </c>
    </row>
    <row r="3" spans="2:14" ht="81" x14ac:dyDescent="0.25">
      <c r="B3" s="3" t="s">
        <v>5</v>
      </c>
      <c r="C3" s="3" t="s">
        <v>6</v>
      </c>
      <c r="D3" s="3" t="s">
        <v>7</v>
      </c>
      <c r="E3" s="4" t="s">
        <v>8</v>
      </c>
      <c r="F3" s="4" t="s">
        <v>9</v>
      </c>
      <c r="G3" s="4" t="s">
        <v>10</v>
      </c>
      <c r="H3" s="4" t="s">
        <v>11</v>
      </c>
    </row>
    <row r="4" spans="2:14" x14ac:dyDescent="0.25">
      <c r="B4" s="2">
        <v>2016</v>
      </c>
      <c r="C4" s="2" t="s">
        <v>20</v>
      </c>
      <c r="D4" s="5">
        <v>212</v>
      </c>
      <c r="E4" s="10">
        <f>'Baseline Emissions'!G61</f>
        <v>17231</v>
      </c>
      <c r="F4" s="10">
        <f>N1/365*D4</f>
        <v>16879.846575342468</v>
      </c>
      <c r="G4" s="10">
        <f>E4-F4</f>
        <v>351.15342465753201</v>
      </c>
      <c r="H4" s="12">
        <f>G4/F4</f>
        <v>2.08031170834506E-2</v>
      </c>
    </row>
    <row r="5" spans="2:14" x14ac:dyDescent="0.25">
      <c r="B5" s="2">
        <v>2017</v>
      </c>
      <c r="C5" s="2" t="s">
        <v>21</v>
      </c>
      <c r="D5" s="5">
        <v>365</v>
      </c>
      <c r="E5" s="10">
        <f>'Baseline Emissions'!G62</f>
        <v>27366</v>
      </c>
      <c r="F5" s="10">
        <f>N1</f>
        <v>29062</v>
      </c>
      <c r="G5" s="10">
        <f t="shared" ref="G5:G9" si="0">E5-F5</f>
        <v>-1696</v>
      </c>
      <c r="H5" s="12">
        <f t="shared" ref="H5:H9" si="1">G5/F5</f>
        <v>-5.8357993255797949E-2</v>
      </c>
    </row>
    <row r="6" spans="2:14" x14ac:dyDescent="0.25">
      <c r="B6" s="2">
        <v>2018</v>
      </c>
      <c r="C6" s="2" t="s">
        <v>22</v>
      </c>
      <c r="D6" s="5">
        <v>365</v>
      </c>
      <c r="E6" s="10">
        <f>'Baseline Emissions'!G63</f>
        <v>26038</v>
      </c>
      <c r="F6" s="10">
        <f>N1</f>
        <v>29062</v>
      </c>
      <c r="G6" s="10">
        <f t="shared" si="0"/>
        <v>-3024</v>
      </c>
      <c r="H6" s="12">
        <f t="shared" si="1"/>
        <v>-0.10405340306930012</v>
      </c>
    </row>
    <row r="7" spans="2:14" x14ac:dyDescent="0.25">
      <c r="B7" s="2">
        <v>2019</v>
      </c>
      <c r="C7" s="2" t="s">
        <v>23</v>
      </c>
      <c r="D7" s="5">
        <v>365</v>
      </c>
      <c r="E7" s="10">
        <f>'Baseline Emissions'!G64</f>
        <v>27725</v>
      </c>
      <c r="F7" s="10">
        <f>N1</f>
        <v>29062</v>
      </c>
      <c r="G7" s="10">
        <f t="shared" si="0"/>
        <v>-1337</v>
      </c>
      <c r="H7" s="12">
        <f t="shared" si="1"/>
        <v>-4.6005092560732229E-2</v>
      </c>
    </row>
    <row r="8" spans="2:14" x14ac:dyDescent="0.25">
      <c r="B8" s="2">
        <v>2020</v>
      </c>
      <c r="C8" s="2" t="s">
        <v>24</v>
      </c>
      <c r="D8" s="5">
        <v>365</v>
      </c>
      <c r="E8" s="10">
        <f>'Baseline Emissions'!G65</f>
        <v>27950</v>
      </c>
      <c r="F8" s="10">
        <f>N1</f>
        <v>29062</v>
      </c>
      <c r="G8" s="10">
        <f t="shared" si="0"/>
        <v>-1112</v>
      </c>
      <c r="H8" s="12">
        <f t="shared" si="1"/>
        <v>-3.8263023879980734E-2</v>
      </c>
    </row>
    <row r="9" spans="2:14" x14ac:dyDescent="0.25">
      <c r="B9" s="19">
        <v>2021</v>
      </c>
      <c r="C9" s="19" t="s">
        <v>26</v>
      </c>
      <c r="D9" s="5">
        <v>59</v>
      </c>
      <c r="E9" s="10">
        <f>'Baseline Emissions'!G66</f>
        <v>6480</v>
      </c>
      <c r="F9" s="10">
        <f>N1/365*D9</f>
        <v>4697.6931506849314</v>
      </c>
      <c r="G9" s="10">
        <f t="shared" si="0"/>
        <v>1782.3068493150686</v>
      </c>
      <c r="H9" s="12">
        <f t="shared" si="1"/>
        <v>0.37940044020440228</v>
      </c>
    </row>
    <row r="10" spans="2:14" x14ac:dyDescent="0.25">
      <c r="B10" s="6" t="s">
        <v>4</v>
      </c>
      <c r="C10" s="6"/>
      <c r="D10" s="3">
        <f>SUM(D4:D9)</f>
        <v>1731</v>
      </c>
      <c r="E10" s="11">
        <f>SUM(E4:E9)</f>
        <v>132790</v>
      </c>
      <c r="F10" s="11">
        <f>SUM(F4:F9)</f>
        <v>137825.5397260274</v>
      </c>
      <c r="G10" s="11">
        <f>E10-F10</f>
        <v>-5035.539726027404</v>
      </c>
      <c r="H10" s="13">
        <f>G10/F10</f>
        <v>-3.6535606797094056E-2</v>
      </c>
    </row>
  </sheetData>
  <mergeCells count="1">
    <mergeCell ref="L1:M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Baseline Emissions</vt:lpstr>
      <vt:lpstr>Comp.of Baseline Emissions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Hivda Ilkay Doğan (Entek)</dc:creator>
  <cp:lastModifiedBy>Anıl Söyler</cp:lastModifiedBy>
  <dcterms:created xsi:type="dcterms:W3CDTF">2019-05-24T06:33:22Z</dcterms:created>
  <dcterms:modified xsi:type="dcterms:W3CDTF">2021-08-11T13:34:22Z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c40549a2-b6c3-4cae-8e6a-547bebd27b47</vt:lpwstr>
  </property>
  <property fmtid="{D5CDD505-2E9C-101B-9397-08002B2CF9AE}" pid="3" name="METADATA">
    <vt:lpwstr/>
  </property>
  <property fmtid="{D5CDD505-2E9C-101B-9397-08002B2CF9AE}" pid="4" name="Lisan">
    <vt:lpwstr>Turkce</vt:lpwstr>
  </property>
  <property fmtid="{D5CDD505-2E9C-101B-9397-08002B2CF9AE}" pid="5" name="Siniflandirma">
    <vt:lpwstr>Genel</vt:lpwstr>
  </property>
</Properties>
</file>