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Havva_Calisma_Ortami\Re-Carbon Doc\Projeler\submitted\1183 - Albay Wind - ICR - VAL\2. Team\9.2.  Submission Package\1183 Albay Wind-Val to PP\"/>
    </mc:Choice>
  </mc:AlternateContent>
  <xr:revisionPtr revIDLastSave="0" documentId="8_{090C5F36-40C5-47B6-9579-B174C5DCF74E}" xr6:coauthVersionLast="47" xr6:coauthVersionMax="47" xr10:uidLastSave="{00000000-0000-0000-0000-000000000000}"/>
  <bookViews>
    <workbookView xWindow="-108" yWindow="-108" windowWidth="23256" windowHeight="12456" tabRatio="690" xr2:uid="{FF03495D-55F9-473F-9A68-C8F4D1514D11}"/>
  </bookViews>
  <sheets>
    <sheet name="Combined Margin EF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9" l="1"/>
  <c r="D26" i="9"/>
  <c r="D16" i="9"/>
  <c r="D17" i="9"/>
  <c r="D18" i="9"/>
  <c r="D19" i="9"/>
  <c r="D20" i="9"/>
  <c r="D21" i="9"/>
  <c r="D22" i="9"/>
  <c r="D23" i="9"/>
  <c r="D24" i="9"/>
  <c r="D25" i="9"/>
  <c r="D13" i="9"/>
  <c r="D9" i="9"/>
  <c r="E26" i="9"/>
  <c r="F26" i="9"/>
  <c r="G26" i="9"/>
  <c r="E25" i="9"/>
  <c r="E17" i="9"/>
  <c r="E18" i="9"/>
  <c r="E19" i="9"/>
  <c r="E20" i="9"/>
  <c r="E21" i="9"/>
  <c r="E22" i="9"/>
  <c r="E23" i="9"/>
  <c r="E24" i="9"/>
  <c r="E16" i="9"/>
  <c r="E15" i="9"/>
  <c r="D8" i="9"/>
</calcChain>
</file>

<file path=xl/sharedStrings.xml><?xml version="1.0" encoding="utf-8"?>
<sst xmlns="http://schemas.openxmlformats.org/spreadsheetml/2006/main" count="25" uniqueCount="20">
  <si>
    <t>Total</t>
  </si>
  <si>
    <t>Parameter</t>
  </si>
  <si>
    <t>Result</t>
  </si>
  <si>
    <t>tCO2/MWh</t>
  </si>
  <si>
    <t>Electricity Generation</t>
  </si>
  <si>
    <t>Annual CO2 Emission Reductions</t>
  </si>
  <si>
    <t>Baseline Emission</t>
  </si>
  <si>
    <t>Project Emission</t>
  </si>
  <si>
    <t>Leakage Emission</t>
  </si>
  <si>
    <t xml:space="preserve"> Unit</t>
  </si>
  <si>
    <t>EFGrid,CM,y</t>
  </si>
  <si>
    <t>EFGrid,OM,y</t>
  </si>
  <si>
    <t>EFGrid,BM,y</t>
  </si>
  <si>
    <t>ERy = BEy - Pey - LEy</t>
  </si>
  <si>
    <t>tCO2</t>
  </si>
  <si>
    <t xml:space="preserve">BEy = EGPJ,y × EFgrid,y </t>
  </si>
  <si>
    <t>tCO3</t>
  </si>
  <si>
    <t>https://enerji.enerji.gov.tr/Media/Dizin/BHIM/tr/Duyurular//Bilgi_Formu_Web_Sitesi_2019_202110071443.pdf</t>
  </si>
  <si>
    <t>06.12.2016 - 31.12.2016</t>
  </si>
  <si>
    <t>01.01.2026 - 05.12.2026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</si>
</sst>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72" formatCode="_-* #,##0.00\ _T_R_Y_-;\-* #,##0.00\ _T_R_Y_-;_-* &quot;-&quot;??\ _T_R_Y_-;_-@_-"/>
    <numFmt numFmtId="174" formatCode="_-* #,##0.00\ _л_в_-;\-* #,##0.00\ _л_в_-;_-* &quot;-&quot;??\ _л_в_-;_-@_-"/>
    <numFmt numFmtId="176" formatCode="#,##0.0"/>
    <numFmt numFmtId="177" formatCode="0.0000"/>
    <numFmt numFmtId="185" formatCode="_-* #,##0\ _л_в_-;\-* #,##0\ _л_в_-;_-* &quot;-&quot;??\ _л_в_-;_-@_-"/>
    <numFmt numFmtId="187" formatCode="_-* #,##0.0_-;\-* #,##0.0_-;_-* &quot;-&quot;?_-;_-@_-"/>
    <numFmt numFmtId="198" formatCode="_-* #,##0.0000\ _л_в_-;\-* #,##0.0000\ _л_в_-;_-* &quot;-&quot;??\ _л_в_-;_-@_-"/>
    <numFmt numFmtId="202" formatCode="_(* #,##0_);_(* \(#,##0\);_(* &quot;-&quot;??_);_(@_)"/>
  </numFmts>
  <fonts count="13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venir Book"/>
    </font>
    <font>
      <b/>
      <sz val="11"/>
      <name val="Arial"/>
      <family val="2"/>
      <charset val="162"/>
    </font>
    <font>
      <sz val="11"/>
      <color theme="1"/>
      <name val="Times New Roman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74" fontId="5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/>
    <xf numFmtId="0" fontId="3" fillId="0" borderId="0"/>
    <xf numFmtId="0" fontId="11" fillId="0" borderId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176" fontId="4" fillId="0" borderId="0" xfId="0" applyNumberFormat="1" applyFont="1"/>
    <xf numFmtId="176" fontId="4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/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6" fillId="0" borderId="1" xfId="0" applyFont="1" applyBorder="1"/>
    <xf numFmtId="177" fontId="6" fillId="0" borderId="1" xfId="0" applyNumberFormat="1" applyFont="1" applyBorder="1"/>
    <xf numFmtId="185" fontId="6" fillId="0" borderId="1" xfId="3" applyNumberFormat="1" applyFont="1" applyBorder="1"/>
    <xf numFmtId="3" fontId="6" fillId="0" borderId="0" xfId="0" applyNumberFormat="1" applyFont="1"/>
    <xf numFmtId="3" fontId="6" fillId="0" borderId="2" xfId="0" applyNumberFormat="1" applyFont="1" applyBorder="1"/>
    <xf numFmtId="0" fontId="6" fillId="0" borderId="0" xfId="0" applyFont="1" applyFill="1"/>
    <xf numFmtId="3" fontId="6" fillId="0" borderId="1" xfId="0" applyNumberFormat="1" applyFont="1" applyBorder="1"/>
    <xf numFmtId="0" fontId="6" fillId="0" borderId="1" xfId="0" applyFont="1" applyFill="1" applyBorder="1"/>
    <xf numFmtId="174" fontId="4" fillId="0" borderId="0" xfId="3" applyFont="1" applyFill="1"/>
    <xf numFmtId="185" fontId="4" fillId="0" borderId="0" xfId="3" applyNumberFormat="1" applyFont="1"/>
    <xf numFmtId="43" fontId="4" fillId="0" borderId="0" xfId="0" applyNumberFormat="1" applyFont="1" applyFill="1"/>
    <xf numFmtId="185" fontId="6" fillId="0" borderId="0" xfId="0" applyNumberFormat="1" applyFont="1"/>
    <xf numFmtId="187" fontId="6" fillId="0" borderId="0" xfId="0" applyNumberFormat="1" applyFont="1"/>
    <xf numFmtId="3" fontId="4" fillId="0" borderId="0" xfId="0" applyNumberFormat="1" applyFont="1" applyFill="1"/>
    <xf numFmtId="185" fontId="4" fillId="0" borderId="0" xfId="0" applyNumberFormat="1" applyFont="1" applyFill="1"/>
    <xf numFmtId="174" fontId="4" fillId="0" borderId="0" xfId="0" applyNumberFormat="1" applyFont="1"/>
    <xf numFmtId="0" fontId="8" fillId="0" borderId="1" xfId="0" applyFont="1" applyBorder="1"/>
    <xf numFmtId="198" fontId="2" fillId="0" borderId="0" xfId="9" applyNumberFormat="1" applyAlignment="1" applyProtection="1"/>
    <xf numFmtId="0" fontId="6" fillId="0" borderId="0" xfId="0" applyFont="1" applyBorder="1"/>
    <xf numFmtId="177" fontId="6" fillId="0" borderId="0" xfId="0" applyNumberFormat="1" applyFont="1" applyBorder="1"/>
    <xf numFmtId="0" fontId="8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85" fontId="6" fillId="0" borderId="1" xfId="3" applyNumberFormat="1" applyFont="1" applyBorder="1" applyAlignment="1">
      <alignment horizontal="center"/>
    </xf>
    <xf numFmtId="0" fontId="8" fillId="0" borderId="3" xfId="0" applyFont="1" applyBorder="1" applyAlignment="1">
      <alignment horizontal="justify" vertical="center"/>
    </xf>
    <xf numFmtId="0" fontId="8" fillId="0" borderId="0" xfId="0" applyFont="1" applyBorder="1" applyAlignment="1">
      <alignment horizontal="center"/>
    </xf>
    <xf numFmtId="202" fontId="4" fillId="0" borderId="0" xfId="0" applyNumberFormat="1" applyFont="1"/>
    <xf numFmtId="3" fontId="9" fillId="0" borderId="1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</cellXfs>
  <cellStyles count="17">
    <cellStyle name="Binlik Ayracı 2" xfId="1" xr:uid="{D846A701-646F-4A22-ADE1-18FC18866EDC}"/>
    <cellStyle name="Binlik Ayracı 3" xfId="2" xr:uid="{1CDF1FAC-C3A7-42DE-8573-4DF6B53CDEBE}"/>
    <cellStyle name="Comma" xfId="3" builtinId="3"/>
    <cellStyle name="Comma 2" xfId="4" xr:uid="{4D9D960E-11D2-473D-A46F-585D94B12A23}"/>
    <cellStyle name="Comma 3" xfId="5" xr:uid="{5D3E1B68-2E9D-4CA3-B816-50C232DD7D41}"/>
    <cellStyle name="Comma 4" xfId="6" xr:uid="{B47C8427-BD47-4F18-9545-A6E72A5EDC79}"/>
    <cellStyle name="Comma 5" xfId="7" xr:uid="{D5A59A0C-FD04-4B64-815D-E7A9044DDE1B}"/>
    <cellStyle name="Comma 6" xfId="8" xr:uid="{709ADF9F-3558-4D4B-AFEF-60D4F13625FB}"/>
    <cellStyle name="Hyperlink" xfId="9" builtinId="8"/>
    <cellStyle name="Normal" xfId="0" builtinId="0"/>
    <cellStyle name="Normal 2" xfId="10" xr:uid="{6A82A3E5-1C74-4580-9996-FF0B22DA66E3}"/>
    <cellStyle name="Normal 3" xfId="11" xr:uid="{982FD92D-A017-4160-A747-50DB0B723E50}"/>
    <cellStyle name="Normal 4" xfId="12" xr:uid="{C4AE3E7E-E7F9-4C66-9C70-AECCFF9790E5}"/>
    <cellStyle name="Normal 5" xfId="13" xr:uid="{7BF2BA68-3C42-478C-A02A-DDFA064F420D}"/>
    <cellStyle name="Percent 2" xfId="14" xr:uid="{682B98A9-D6E0-44CD-9F61-E94BBE2F37BD}"/>
    <cellStyle name="Yüzde 2" xfId="15" xr:uid="{32FCD64C-25E5-4386-89C9-557CBA7F76A7}"/>
    <cellStyle name="Yüzde 3" xfId="16" xr:uid="{759E4498-A4EA-4718-9DD9-D91299029E6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erji.enerji.gov.tr/Media/Dizin/BHIM/tr/Duyurular/Bilgi_Formu_Web_Sitesi_2019_202110071443.pdf" TargetMode="External"/><Relationship Id="rId2" Type="http://schemas.openxmlformats.org/officeDocument/2006/relationships/hyperlink" Target="https://enerjiapi.etkb.gov.tr/Media/Dizin/ETKB/Duyurular/0c6b62ea-bf2f-4fea-b9b3-28bc6f48ddf2_Bilgi_Formu_-_Web_Sitesi.pdf" TargetMode="External"/><Relationship Id="rId1" Type="http://schemas.openxmlformats.org/officeDocument/2006/relationships/hyperlink" Target="https://enerji.enerji.gov.tr/Media/Dizin/BHIM/tr/Duyurular/Bilgi_Formu_Web_Sitesi_2019_20211007144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nerji.enerji.gov.tr/Media/Dizin/BHIM/tr/Duyurular/Bilgi_Formu_Web_Sitesi_2019_2021100714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1974-CC0D-4770-9D46-A78AE4CBD936}">
  <sheetPr codeName="Sheet9"/>
  <dimension ref="B1:J28"/>
  <sheetViews>
    <sheetView showGridLines="0" tabSelected="1" topLeftCell="A4" workbookViewId="0">
      <selection activeCell="E19" sqref="E19"/>
    </sheetView>
  </sheetViews>
  <sheetFormatPr defaultColWidth="9.109375" defaultRowHeight="15.6"/>
  <cols>
    <col min="1" max="1" width="9.109375" style="1"/>
    <col min="2" max="2" width="26.33203125" style="1" customWidth="1"/>
    <col min="3" max="3" width="15.33203125" style="1" bestFit="1" customWidth="1"/>
    <col min="4" max="4" width="17.109375" style="1" customWidth="1"/>
    <col min="5" max="5" width="21.5546875" style="1" customWidth="1"/>
    <col min="6" max="7" width="19.33203125" style="1" customWidth="1"/>
    <col min="8" max="8" width="17" style="1" bestFit="1" customWidth="1"/>
    <col min="9" max="9" width="16" style="1" bestFit="1" customWidth="1"/>
    <col min="10" max="10" width="14.88671875" style="1" bestFit="1" customWidth="1"/>
    <col min="11" max="16384" width="9.109375" style="1"/>
  </cols>
  <sheetData>
    <row r="1" spans="2:10">
      <c r="B1" s="6"/>
      <c r="C1" s="6"/>
      <c r="D1" s="6"/>
      <c r="E1" s="6"/>
      <c r="F1" s="6"/>
      <c r="G1" s="6"/>
    </row>
    <row r="2" spans="2:10">
      <c r="B2" s="7" t="s">
        <v>1</v>
      </c>
      <c r="C2" s="7" t="s">
        <v>9</v>
      </c>
      <c r="D2" s="7" t="s">
        <v>2</v>
      </c>
      <c r="E2" s="6"/>
      <c r="G2" s="6"/>
    </row>
    <row r="3" spans="2:10">
      <c r="B3" s="8" t="s">
        <v>11</v>
      </c>
      <c r="C3" s="8" t="s">
        <v>3</v>
      </c>
      <c r="D3" s="24">
        <v>0.72789999999999999</v>
      </c>
      <c r="E3" s="25" t="s">
        <v>17</v>
      </c>
      <c r="G3" s="6"/>
      <c r="H3" s="6"/>
    </row>
    <row r="4" spans="2:10">
      <c r="B4" s="8" t="s">
        <v>12</v>
      </c>
      <c r="C4" s="8" t="s">
        <v>3</v>
      </c>
      <c r="D4" s="24">
        <v>0.35410000000000003</v>
      </c>
      <c r="E4" s="25" t="s">
        <v>17</v>
      </c>
      <c r="G4" s="6"/>
      <c r="H4" s="6"/>
    </row>
    <row r="5" spans="2:10">
      <c r="B5" s="8" t="s">
        <v>10</v>
      </c>
      <c r="C5" s="8" t="s">
        <v>3</v>
      </c>
      <c r="D5" s="9">
        <v>0.63449999999999995</v>
      </c>
      <c r="E5" s="25" t="s">
        <v>17</v>
      </c>
      <c r="G5" s="6"/>
      <c r="H5" s="20"/>
      <c r="J5" s="17"/>
    </row>
    <row r="6" spans="2:10">
      <c r="B6" s="26"/>
      <c r="C6" s="26"/>
      <c r="D6" s="27"/>
      <c r="E6" s="25"/>
      <c r="G6" s="6"/>
      <c r="H6" s="20"/>
      <c r="J6" s="17"/>
    </row>
    <row r="7" spans="2:10">
      <c r="D7" s="19"/>
      <c r="E7" s="19"/>
      <c r="F7" s="19"/>
      <c r="G7" s="6"/>
      <c r="H7" s="20"/>
      <c r="J7" s="17"/>
    </row>
    <row r="8" spans="2:10">
      <c r="B8" s="28" t="s">
        <v>15</v>
      </c>
      <c r="C8" s="29" t="s">
        <v>16</v>
      </c>
      <c r="D8" s="31">
        <f>D11*D5</f>
        <v>127915.2</v>
      </c>
      <c r="E8" s="30">
        <v>1</v>
      </c>
      <c r="F8" s="19"/>
      <c r="G8" s="11"/>
      <c r="I8" s="17"/>
    </row>
    <row r="9" spans="2:10">
      <c r="B9" s="28" t="s">
        <v>13</v>
      </c>
      <c r="C9" s="29" t="s">
        <v>14</v>
      </c>
      <c r="D9" s="10">
        <f>D13-0-0</f>
        <v>127915</v>
      </c>
      <c r="E9" s="30">
        <v>2</v>
      </c>
      <c r="F9" s="19"/>
      <c r="G9" s="11"/>
      <c r="I9" s="17"/>
    </row>
    <row r="10" spans="2:10">
      <c r="B10" s="32"/>
      <c r="C10" s="33"/>
      <c r="D10" s="33"/>
      <c r="E10" s="33"/>
      <c r="F10" s="19"/>
      <c r="G10" s="11"/>
      <c r="I10" s="17"/>
    </row>
    <row r="11" spans="2:10">
      <c r="B11" s="38" t="s">
        <v>4</v>
      </c>
      <c r="C11" s="39"/>
      <c r="D11" s="10">
        <v>201600</v>
      </c>
      <c r="E11" s="6"/>
      <c r="F11" s="11"/>
      <c r="G11" s="19"/>
    </row>
    <row r="12" spans="2:10">
      <c r="B12" s="6"/>
      <c r="C12" s="6"/>
      <c r="D12" s="6"/>
      <c r="E12" s="6"/>
      <c r="F12" s="6"/>
      <c r="G12" s="6"/>
    </row>
    <row r="13" spans="2:10">
      <c r="B13" s="38" t="s">
        <v>5</v>
      </c>
      <c r="C13" s="39"/>
      <c r="D13" s="12">
        <f>ROUNDDOWN((D11*D5),0)-F26/10-G26/10</f>
        <v>127915</v>
      </c>
      <c r="E13" s="6"/>
      <c r="F13" s="13"/>
      <c r="G13" s="13"/>
      <c r="H13" s="3"/>
      <c r="I13" s="4"/>
      <c r="J13" s="16"/>
    </row>
    <row r="14" spans="2:10">
      <c r="B14" s="6"/>
      <c r="C14" s="6"/>
      <c r="D14" s="7" t="s">
        <v>0</v>
      </c>
      <c r="E14" s="7" t="s">
        <v>6</v>
      </c>
      <c r="F14" s="7" t="s">
        <v>7</v>
      </c>
      <c r="G14" s="7" t="s">
        <v>8</v>
      </c>
      <c r="H14" s="4"/>
      <c r="I14" s="21"/>
      <c r="J14" s="3"/>
    </row>
    <row r="15" spans="2:10">
      <c r="B15" s="36" t="s">
        <v>18</v>
      </c>
      <c r="C15" s="37"/>
      <c r="D15" s="14">
        <f>ROUNDDOWN(E15-F15-G15,0)</f>
        <v>9111</v>
      </c>
      <c r="E15" s="14">
        <f>ROUNDDOWN(($D$11*$D$5)/365*26,0)</f>
        <v>9111</v>
      </c>
      <c r="F15" s="15">
        <v>0</v>
      </c>
      <c r="G15" s="15">
        <v>0</v>
      </c>
      <c r="H15" s="16"/>
      <c r="I15" s="22"/>
      <c r="J15" s="4"/>
    </row>
    <row r="16" spans="2:10">
      <c r="B16" s="36">
        <v>2017</v>
      </c>
      <c r="C16" s="37"/>
      <c r="D16" s="14">
        <f t="shared" ref="D16:D25" si="0">ROUNDDOWN(E16-F16-G16,0)</f>
        <v>127915</v>
      </c>
      <c r="E16" s="14">
        <f>ROUNDDOWN($D$11*$D$5,0)</f>
        <v>127915</v>
      </c>
      <c r="F16" s="15">
        <v>0</v>
      </c>
      <c r="G16" s="15">
        <v>0</v>
      </c>
      <c r="H16" s="16"/>
      <c r="I16" s="22"/>
      <c r="J16" s="18"/>
    </row>
    <row r="17" spans="2:10">
      <c r="B17" s="36">
        <v>2018</v>
      </c>
      <c r="C17" s="37"/>
      <c r="D17" s="14">
        <f t="shared" si="0"/>
        <v>127915</v>
      </c>
      <c r="E17" s="14">
        <f t="shared" ref="E17:E24" si="1">ROUNDDOWN($D$11*$D$5,0)</f>
        <v>127915</v>
      </c>
      <c r="F17" s="15">
        <v>0</v>
      </c>
      <c r="G17" s="15">
        <v>0</v>
      </c>
      <c r="H17" s="16"/>
      <c r="I17" s="22"/>
      <c r="J17" s="4"/>
    </row>
    <row r="18" spans="2:10">
      <c r="B18" s="36">
        <v>2019</v>
      </c>
      <c r="C18" s="37"/>
      <c r="D18" s="14">
        <f t="shared" si="0"/>
        <v>127915</v>
      </c>
      <c r="E18" s="14">
        <f t="shared" si="1"/>
        <v>127915</v>
      </c>
      <c r="F18" s="15">
        <v>0</v>
      </c>
      <c r="G18" s="15">
        <v>0</v>
      </c>
      <c r="H18" s="16"/>
      <c r="I18" s="22"/>
      <c r="J18" s="2"/>
    </row>
    <row r="19" spans="2:10">
      <c r="B19" s="36">
        <v>2020</v>
      </c>
      <c r="C19" s="37"/>
      <c r="D19" s="14">
        <f t="shared" si="0"/>
        <v>127915</v>
      </c>
      <c r="E19" s="14">
        <f t="shared" si="1"/>
        <v>127915</v>
      </c>
      <c r="F19" s="15">
        <v>0</v>
      </c>
      <c r="G19" s="15">
        <v>0</v>
      </c>
      <c r="H19" s="16"/>
      <c r="I19" s="22"/>
    </row>
    <row r="20" spans="2:10">
      <c r="B20" s="36">
        <v>2021</v>
      </c>
      <c r="C20" s="37"/>
      <c r="D20" s="14">
        <f t="shared" si="0"/>
        <v>127915</v>
      </c>
      <c r="E20" s="14">
        <f t="shared" si="1"/>
        <v>127915</v>
      </c>
      <c r="F20" s="15">
        <v>0</v>
      </c>
      <c r="G20" s="15">
        <v>0</v>
      </c>
      <c r="H20" s="16"/>
      <c r="I20" s="22"/>
    </row>
    <row r="21" spans="2:10">
      <c r="B21" s="36">
        <v>2022</v>
      </c>
      <c r="C21" s="37"/>
      <c r="D21" s="14">
        <f t="shared" si="0"/>
        <v>127915</v>
      </c>
      <c r="E21" s="14">
        <f t="shared" si="1"/>
        <v>127915</v>
      </c>
      <c r="F21" s="15">
        <v>0</v>
      </c>
      <c r="G21" s="15">
        <v>0</v>
      </c>
      <c r="H21" s="16"/>
      <c r="I21" s="22"/>
    </row>
    <row r="22" spans="2:10">
      <c r="B22" s="36">
        <v>2023</v>
      </c>
      <c r="C22" s="37"/>
      <c r="D22" s="14">
        <f t="shared" si="0"/>
        <v>127915</v>
      </c>
      <c r="E22" s="14">
        <f t="shared" si="1"/>
        <v>127915</v>
      </c>
      <c r="F22" s="15">
        <v>0</v>
      </c>
      <c r="G22" s="15">
        <v>0</v>
      </c>
      <c r="H22" s="16"/>
      <c r="I22" s="22"/>
    </row>
    <row r="23" spans="2:10">
      <c r="B23" s="36">
        <v>2024</v>
      </c>
      <c r="C23" s="37"/>
      <c r="D23" s="14">
        <f t="shared" si="0"/>
        <v>127915</v>
      </c>
      <c r="E23" s="14">
        <f t="shared" si="1"/>
        <v>127915</v>
      </c>
      <c r="F23" s="15">
        <v>0</v>
      </c>
      <c r="G23" s="15">
        <v>0</v>
      </c>
      <c r="H23" s="16"/>
      <c r="I23" s="22"/>
    </row>
    <row r="24" spans="2:10">
      <c r="B24" s="36">
        <v>2025</v>
      </c>
      <c r="C24" s="37"/>
      <c r="D24" s="14">
        <f t="shared" si="0"/>
        <v>127915</v>
      </c>
      <c r="E24" s="14">
        <f t="shared" si="1"/>
        <v>127915</v>
      </c>
      <c r="F24" s="15">
        <v>0</v>
      </c>
      <c r="G24" s="15">
        <v>0</v>
      </c>
      <c r="H24" s="16"/>
      <c r="I24" s="22"/>
    </row>
    <row r="25" spans="2:10">
      <c r="B25" s="36" t="s">
        <v>19</v>
      </c>
      <c r="C25" s="37"/>
      <c r="D25" s="14">
        <f t="shared" si="0"/>
        <v>118803</v>
      </c>
      <c r="E25" s="14">
        <f>ROUNDDOWN(($D$11*$D$5)/365*339,0)</f>
        <v>118803</v>
      </c>
      <c r="F25" s="15">
        <v>0</v>
      </c>
      <c r="G25" s="15">
        <v>0</v>
      </c>
      <c r="H25" s="16"/>
      <c r="I25" s="22"/>
    </row>
    <row r="26" spans="2:10">
      <c r="B26" s="38" t="s">
        <v>0</v>
      </c>
      <c r="C26" s="39"/>
      <c r="D26" s="35">
        <f>ROUNDDOWN(SUM(D15:D25),0)</f>
        <v>1279149</v>
      </c>
      <c r="E26" s="35">
        <f>ROUNDDOWN(SUM(E15:E25),0)</f>
        <v>1279149</v>
      </c>
      <c r="F26" s="35">
        <f>ROUNDDOWN(SUM(F15:F25),0)</f>
        <v>0</v>
      </c>
      <c r="G26" s="35">
        <f>ROUNDDOWN(SUM(G15:G25),0)</f>
        <v>0</v>
      </c>
      <c r="I26" s="34"/>
    </row>
    <row r="27" spans="2:10">
      <c r="F27" s="5"/>
      <c r="I27" s="34"/>
    </row>
    <row r="28" spans="2:10">
      <c r="D28" s="5"/>
      <c r="H28" s="23"/>
    </row>
  </sheetData>
  <mergeCells count="14">
    <mergeCell ref="B26:C26"/>
    <mergeCell ref="B18:C18"/>
    <mergeCell ref="B17:C17"/>
    <mergeCell ref="B16:C16"/>
    <mergeCell ref="B15:C15"/>
    <mergeCell ref="B23:C23"/>
    <mergeCell ref="B21:C21"/>
    <mergeCell ref="B22:C22"/>
    <mergeCell ref="B24:C24"/>
    <mergeCell ref="B19:C19"/>
    <mergeCell ref="B20:C20"/>
    <mergeCell ref="B25:C25"/>
    <mergeCell ref="B11:C11"/>
    <mergeCell ref="B13:C13"/>
  </mergeCells>
  <hyperlinks>
    <hyperlink ref="E3" r:id="rId1" xr:uid="{1CDAD686-2194-451A-B63B-18AEB7D7E20F}"/>
    <hyperlink ref="E4:E5" r:id="rId2" display="https://enerjiapi.etkb.gov.tr/Media/Dizin/ETKB/Duyurular//0c6b62ea-bf2f-4fea-b9b3-28bc6f48ddf2_Bilgi_Formu_-_Web_Sitesi.pdf " xr:uid="{2E32AE58-8BA2-4EFE-9D64-D499DF038D67}"/>
    <hyperlink ref="E4" r:id="rId3" xr:uid="{0978A056-BBCB-445B-BE5B-4FA2DB250FF8}"/>
    <hyperlink ref="E5" r:id="rId4" xr:uid="{A6ECF9B3-E646-4585-9C51-5F727B65FB52}"/>
  </hyperlinks>
  <pageMargins left="0.75" right="0.75" top="1" bottom="1" header="0.3" footer="0.3"/>
  <pageSetup paperSize="9" orientation="portrait" horizontalDpi="300" verticalDpi="300" r:id="rId5"/>
  <headerFooter>
    <oddFooter>&amp;R&amp;"microsoft sans serif,Regular"Diğer</oddFooter>
    <evenFooter>&amp;R&amp;"microsoft sans serif,Regular"Diğer</evenFooter>
    <firstFooter>&amp;R&amp;"microsoft sans serif,Regular"Diğer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Margin EF</vt:lpstr>
    </vt:vector>
  </TitlesOfParts>
  <Company>Ruzgar Danismanlik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 Kilic</dc:creator>
  <cp:keywords>Di€er, Kisisel</cp:keywords>
  <cp:lastModifiedBy>Havva Öztürk</cp:lastModifiedBy>
  <cp:lastPrinted>2010-04-24T07:59:55Z</cp:lastPrinted>
  <dcterms:created xsi:type="dcterms:W3CDTF">2008-05-07T10:53:11Z</dcterms:created>
  <dcterms:modified xsi:type="dcterms:W3CDTF">2024-10-31T09:29:14Z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32c3cbaf-6d7e-44fd-9fdf-ec164940d0d9</vt:lpwstr>
  </property>
  <property fmtid="{D5CDD505-2E9C-101B-9397-08002B2CF9AE}" pid="3" name="ENJSiniflandirma">
    <vt:lpwstr>Kisisel</vt:lpwstr>
  </property>
  <property fmtid="{D5CDD505-2E9C-101B-9397-08002B2CF9AE}" pid="4" name="DLP">
    <vt:lpwstr>97O6613795xN2va</vt:lpwstr>
  </property>
</Properties>
</file>