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3784c9784c5cecd/Desktop/Re-consult/Projects/650 Meram Biogas/GS review/Round 3-4/MERAM_Design_Review_R4/"/>
    </mc:Choice>
  </mc:AlternateContent>
  <xr:revisionPtr revIDLastSave="4" documentId="11_33E62583BCF81E49A0521F269BE10BDCD2054E05" xr6:coauthVersionLast="47" xr6:coauthVersionMax="47" xr10:uidLastSave="{3BFE8616-A2CA-4E0F-9D06-20FCCF647BF6}"/>
  <bookViews>
    <workbookView xWindow="3670" yWindow="0" windowWidth="21260" windowHeight="16010" tabRatio="703" xr2:uid="{00000000-000D-0000-FFFF-FFFF00000000}"/>
  </bookViews>
  <sheets>
    <sheet name="Cash FLow" sheetId="15" r:id="rId1"/>
    <sheet name="exchange rates" sheetId="24" r:id="rId2"/>
    <sheet name="Transmission Loss" sheetId="20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a" localSheetId="1">#REF!</definedName>
    <definedName name="\a">#REF!</definedName>
    <definedName name="\b" localSheetId="1">#REF!</definedName>
    <definedName name="\b">#REF!</definedName>
    <definedName name="\c" localSheetId="1">#REF!</definedName>
    <definedName name="\c">#REF!</definedName>
    <definedName name="\d" localSheetId="1">#REF!</definedName>
    <definedName name="\d">#REF!</definedName>
    <definedName name="\e" localSheetId="1">#REF!</definedName>
    <definedName name="\e">#REF!</definedName>
    <definedName name="\f" localSheetId="1">#REF!</definedName>
    <definedName name="\f">#REF!</definedName>
    <definedName name="\g" localSheetId="1">#REF!</definedName>
    <definedName name="\g">#REF!</definedName>
    <definedName name="\h" localSheetId="1">#REF!</definedName>
    <definedName name="\h">#REF!</definedName>
    <definedName name="\i" localSheetId="1">#REF!</definedName>
    <definedName name="\i">#REF!</definedName>
    <definedName name="\j" localSheetId="1">#REF!</definedName>
    <definedName name="\j">#REF!</definedName>
    <definedName name="\k" localSheetId="1">#REF!</definedName>
    <definedName name="\k">#REF!</definedName>
    <definedName name="\l" localSheetId="1">#REF!</definedName>
    <definedName name="\l">#REF!</definedName>
    <definedName name="\m" localSheetId="1">#REF!</definedName>
    <definedName name="\m">#REF!</definedName>
    <definedName name="\z" localSheetId="1">#REF!</definedName>
    <definedName name="\z">#REF!</definedName>
    <definedName name="__123Graph_X" localSheetId="1" hidden="1">'[1]34'!#REF!</definedName>
    <definedName name="__123Graph_X" hidden="1">'[1]34'!#REF!</definedName>
    <definedName name="__KKD90">#REF!</definedName>
    <definedName name="__KKD91">#REF!</definedName>
    <definedName name="__KKD92">#REF!</definedName>
    <definedName name="__KKD93">#REF!</definedName>
    <definedName name="__Kur2002">[2]ONEMLI_OKUYUN!$H$86</definedName>
    <definedName name="_1" localSheetId="1">#REF!</definedName>
    <definedName name="_1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avr1990">'[3]DÖVİZ ALIŞ'!$I$2185:$I$2436</definedName>
    <definedName name="_avr1991">'[3]DÖVİZ ALIŞ'!$I$2436:$I$2686</definedName>
    <definedName name="_avr1992">'[3]DÖVİZ ALIŞ'!$I$2687:$I$2941</definedName>
    <definedName name="_avr1993">'[3]DÖVİZ ALIŞ'!$I$2942:$I$3190</definedName>
    <definedName name="_avr1994">'[3]DÖVİZ ALIŞ'!$I$3191:$I$3444</definedName>
    <definedName name="_avr1995">'[3]DÖVİZ ALIŞ'!$I$3445:$I$3698</definedName>
    <definedName name="_avr1996">'[3]DÖVİZ ALIŞ'!$I$3699:$I$3950</definedName>
    <definedName name="_avr1997">'[3]DÖVİZ ALIŞ'!$I$3951:$I$4202</definedName>
    <definedName name="_avr1998">'[3]DÖVİZ ALIŞ'!$I$4203:$I$4453</definedName>
    <definedName name="_avr1999">'[3]DÖVİZ ALIŞ'!$I$4455:$I$4703</definedName>
    <definedName name="_Key1" localSheetId="1" hidden="1">#REF!</definedName>
    <definedName name="_Key1" hidden="1">#REF!</definedName>
    <definedName name="_KKD90">#REF!</definedName>
    <definedName name="_KKD91">#REF!</definedName>
    <definedName name="_KKD92">#REF!</definedName>
    <definedName name="_KKD93">#REF!</definedName>
    <definedName name="_Kur2002">[2]ONEMLI_OKUYUN!$H$86</definedName>
    <definedName name="_Order1" hidden="1">255</definedName>
    <definedName name="_Sort" localSheetId="1" hidden="1">#REF!</definedName>
    <definedName name="_Sort" hidden="1">#REF!</definedName>
    <definedName name="A" localSheetId="1">#REF!</definedName>
    <definedName name="A">#REF!</definedName>
    <definedName name="aaaaaaaaaaaaaaaaaaaaaaaaaaaaaaa" localSheetId="1" hidden="1">{#N/A,#N/A,FALSE,"Prog"}</definedName>
    <definedName name="aaaaaaaaaaaaaaaaaaaaaaaaaaaaaaa" hidden="1">{#N/A,#N/A,FALSE,"Prog"}</definedName>
    <definedName name="ACİK" localSheetId="1">#REF!</definedName>
    <definedName name="ACİK">#REF!</definedName>
    <definedName name="ALACAK" localSheetId="1">#REF!</definedName>
    <definedName name="ALACAK">#REF!</definedName>
    <definedName name="aletamorti" localSheetId="0">[4]investdetails!#REF!</definedName>
    <definedName name="aletamorti">[4]investdetails!#REF!</definedName>
    <definedName name="ALTI" localSheetId="1">#REF!</definedName>
    <definedName name="ALTI">#REF!</definedName>
    <definedName name="april">'[5]kamu-piyasa (iç+dış)'!$D$131:$T$171</definedName>
    <definedName name="as" localSheetId="1" hidden="1">{#N/A,#N/A,FALSE,"Prog"}</definedName>
    <definedName name="as" hidden="1">{#N/A,#N/A,FALSE,"Prog"}</definedName>
    <definedName name="_xlnm.Auto_Open">[15]FORMSRK!$A$1</definedName>
    <definedName name="AYLIK_ADJUSTED" localSheetId="1">'[6]gelir (vergi cihan 11 kasim 00)'!#REF!</definedName>
    <definedName name="AYLIK_ADJUSTED">'[6]gelir (vergi cihan 11 kasim 00)'!#REF!</definedName>
    <definedName name="B" localSheetId="1">#REF!</definedName>
    <definedName name="B">#REF!</definedName>
    <definedName name="BEŞ" localSheetId="1">#REF!</definedName>
    <definedName name="BEŞ">#REF!</definedName>
    <definedName name="BİR" localSheetId="1">#REF!</definedName>
    <definedName name="BİR">#REF!</definedName>
    <definedName name="BirincilDetay" localSheetId="1">#REF!</definedName>
    <definedName name="BirincilDetay">#REF!</definedName>
    <definedName name="BirincilOzet" localSheetId="1">#REF!</definedName>
    <definedName name="BirincilOzet">#REF!</definedName>
    <definedName name="BLPH1" localSheetId="1" hidden="1">#REF!</definedName>
    <definedName name="BLPH1" hidden="1">#REF!</definedName>
    <definedName name="BLPH10" localSheetId="1" hidden="1">#REF!</definedName>
    <definedName name="BLPH10" hidden="1">#REF!</definedName>
    <definedName name="BLPH11" localSheetId="1" hidden="1">#REF!</definedName>
    <definedName name="BLPH11" hidden="1">#REF!</definedName>
    <definedName name="BLPH12" localSheetId="1" hidden="1">#REF!</definedName>
    <definedName name="BLPH12" hidden="1">#REF!</definedName>
    <definedName name="BLPH13" localSheetId="1" hidden="1">#REF!</definedName>
    <definedName name="BLPH13" hidden="1">#REF!</definedName>
    <definedName name="BLPH14" localSheetId="1" hidden="1">#REF!</definedName>
    <definedName name="BLPH14" hidden="1">#REF!</definedName>
    <definedName name="BLPH15" localSheetId="1" hidden="1">#REF!</definedName>
    <definedName name="BLPH15" hidden="1">#REF!</definedName>
    <definedName name="BLPH16" localSheetId="1" hidden="1">#REF!</definedName>
    <definedName name="BLPH16" hidden="1">#REF!</definedName>
    <definedName name="BLPH17" localSheetId="1" hidden="1">#REF!</definedName>
    <definedName name="BLPH17" hidden="1">#REF!</definedName>
    <definedName name="BLPH18" localSheetId="1" hidden="1">#REF!</definedName>
    <definedName name="BLPH18" hidden="1">#REF!</definedName>
    <definedName name="BLPH19" localSheetId="1" hidden="1">#REF!</definedName>
    <definedName name="BLPH19" hidden="1">#REF!</definedName>
    <definedName name="BLPH2" localSheetId="1" hidden="1">#REF!</definedName>
    <definedName name="BLPH2" hidden="1">#REF!</definedName>
    <definedName name="BLPH20" localSheetId="1" hidden="1">#REF!</definedName>
    <definedName name="BLPH20" hidden="1">#REF!</definedName>
    <definedName name="BLPH21" localSheetId="1" hidden="1">#REF!</definedName>
    <definedName name="BLPH21" hidden="1">#REF!</definedName>
    <definedName name="BLPH22" localSheetId="1" hidden="1">#REF!</definedName>
    <definedName name="BLPH22" hidden="1">#REF!</definedName>
    <definedName name="BLPH3" localSheetId="1" hidden="1">#REF!</definedName>
    <definedName name="BLPH3" hidden="1">#REF!</definedName>
    <definedName name="BLPH4" localSheetId="1" hidden="1">#REF!</definedName>
    <definedName name="BLPH4" hidden="1">#REF!</definedName>
    <definedName name="BLPH5" localSheetId="1" hidden="1">#REF!</definedName>
    <definedName name="BLPH5" hidden="1">#REF!</definedName>
    <definedName name="BLPH6" localSheetId="1" hidden="1">#REF!</definedName>
    <definedName name="BLPH6" hidden="1">#REF!</definedName>
    <definedName name="BLPH7" localSheetId="1" hidden="1">#REF!</definedName>
    <definedName name="BLPH7" hidden="1">#REF!</definedName>
    <definedName name="BLPH8" localSheetId="1" hidden="1">#REF!</definedName>
    <definedName name="BLPH8" hidden="1">#REF!</definedName>
    <definedName name="BLPH9" localSheetId="1" hidden="1">#REF!</definedName>
    <definedName name="BLPH9" hidden="1">#REF!</definedName>
    <definedName name="BUS1_1" localSheetId="1" hidden="1">{"'fokod1&amp;eko1'!$C$5:$L$14"}</definedName>
    <definedName name="BUS1_1" hidden="1">{"'fokod1&amp;eko1'!$C$5:$L$14"}</definedName>
    <definedName name="Ç" localSheetId="1" hidden="1">{#N/A,#N/A,FALSE,"Prog"}</definedName>
    <definedName name="Ç" hidden="1">{#N/A,#N/A,FALSE,"Prog"}</definedName>
    <definedName name="C_" localSheetId="1">#REF!</definedName>
    <definedName name="C_">#REF!</definedName>
    <definedName name="CF_4" localSheetId="0">'Cash FLow'!#REF!</definedName>
    <definedName name="CF_4">#REF!</definedName>
    <definedName name="cl">#REF!</definedName>
    <definedName name="_xlnm.Criteria" localSheetId="1">#REF!</definedName>
    <definedName name="_xlnm.Criteria">#REF!</definedName>
    <definedName name="D" localSheetId="1">#REF!</definedName>
    <definedName name="D">#REF!</definedName>
    <definedName name="_xlnm.Database" localSheetId="1">#REF!</definedName>
    <definedName name="_xlnm.Database">#REF!</definedName>
    <definedName name="Deal_Date">[7]Summary!$H$6</definedName>
    <definedName name="değişim_gavur" localSheetId="1">#REF!</definedName>
    <definedName name="değişim_gavur">#REF!</definedName>
    <definedName name="değişim_türk" localSheetId="1">#REF!</definedName>
    <definedName name="değişim_türk">#REF!</definedName>
    <definedName name="DENE">'[8]tahakkuk müzekkeresi_1'!#REF!</definedName>
    <definedName name="detay" localSheetId="1">#REF!</definedName>
    <definedName name="detay">#REF!</definedName>
    <definedName name="DISBORC" localSheetId="1">[9]İSTH!#REF!</definedName>
    <definedName name="DISBORC">[9]İSTH!#REF!</definedName>
    <definedName name="DOKUZ" localSheetId="1">#REF!</definedName>
    <definedName name="DOKUZ">#REF!</definedName>
    <definedName name="DÖRT" localSheetId="1">#REF!</definedName>
    <definedName name="DÖRT">#REF!</definedName>
    <definedName name="dsddddddddddd" localSheetId="1" hidden="1">{#N/A,#N/A,FALSE,"Prog"}</definedName>
    <definedName name="dsddddddddddd" hidden="1">{#N/A,#N/A,FALSE,"Prog"}</definedName>
    <definedName name="E" localSheetId="1">#REF!</definedName>
    <definedName name="E">#REF!</definedName>
    <definedName name="ectract?">#REF!</definedName>
    <definedName name="EK__I_C" localSheetId="1">#REF!</definedName>
    <definedName name="EK__I_C">#REF!</definedName>
    <definedName name="EKIMDETAY" localSheetId="1">#REF!</definedName>
    <definedName name="EKIMDETAY">#REF!</definedName>
    <definedName name="EKIMKASIMARALIKOZET" localSheetId="1">#REF!</definedName>
    <definedName name="EKIMKASIMARALIKOZET">#REF!</definedName>
    <definedName name="EKIMOZET" localSheetId="1">#REF!</definedName>
    <definedName name="EKIMOZET">#REF!</definedName>
    <definedName name="eqint" localSheetId="0">'Cash FLow'!#REF!</definedName>
    <definedName name="eqint">#REF!</definedName>
    <definedName name="Equ_Int_Rate" localSheetId="0">'Cash FLow'!$H$13</definedName>
    <definedName name="Equ_Int_Rate">#REF!</definedName>
    <definedName name="Expenditure" localSheetId="1" hidden="1">{#N/A,#N/A,FALSE,"Prog"}</definedName>
    <definedName name="Expenditure" hidden="1">{#N/A,#N/A,FALSE,"Prog"}</definedName>
    <definedName name="_xlnm.Extract" localSheetId="1">#REF!</definedName>
    <definedName name="_xlnm.Extract">#REF!</definedName>
    <definedName name="eyl" localSheetId="1" hidden="1">{"'original'!$B$2:$H$81"}</definedName>
    <definedName name="eyl" hidden="1">{"'original'!$B$2:$H$81"}</definedName>
    <definedName name="f" localSheetId="0">#REF!</definedName>
    <definedName name="f">#REF!</definedName>
    <definedName name="factor0302">[10]factor0302!$A:$B</definedName>
    <definedName name="factor0601">'[11]factor 06.01'!$A:$B</definedName>
    <definedName name="FACTORR999">'[12]factor 99'!$A:$B</definedName>
    <definedName name="factors">'[13]factor 1999'!$A:$B</definedName>
    <definedName name="faiz">[4]finplandetails!$C$17</definedName>
    <definedName name="Fatt_Cons">#REF!</definedName>
    <definedName name="FAZLA" localSheetId="1">#REF!</definedName>
    <definedName name="FAZLA">#REF!</definedName>
    <definedName name="february">'[5]kamu-piyasa (iç+dış)'!$D$47:$T$86</definedName>
    <definedName name="fx_gavur" localSheetId="1">#REF!</definedName>
    <definedName name="fx_gavur">#REF!</definedName>
    <definedName name="fx_türk" localSheetId="1">#REF!</definedName>
    <definedName name="fx_türk">#REF!</definedName>
    <definedName name="fxgavur" localSheetId="1">#REF!</definedName>
    <definedName name="fxgavur">#REF!</definedName>
    <definedName name="gf" localSheetId="1" hidden="1">{"'yps17a'!$B$2:$R$64"}</definedName>
    <definedName name="gf" hidden="1">{"'yps17a'!$B$2:$R$64"}</definedName>
    <definedName name="GSMHPAY" localSheetId="1" hidden="1">{"'T2-3-11'!$B$8:$O$25"}</definedName>
    <definedName name="GSMHPAY" hidden="1">{"'T2-3-11'!$B$8:$O$25"}</definedName>
    <definedName name="HTML_CodePage" hidden="1">1254</definedName>
    <definedName name="HTML_Control" localSheetId="1" hidden="1">{"'original'!$B$2:$H$81"}</definedName>
    <definedName name="HTML_Control" hidden="1">{"'original'!$B$2:$H$81"}</definedName>
    <definedName name="HTML_Description" hidden="1">""</definedName>
    <definedName name="HTML_Email" hidden="1">""</definedName>
    <definedName name="HTML_Header" hidden="1">""</definedName>
    <definedName name="HTML_LastUpdate" hidden="1">"20/12/2000"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"\\Hm2\UPDATE_KAF\SDDS\3-15.htm"</definedName>
    <definedName name="HTML_PathTemplate" hidden="1">"C:\muh_cal\bulten\T1-3-15.htm"</definedName>
    <definedName name="HTML_Title" hidden="1">""</definedName>
    <definedName name="İKİ" localSheetId="1">#REF!</definedName>
    <definedName name="İKİ">#REF!</definedName>
    <definedName name="ing">'[14]GRAFIK1 - Stok ayrım'!$Y$8:$AI$38</definedName>
    <definedName name="insaatamorti" localSheetId="0">[4]investdetails!#REF!</definedName>
    <definedName name="insaatamorti">[4]investdetails!#REF!</definedName>
    <definedName name="isimlendirme" localSheetId="1">#REF!</definedName>
    <definedName name="isimlendirme">#REF!</definedName>
    <definedName name="IST97REV" localSheetId="1">#REF!</definedName>
    <definedName name="IST97REV">#REF!</definedName>
    <definedName name="IST98PRG" localSheetId="1">#REF!</definedName>
    <definedName name="IST98PRG">#REF!</definedName>
    <definedName name="january">'[5]kamu-piyasa (iç+dış)'!$D$4:$T$44</definedName>
    <definedName name="karsilastirma" localSheetId="1" hidden="1">{#N/A,#N/A,FALSE,"Prog"}</definedName>
    <definedName name="karsilastirma" hidden="1">{#N/A,#N/A,FALSE,"Prog"}</definedName>
    <definedName name="KK" localSheetId="1" hidden="1">{#N/A,#N/A,FALSE,"Prog"}</definedName>
    <definedName name="KK" hidden="1">{#N/A,#N/A,FALSE,"Prog"}</definedName>
    <definedName name="KOD_Donem" localSheetId="1">[16]Anahtar!#REF!</definedName>
    <definedName name="KOD_Donem">[16]Anahtar!#REF!</definedName>
    <definedName name="Konsolide">#REF!</definedName>
    <definedName name="kumgid" hidden="1">"T2-3-12"</definedName>
    <definedName name="KÜMÜLATİF_ADJUSTED" localSheetId="1">'[6]gelir (vergi cihan 11 kasim 00)'!#REF!</definedName>
    <definedName name="KÜMÜLATİF_ADJUSTED">'[6]gelir (vergi cihan 11 kasim 00)'!#REF!</definedName>
    <definedName name="KÜMÜLATİF_UNADJUSTED" localSheetId="1">'[6]gelir (vergi cihan 11 kasim 00)'!#REF!</definedName>
    <definedName name="KÜMÜLATİF_UNADJUSTED">'[6]gelir (vergi cihan 11 kasim 00)'!#REF!</definedName>
    <definedName name="kuponfx_ing" localSheetId="1">#REF!</definedName>
    <definedName name="kuponfx_ing">#REF!</definedName>
    <definedName name="kuponfx_turk" localSheetId="1">#REF!</definedName>
    <definedName name="kuponfx_turk">#REF!</definedName>
    <definedName name="LİBOR">#REF!</definedName>
    <definedName name="Linint" localSheetId="1">#REF!</definedName>
    <definedName name="Linint">#REF!</definedName>
    <definedName name="m" localSheetId="1" hidden="1">{#N/A,#N/A,FALSE,"Prog"}</definedName>
    <definedName name="m" hidden="1">{#N/A,#N/A,FALSE,"Prog"}</definedName>
    <definedName name="march">'[5]kamu-piyasa (iç+dış)'!$D$87:$T$128</definedName>
    <definedName name="martn">'[5]kamu-piyasa (iç+dış)'!$D$87:$T$128</definedName>
    <definedName name="MARTPROG196IST" localSheetId="1">'[17]2003pr-revize'!#REF!</definedName>
    <definedName name="MARTPROG196IST">'[17]2003pr-revize'!#REF!</definedName>
    <definedName name="nomGNP">[18]assumptions!$D$6</definedName>
    <definedName name="ocakn">'[5]kamu-piyasa (iç+dış)'!$D$4:$T$44</definedName>
    <definedName name="OLE_LINK1_1">#REF!</definedName>
    <definedName name="ON" localSheetId="1">#REF!</definedName>
    <definedName name="ON">#REF!</definedName>
    <definedName name="ONBEŞ" localSheetId="1">#REF!</definedName>
    <definedName name="ONBEŞ">#REF!</definedName>
    <definedName name="ONBİR" localSheetId="1">#REF!</definedName>
    <definedName name="ONBİR">#REF!</definedName>
    <definedName name="ONDÖRT" localSheetId="1">#REF!</definedName>
    <definedName name="ONDÖRT">#REF!</definedName>
    <definedName name="ONİKİ" localSheetId="1">#REF!</definedName>
    <definedName name="ONİKİ">#REF!</definedName>
    <definedName name="ONÜÇ" localSheetId="1">#REF!</definedName>
    <definedName name="ONÜÇ">#REF!</definedName>
    <definedName name="ONUYE">[19]!ONUYE</definedName>
    <definedName name="OTO">'[20]2005 OTV MAKTU KARŞILAŞTIRMA'!$C$166</definedName>
    <definedName name="ozet" localSheetId="1">#REF!</definedName>
    <definedName name="ozet">#REF!</definedName>
    <definedName name="özet" localSheetId="1">#REF!</definedName>
    <definedName name="özet">#REF!</definedName>
    <definedName name="ozetkum" localSheetId="1" hidden="1">{"'K.ÖDENEK'!$A$2:$K$73"}</definedName>
    <definedName name="ozetkum" hidden="1">{"'K.ÖDENEK'!$A$2:$K$73"}</definedName>
    <definedName name="pr" localSheetId="1" hidden="1">{#N/A,#N/A,FALSE,"Prog"}</definedName>
    <definedName name="pr" hidden="1">{#N/A,#N/A,FALSE,"Prog"}</definedName>
    <definedName name="_xlnm.Print_Area" localSheetId="0">'Cash FLow'!$A$2:$Y$29</definedName>
    <definedName name="_xlnm.Print_Area" localSheetId="1">'exchange rates'!#REF!</definedName>
    <definedName name="_xlnm.Print_Area">#REF!</definedName>
    <definedName name="Print_Area_MI" localSheetId="1">#REF!</definedName>
    <definedName name="Print_Area_MI">#REF!</definedName>
    <definedName name="Print_Titles_MI" localSheetId="1">#REF!</definedName>
    <definedName name="Print_Titles_MI">#REF!</definedName>
    <definedName name="Q" localSheetId="1">{#N/A,#N/A,FALSE,"Prog"}</definedName>
    <definedName name="Q">{#N/A,#N/A,FALSE,"Prog"}</definedName>
    <definedName name="QQQQQQQQQ" localSheetId="1" hidden="1">{#N/A,#N/A,FALSE,"Prog"}</definedName>
    <definedName name="QQQQQQQQQ" hidden="1">{#N/A,#N/A,FALSE,"Prog"}</definedName>
    <definedName name="QQQQQQQQQQ" localSheetId="1" hidden="1">{#N/A,#N/A,FALSE,"Prog"}</definedName>
    <definedName name="QQQQQQQQQQ" hidden="1">{#N/A,#N/A,FALSE,"Prog"}</definedName>
    <definedName name="rebate" localSheetId="1" hidden="1">{#N/A,#N/A,FALSE,"Prog"}</definedName>
    <definedName name="rebate" hidden="1">{#N/A,#N/A,FALSE,"Prog"}</definedName>
    <definedName name="_xlnm.Recorder" localSheetId="1">#REF!</definedName>
    <definedName name="_xlnm.Recorder">#REF!</definedName>
    <definedName name="REVIZE" localSheetId="1">#REF!</definedName>
    <definedName name="REVIZE">#REF!</definedName>
    <definedName name="SEKİZ" localSheetId="1">#REF!</definedName>
    <definedName name="SEKİZ">#REF!</definedName>
    <definedName name="SİL" localSheetId="1" hidden="1">{#N/A,#N/A,FALSE,"Prog"}</definedName>
    <definedName name="SİL" hidden="1">{#N/A,#N/A,FALSE,"Prog"}</definedName>
    <definedName name="Social" localSheetId="0">[4]op.costs!#REF!</definedName>
    <definedName name="Social">[4]op.costs!#REF!</definedName>
    <definedName name="Social_S" localSheetId="0">[4]op.costs!#REF!</definedName>
    <definedName name="Social_S">[4]op.costs!#REF!</definedName>
    <definedName name="Social_Security" localSheetId="0">[4]op.costs!#REF!</definedName>
    <definedName name="Social_Security">[4]op.costs!#REF!</definedName>
    <definedName name="SSS" localSheetId="1" hidden="1">{"'T2-3-11'!$B$8:$O$25"}</definedName>
    <definedName name="SSS" hidden="1">{"'T2-3-11'!$B$8:$O$25"}</definedName>
    <definedName name="şubatn">'[5]kamu-piyasa (iç+dış)'!$D$47:$T$84</definedName>
    <definedName name="TABLO">#N/A</definedName>
    <definedName name="TotalOperatingKlein" localSheetId="0">[4]op.costs!#REF!</definedName>
    <definedName name="TotalOperatingKlein">[4]op.costs!#REF!</definedName>
    <definedName name="TotalParkKlein">[21]Project!$E$31</definedName>
    <definedName name="TÜP">'[20]2005 OTV MAKTU KARŞILAŞTIRMA'!$D$166</definedName>
    <definedName name="turkce">'[14]GRAFIK1 - Stok ayrım'!$B$7:$L$34</definedName>
    <definedName name="ÜÇ" localSheetId="1">#REF!</definedName>
    <definedName name="ÜÇ">#REF!</definedName>
    <definedName name="Units">[7]Summary!$B$23</definedName>
    <definedName name="Wages" localSheetId="0">[4]op.costs!#REF!</definedName>
    <definedName name="Wages">[4]op.costs!#REF!</definedName>
    <definedName name="WP_Klein">[21]Project!$D$7</definedName>
    <definedName name="wrn.Ratio._.to._.GNP." localSheetId="1" hidden="1">{#N/A,#N/A,FALSE,"Prog"}</definedName>
    <definedName name="wrn.Ratio._.to._.GNP." hidden="1">{#N/A,#N/A,FALSE,"Prog"}</definedName>
    <definedName name="xx" localSheetId="1" hidden="1">{"'I-F'!$B$2:$S$92"}</definedName>
    <definedName name="xx" hidden="1">{"'I-F'!$B$2:$S$92"}</definedName>
    <definedName name="YEDİ" localSheetId="1">#REF!</definedName>
    <definedName name="YED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5" l="1"/>
  <c r="E98" i="24" l="1"/>
  <c r="D4" i="15" l="1"/>
  <c r="G6" i="15" l="1"/>
  <c r="Q6" i="15"/>
  <c r="F98" i="24" l="1"/>
  <c r="D20" i="15" s="1"/>
  <c r="D23" i="15"/>
  <c r="D3" i="15"/>
  <c r="D14" i="15" l="1"/>
  <c r="B9" i="15"/>
  <c r="G22" i="15" l="1"/>
  <c r="H7" i="15" l="1"/>
  <c r="D27" i="15" l="1"/>
  <c r="Z49" i="24" l="1"/>
  <c r="Q22" i="15" l="1"/>
  <c r="F13" i="15" l="1"/>
  <c r="C28" i="20" l="1"/>
  <c r="B28" i="20"/>
  <c r="G4" i="15" l="1"/>
  <c r="G3" i="15"/>
  <c r="H3" i="15" l="1"/>
  <c r="I3" i="15" s="1"/>
  <c r="J3" i="15" s="1"/>
  <c r="K3" i="15" s="1"/>
  <c r="L3" i="15" s="1"/>
  <c r="M3" i="15" s="1"/>
  <c r="N3" i="15" s="1"/>
  <c r="O3" i="15" s="1"/>
  <c r="P3" i="15" s="1"/>
  <c r="Q3" i="15" s="1"/>
  <c r="G5" i="15"/>
  <c r="H5" i="15" s="1"/>
  <c r="I5" i="15" s="1"/>
  <c r="J5" i="15" s="1"/>
  <c r="K5" i="15" s="1"/>
  <c r="L5" i="15" s="1"/>
  <c r="M5" i="15" s="1"/>
  <c r="N5" i="15" s="1"/>
  <c r="O5" i="15" s="1"/>
  <c r="P5" i="15" s="1"/>
  <c r="H4" i="15"/>
  <c r="R3" i="15" l="1"/>
  <c r="S3" i="15" s="1"/>
  <c r="T3" i="15" s="1"/>
  <c r="U3" i="15" s="1"/>
  <c r="V3" i="15" s="1"/>
  <c r="W3" i="15" s="1"/>
  <c r="X3" i="15" s="1"/>
  <c r="Y3" i="15" s="1"/>
  <c r="I4" i="15"/>
  <c r="B10" i="15"/>
  <c r="B14" i="15" l="1"/>
  <c r="J4" i="15"/>
  <c r="K4" i="15" l="1"/>
  <c r="F26" i="15"/>
  <c r="H26" i="15" s="1"/>
  <c r="H6" i="15"/>
  <c r="H22" i="15" l="1"/>
  <c r="L4" i="15"/>
  <c r="B18" i="15"/>
  <c r="B19" i="15" s="1"/>
  <c r="I6" i="15"/>
  <c r="I22" i="15" s="1"/>
  <c r="B20" i="15" l="1"/>
  <c r="B21" i="15"/>
  <c r="M4" i="15"/>
  <c r="B22" i="15"/>
  <c r="J6" i="15"/>
  <c r="J22" i="15" s="1"/>
  <c r="B25" i="15" l="1"/>
  <c r="H8" i="15"/>
  <c r="G8" i="15"/>
  <c r="B33" i="15"/>
  <c r="N4" i="15"/>
  <c r="D25" i="15"/>
  <c r="K6" i="15"/>
  <c r="K22" i="15" s="1"/>
  <c r="I7" i="15" l="1"/>
  <c r="J7" i="15" s="1"/>
  <c r="O4" i="15"/>
  <c r="L6" i="15"/>
  <c r="L22" i="15" s="1"/>
  <c r="I8" i="15" l="1"/>
  <c r="P4" i="15"/>
  <c r="L25" i="15"/>
  <c r="M6" i="15"/>
  <c r="K7" i="15"/>
  <c r="J8" i="15"/>
  <c r="M22" i="15" l="1"/>
  <c r="Q4" i="15"/>
  <c r="N6" i="15"/>
  <c r="N22" i="15" s="1"/>
  <c r="M25" i="15"/>
  <c r="L7" i="15"/>
  <c r="K8" i="15"/>
  <c r="R4" i="15" l="1"/>
  <c r="Q5" i="15"/>
  <c r="R5" i="15" s="1"/>
  <c r="S5" i="15" s="1"/>
  <c r="T5" i="15" s="1"/>
  <c r="U5" i="15" s="1"/>
  <c r="V5" i="15" s="1"/>
  <c r="W5" i="15" s="1"/>
  <c r="X5" i="15" s="1"/>
  <c r="Y5" i="15" s="1"/>
  <c r="O6" i="15"/>
  <c r="O22" i="15" s="1"/>
  <c r="N25" i="15"/>
  <c r="M7" i="15"/>
  <c r="L8" i="15"/>
  <c r="S4" i="15"/>
  <c r="G11" i="15" l="1"/>
  <c r="P6" i="15"/>
  <c r="P22" i="15" s="1"/>
  <c r="O25" i="15"/>
  <c r="N7" i="15"/>
  <c r="M8" i="15"/>
  <c r="T4" i="15"/>
  <c r="G12" i="15" l="1"/>
  <c r="G13" i="15" s="1"/>
  <c r="G14" i="15" s="1"/>
  <c r="G15" i="15" s="1"/>
  <c r="P25" i="15"/>
  <c r="O7" i="15"/>
  <c r="N8" i="15"/>
  <c r="U4" i="15"/>
  <c r="G21" i="15" l="1"/>
  <c r="G23" i="15" s="1"/>
  <c r="G27" i="15" s="1"/>
  <c r="H11" i="15"/>
  <c r="R6" i="15"/>
  <c r="R22" i="15" s="1"/>
  <c r="P7" i="15"/>
  <c r="Q7" i="15" s="1"/>
  <c r="O8" i="15"/>
  <c r="V4" i="15"/>
  <c r="H12" i="15" l="1"/>
  <c r="H13" i="15" s="1"/>
  <c r="H14" i="15" s="1"/>
  <c r="H15" i="15" s="1"/>
  <c r="H21" i="15" s="1"/>
  <c r="H23" i="15" s="1"/>
  <c r="H27" i="15" s="1"/>
  <c r="C33" i="15"/>
  <c r="G28" i="15"/>
  <c r="S6" i="15"/>
  <c r="S22" i="15" s="1"/>
  <c r="P8" i="15"/>
  <c r="W4" i="15"/>
  <c r="I11" i="15" l="1"/>
  <c r="D33" i="15"/>
  <c r="H28" i="15"/>
  <c r="T6" i="15"/>
  <c r="T22" i="15" s="1"/>
  <c r="R7" i="15"/>
  <c r="Q8" i="15"/>
  <c r="X4" i="15"/>
  <c r="I12" i="15" l="1"/>
  <c r="I13" i="15" s="1"/>
  <c r="I14" i="15" s="1"/>
  <c r="I15" i="15" s="1"/>
  <c r="I21" i="15" s="1"/>
  <c r="I23" i="15" s="1"/>
  <c r="I27" i="15" s="1"/>
  <c r="Y4" i="15"/>
  <c r="U6" i="15"/>
  <c r="U22" i="15" s="1"/>
  <c r="S7" i="15"/>
  <c r="R8" i="15"/>
  <c r="I28" i="15" l="1"/>
  <c r="E33" i="15"/>
  <c r="J11" i="15"/>
  <c r="V6" i="15"/>
  <c r="V22" i="15" s="1"/>
  <c r="T7" i="15"/>
  <c r="S8" i="15"/>
  <c r="J12" i="15" l="1"/>
  <c r="J13" i="15" s="1"/>
  <c r="J14" i="15" s="1"/>
  <c r="J15" i="15" s="1"/>
  <c r="J21" i="15" s="1"/>
  <c r="J23" i="15" s="1"/>
  <c r="J27" i="15" s="1"/>
  <c r="W6" i="15"/>
  <c r="W22" i="15" s="1"/>
  <c r="U7" i="15"/>
  <c r="T8" i="15"/>
  <c r="K11" i="15" l="1"/>
  <c r="F33" i="15"/>
  <c r="J28" i="15"/>
  <c r="X6" i="15"/>
  <c r="X22" i="15" s="1"/>
  <c r="V7" i="15"/>
  <c r="U8" i="15"/>
  <c r="K12" i="15" l="1"/>
  <c r="K13" i="15" s="1"/>
  <c r="K14" i="15" s="1"/>
  <c r="K15" i="15" s="1"/>
  <c r="K21" i="15" s="1"/>
  <c r="K23" i="15" s="1"/>
  <c r="K27" i="15" s="1"/>
  <c r="Y6" i="15"/>
  <c r="W7" i="15"/>
  <c r="V8" i="15"/>
  <c r="Y22" i="15" l="1"/>
  <c r="L11" i="15"/>
  <c r="G33" i="15"/>
  <c r="K28" i="15"/>
  <c r="X7" i="15"/>
  <c r="Y7" i="15" s="1"/>
  <c r="Y8" i="15" s="1"/>
  <c r="W8" i="15"/>
  <c r="L12" i="15" l="1"/>
  <c r="L13" i="15" s="1"/>
  <c r="L14" i="15" s="1"/>
  <c r="L15" i="15" s="1"/>
  <c r="L21" i="15" s="1"/>
  <c r="L23" i="15" s="1"/>
  <c r="L27" i="15" s="1"/>
  <c r="D13" i="15"/>
  <c r="X8" i="15"/>
  <c r="H33" i="15" l="1"/>
  <c r="L28" i="15"/>
  <c r="M11" i="15"/>
  <c r="M12" i="15" l="1"/>
  <c r="M13" i="15" s="1"/>
  <c r="M14" i="15" s="1"/>
  <c r="M15" i="15" s="1"/>
  <c r="M21" i="15" s="1"/>
  <c r="M23" i="15" s="1"/>
  <c r="M27" i="15" s="1"/>
  <c r="N11" i="15" l="1"/>
  <c r="I33" i="15"/>
  <c r="M28" i="15"/>
  <c r="N12" i="15" l="1"/>
  <c r="N13" i="15" s="1"/>
  <c r="N14" i="15" s="1"/>
  <c r="N15" i="15" s="1"/>
  <c r="N21" i="15" s="1"/>
  <c r="N23" i="15" s="1"/>
  <c r="N27" i="15" s="1"/>
  <c r="O11" i="15" l="1"/>
  <c r="J33" i="15"/>
  <c r="N28" i="15"/>
  <c r="T11" i="15" l="1"/>
  <c r="O12" i="15"/>
  <c r="O13" i="15" s="1"/>
  <c r="O14" i="15" s="1"/>
  <c r="O15" i="15" s="1"/>
  <c r="O21" i="15" s="1"/>
  <c r="O23" i="15" s="1"/>
  <c r="O27" i="15" s="1"/>
  <c r="S11" i="15" l="1"/>
  <c r="S12" i="15" s="1"/>
  <c r="S13" i="15" s="1"/>
  <c r="S14" i="15" s="1"/>
  <c r="S15" i="15" s="1"/>
  <c r="S21" i="15" s="1"/>
  <c r="S23" i="15" s="1"/>
  <c r="S27" i="15" s="1"/>
  <c r="T12" i="15"/>
  <c r="T13" i="15" s="1"/>
  <c r="T14" i="15" s="1"/>
  <c r="T15" i="15" s="1"/>
  <c r="T21" i="15" s="1"/>
  <c r="T23" i="15" s="1"/>
  <c r="T27" i="15" s="1"/>
  <c r="K33" i="15"/>
  <c r="O28" i="15"/>
  <c r="P11" i="15"/>
  <c r="P33" i="15" l="1"/>
  <c r="O33" i="15"/>
  <c r="P12" i="15"/>
  <c r="P13" i="15" s="1"/>
  <c r="P14" i="15" s="1"/>
  <c r="P15" i="15" l="1"/>
  <c r="P21" i="15" s="1"/>
  <c r="P23" i="15" s="1"/>
  <c r="P27" i="15" s="1"/>
  <c r="Q11" i="15"/>
  <c r="Q12" i="15" l="1"/>
  <c r="Q13" i="15" s="1"/>
  <c r="Q14" i="15" s="1"/>
  <c r="L33" i="15"/>
  <c r="P28" i="15"/>
  <c r="R11" i="15"/>
  <c r="U11" i="15" l="1"/>
  <c r="U12" i="15" s="1"/>
  <c r="U13" i="15" s="1"/>
  <c r="U14" i="15" s="1"/>
  <c r="U15" i="15" s="1"/>
  <c r="U21" i="15" s="1"/>
  <c r="U23" i="15" s="1"/>
  <c r="U27" i="15" s="1"/>
  <c r="V11" i="15"/>
  <c r="R12" i="15"/>
  <c r="R13" i="15" s="1"/>
  <c r="R14" i="15" s="1"/>
  <c r="Q15" i="15"/>
  <c r="Q21" i="15" s="1"/>
  <c r="Q23" i="15" s="1"/>
  <c r="Q27" i="15" s="1"/>
  <c r="F22" i="15"/>
  <c r="Q33" i="15" l="1"/>
  <c r="V12" i="15"/>
  <c r="V13" i="15" s="1"/>
  <c r="V14" i="15" s="1"/>
  <c r="V15" i="15" s="1"/>
  <c r="V21" i="15" s="1"/>
  <c r="V23" i="15" s="1"/>
  <c r="V27" i="15" s="1"/>
  <c r="M33" i="15"/>
  <c r="Q28" i="15"/>
  <c r="R15" i="15"/>
  <c r="R21" i="15" s="1"/>
  <c r="R23" i="15" s="1"/>
  <c r="R27" i="15" s="1"/>
  <c r="F15" i="15"/>
  <c r="R33" i="15" l="1"/>
  <c r="N33" i="15"/>
  <c r="R28" i="15"/>
  <c r="S28" i="15" l="1"/>
  <c r="T28" i="15" s="1"/>
  <c r="W11" i="15"/>
  <c r="W12" i="15" s="1"/>
  <c r="W13" i="15" s="1"/>
  <c r="W14" i="15" s="1"/>
  <c r="W15" i="15" s="1"/>
  <c r="W21" i="15" s="1"/>
  <c r="W23" i="15" s="1"/>
  <c r="W27" i="15" s="1"/>
  <c r="X11" i="15"/>
  <c r="X12" i="15" s="1"/>
  <c r="X13" i="15" s="1"/>
  <c r="X14" i="15" s="1"/>
  <c r="X15" i="15" s="1"/>
  <c r="X21" i="15" s="1"/>
  <c r="X23" i="15" s="1"/>
  <c r="X27" i="15" s="1"/>
  <c r="S33" i="15" l="1"/>
  <c r="T33" i="15"/>
  <c r="U28" i="15"/>
  <c r="V28" i="15" s="1"/>
  <c r="W28" i="15" s="1"/>
  <c r="X28" i="15" s="1"/>
  <c r="Y11" i="15" l="1"/>
  <c r="Y12" i="15" s="1"/>
  <c r="Y13" i="15" s="1"/>
  <c r="Y14" i="15" s="1"/>
  <c r="Y15" i="15" s="1"/>
  <c r="Y21" i="15" s="1"/>
  <c r="Y23" i="15" s="1"/>
  <c r="Y27" i="15" s="1"/>
  <c r="F10" i="15"/>
  <c r="U33" i="15" l="1"/>
  <c r="D29" i="15" s="1"/>
  <c r="C39" i="15" s="1"/>
  <c r="Y28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C26" authorId="0" shapeId="0" xr:uid="{00000000-0006-0000-0000-000001000000}">
      <text>
        <r>
          <rPr>
            <sz val="9"/>
            <color indexed="81"/>
            <rFont val="Tahoma"/>
            <family val="2"/>
            <charset val="162"/>
          </rPr>
          <t>https://www.mevzuat.gov.tr/mevzuatmetin/1.4.193.pdf</t>
        </r>
      </text>
    </comment>
    <comment ref="C27" authorId="0" shapeId="0" xr:uid="{00000000-0006-0000-0000-000002000000}">
      <text>
        <r>
          <rPr>
            <sz val="9"/>
            <color indexed="81"/>
            <rFont val="Tahoma"/>
            <family val="2"/>
            <charset val="162"/>
          </rPr>
          <t>https://www.mevzuat.gov.tr/mevzuatmetin/1.5.5346.pdf</t>
        </r>
      </text>
    </comment>
    <comment ref="A28" authorId="0" shapeId="0" xr:uid="{00000000-0006-0000-0000-000003000000}">
      <text>
        <r>
          <rPr>
            <sz val="9"/>
            <color indexed="81"/>
            <rFont val="Tahoma"/>
            <family val="2"/>
            <charset val="162"/>
          </rPr>
          <t>https://climatetrade.com/voluntary-carbon-market-value-tops-us2b/</t>
        </r>
      </text>
    </comment>
  </commentList>
</comments>
</file>

<file path=xl/sharedStrings.xml><?xml version="1.0" encoding="utf-8"?>
<sst xmlns="http://schemas.openxmlformats.org/spreadsheetml/2006/main" count="248" uniqueCount="137">
  <si>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</si>
  <si>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</si>
  <si>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</si>
  <si>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</si>
  <si>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</si>
  <si>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</si>
  <si>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</si>
  <si>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</si>
  <si>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</si>
  <si>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</si>
  <si>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</si>
  <si>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</si>
  <si>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</si>
  <si>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</si>
  <si>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</si>
  <si>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</si>
  <si>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</si>
  <si>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</si>
  <si>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</si>
  <si>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CONSTRUCTION YEARS</t>
  </si>
  <si>
    <t>OPERATION YEARS</t>
  </si>
  <si>
    <t>PROJECT INCOME</t>
  </si>
  <si>
    <t>DEPRECIATION</t>
  </si>
  <si>
    <t>OPERATING COSTS</t>
  </si>
  <si>
    <t>GROSS EARNINGS</t>
  </si>
  <si>
    <t>INCOME BEFORE TAX</t>
  </si>
  <si>
    <t>NET PROFIT AFTER TAX</t>
  </si>
  <si>
    <t>EQUITY</t>
  </si>
  <si>
    <t>TOTAL</t>
  </si>
  <si>
    <t>NET PROFITS</t>
  </si>
  <si>
    <t>TOTAL FUNDS</t>
  </si>
  <si>
    <t>LOAN PAY BACK</t>
  </si>
  <si>
    <t>VAT RETURN</t>
  </si>
  <si>
    <t xml:space="preserve">PROJECTED  FUNDS FLOW </t>
  </si>
  <si>
    <t>INTEREST RATE ON   LOANS</t>
  </si>
  <si>
    <t xml:space="preserve">CORPORATE TAX </t>
  </si>
  <si>
    <t xml:space="preserve">INDICATED DIVIDENDS </t>
  </si>
  <si>
    <t>INDICATED DIVIDENDS</t>
  </si>
  <si>
    <t>TOTAL   INVESTMENT</t>
  </si>
  <si>
    <t xml:space="preserve">YEARLY  OPERATING  COSTS </t>
  </si>
  <si>
    <t>IRR</t>
  </si>
  <si>
    <t>CORPORATE TAX BASE</t>
  </si>
  <si>
    <t>TOTAL PROJECT COST</t>
  </si>
  <si>
    <t>EQUITY RATIO</t>
  </si>
  <si>
    <t>TOTAL  BANK LOANS</t>
  </si>
  <si>
    <t>TOTAL  EQUITY INVESTMENT</t>
  </si>
  <si>
    <t>DEVELOPMENT FEE</t>
  </si>
  <si>
    <t>PRODUCTION (GWhr/year)</t>
  </si>
  <si>
    <t>CARBON CREDITS</t>
  </si>
  <si>
    <t>Year</t>
  </si>
  <si>
    <t>Average SALES PRICE (cents/kWh)</t>
  </si>
  <si>
    <t>TOTAL (Ex. VAT)</t>
  </si>
  <si>
    <t>(TL)</t>
  </si>
  <si>
    <t>EURO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</si>
  <si>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</si>
  <si>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</si>
  <si>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</si>
  <si>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</si>
  <si>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</si>
  <si>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</si>
  <si>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</si>
  <si>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</si>
  <si>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</si>
  <si>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</si>
  <si>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</si>
  <si>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</si>
  <si>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RESIDUAL VALUE</t>
  </si>
  <si>
    <t>Investment Period</t>
  </si>
  <si>
    <t>Operation Period</t>
  </si>
  <si>
    <t>Sensitivity Analysis</t>
  </si>
  <si>
    <t>Parameter</t>
  </si>
  <si>
    <t>Fluctuation</t>
  </si>
  <si>
    <t>Investment Cost</t>
  </si>
  <si>
    <t>Operating Cost</t>
  </si>
  <si>
    <t>Electricity Income</t>
  </si>
  <si>
    <t>CONTINGENCY</t>
  </si>
  <si>
    <t>Exchange Ratio                 $ / YTL</t>
  </si>
  <si>
    <t>ABD DOLARI</t>
  </si>
  <si>
    <t>US DOLLAR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</si>
  <si>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</si>
  <si>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</si>
  <si>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</si>
  <si>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</si>
  <si>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</si>
  <si>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</si>
  <si>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</si>
  <si>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</si>
  <si>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</si>
  <si>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</si>
  <si>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</si>
  <si>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</si>
  <si>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SALES PRICE ($ cents/kWh)</t>
  </si>
  <si>
    <t>Contribution Fee ($centskWh)</t>
  </si>
  <si>
    <t>ISSK Geçerlilik Tarihi</t>
  </si>
  <si>
    <t>İlk Versiyon (ARALIK )</t>
  </si>
  <si>
    <t>Son Versiyon (MART )</t>
  </si>
  <si>
    <t>December 2011</t>
  </si>
  <si>
    <t xml:space="preserve"> http://dgpys.teias.gov.tr/dgpys/</t>
  </si>
  <si>
    <t>Average</t>
  </si>
  <si>
    <t>ISKK link at right side</t>
  </si>
  <si>
    <t>DEPRECIATION  Construction(years)</t>
  </si>
  <si>
    <t>DEPRECIATION  TURBINE&amp;EM (years)</t>
  </si>
  <si>
    <t xml:space="preserve">TOTAL FUNDS </t>
  </si>
  <si>
    <t>CUMULATIVE FUNDS</t>
  </si>
  <si>
    <t>INSTALLED POWER (MWe)</t>
  </si>
  <si>
    <t>Electricity GENERATION  (GWhr/year)</t>
  </si>
  <si>
    <t>% Fluctuation (Without CCs)</t>
  </si>
  <si>
    <t>%Fluctuation</t>
  </si>
  <si>
    <t xml:space="preserve">LOAN INTERESTS </t>
  </si>
  <si>
    <t>https://www.teias.gov.tr/tr/yayinlar-raporlar/piyasa-raporlari</t>
  </si>
  <si>
    <t>% Loss (Transmission)</t>
  </si>
  <si>
    <t>YILLIK</t>
  </si>
  <si>
    <t xml:space="preserve"> DÖNEM SONU DÖVİZ KURLARI (END-OF-PERIOD EXCHANGE RATES-MONTHLY AVERAGES)</t>
  </si>
  <si>
    <t>ORTALAMA DÖVİZ KURLARI (AVERAGE EXCHANGE RATES-MONTHLY AVERAGES)</t>
  </si>
  <si>
    <t>https://www.epdk.org.tr/Detay/DownloadDocument?id=Uo5og7ZS2pc=</t>
  </si>
  <si>
    <t>Reference link</t>
  </si>
  <si>
    <t>2014 Electricity Market Development Report prepared by Energy Market Regulatory Authority of Turkey (EMRA)</t>
  </si>
  <si>
    <t>Exchange Ratio (gas engine and auxillary equipments agrement)                 € /$</t>
  </si>
  <si>
    <t>Transmission Loss Factor ( TEIAS)</t>
  </si>
  <si>
    <t>https://www.tcmb.gov.tr/wps/wcm/connect/TR/TCMB+TR/Main+Menu/Istatistikler/Doviz+Kurlari/Gosterge+Niteligindeki+Merkez+Bankasi+Kurlarii/</t>
  </si>
  <si>
    <t>USD/TRY</t>
  </si>
  <si>
    <t>USD/EURO</t>
  </si>
  <si>
    <t>BANK LOANS (4,500,000 EURO, signed aggrement 22/05/2020)</t>
  </si>
  <si>
    <t>2019</t>
  </si>
  <si>
    <t>CARBON CREDITS          $ / tonCO2</t>
  </si>
  <si>
    <t>EPC Contract Value (1000 USD Dollar) (23,800,000, signed agreement on 01/12/2019)</t>
  </si>
  <si>
    <t>*Investment Decision Date 02/01/2020 Date of gas engine agreement</t>
  </si>
  <si>
    <t>Personel &amp; ADM Cost (USDk) (Financial Feasibility)</t>
  </si>
  <si>
    <t>Raw Material Transportation (USDk) (Financial Feasibility)</t>
  </si>
  <si>
    <t>Electricity (USDk) (Financial Feasibility)</t>
  </si>
  <si>
    <t>Consumables (USDk) (Financial Feasibility)</t>
  </si>
  <si>
    <t>Maintanence (USDk) (Financial Feasibility)</t>
  </si>
  <si>
    <t>Insurance (USDk) (Financial Feasibility)</t>
  </si>
  <si>
    <t xml:space="preserve">System Usage Expense (USDk) (Financial Feasibility) </t>
  </si>
  <si>
    <t>Other (USDk) (Financial Feasibility)</t>
  </si>
  <si>
    <t xml:space="preserve">Cash Flow  $ </t>
  </si>
  <si>
    <t>OPERATION COSTS (Financial Feasibility dated 04/09/2019)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</si>
</sst>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4">
    <numFmt numFmtId="41" formatCode="_ * #,##0_ ;_ * \-#,##0_ ;_ * &quot;-&quot;_ ;_ @_ "/>
    <numFmt numFmtId="164" formatCode="_-* #,##0.00_-;\-* #,##0.00_-;_-* &quot;-&quot;??_-;_-@_-"/>
    <numFmt numFmtId="165" formatCode="_-&quot;£&quot;* #,##0_-;\-&quot;£&quot;* #,##0_-;_-&quot;£&quot;* &quot;-&quot;_-;_-@_-"/>
    <numFmt numFmtId="166" formatCode="_-&quot;£&quot;* #,##0.00_-;\-&quot;£&quot;* #,##0.00_-;_-&quot;£&quot;* &quot;-&quot;??_-;_-@_-"/>
    <numFmt numFmtId="167" formatCode="#,##0\ &quot;TL&quot;;\-#,##0\ &quot;TL&quot;"/>
    <numFmt numFmtId="168" formatCode="#,##0\ &quot;TL&quot;;[Red]\-#,##0\ &quot;TL&quot;"/>
    <numFmt numFmtId="170" formatCode="_-* #,##0\ _T_L_-;\-* #,##0\ _T_L_-;_-* &quot;-&quot;\ _T_L_-;_-@_-"/>
    <numFmt numFmtId="172" formatCode="_-* #,##0.00\ _T_L_-;\-* #,##0.00\ _T_L_-;_-* &quot;-&quot;??\ _T_L_-;_-@_-"/>
    <numFmt numFmtId="173" formatCode="_-* #,##0.00\ &quot;YTL&quot;_-;\-* #,##0.00\ &quot;YTL&quot;_-;_-* &quot;-&quot;??\ &quot;YTL&quot;_-;_-@_-"/>
    <numFmt numFmtId="174" formatCode="_-* #,##0.00\ _Y_T_L_-;\-* #,##0.00\ _Y_T_L_-;_-* &quot;-&quot;??\ _Y_T_L_-;_-@_-"/>
    <numFmt numFmtId="175" formatCode="#,##0.0"/>
    <numFmt numFmtId="176" formatCode="#,##0.000"/>
    <numFmt numFmtId="177" formatCode="0.0%"/>
    <numFmt numFmtId="178" formatCode="#,##0.000\ &quot;YTL&quot;;\-#,##0.00\ &quot;YTL&quot;"/>
    <numFmt numFmtId="179" formatCode="_-* #.##\ &quot;US cents&quot;_-;\-* #,##0\ &quot;CHF&quot;_-;_-* &quot;-&quot;\ &quot;CHF&quot;_-;_-@_-"/>
    <numFmt numFmtId="180" formatCode="_-* #.##\ &quot;€ cents&quot;_-;\-* #,##0\ &quot;CHF&quot;_-;_-* &quot;-&quot;\ &quot;CHF&quot;_-;_-@_-"/>
    <numFmt numFmtId="181" formatCode="#,##0.00_ ;\-#,##0.00\ "/>
    <numFmt numFmtId="182" formatCode="_-* #,##0.00\ [$€-1]_-;\-* #,##0.00\ [$€-1]_-;_-* &quot;-&quot;??\ [$€-1]_-"/>
    <numFmt numFmtId="183" formatCode="#."/>
    <numFmt numFmtId="184" formatCode="mmmm\-yy"/>
    <numFmt numFmtId="185" formatCode="_-* #,##0\ _Y_T_L_-;\-* #,##0\ _Y_T_L_-;_-* &quot;-&quot;??\ _Y_T_L_-;_-@_-"/>
    <numFmt numFmtId="186" formatCode="0.0"/>
    <numFmt numFmtId="187" formatCode="&quot;$&quot;\ #,##0.0\ \B\i\l._);\(&quot;$&quot;\ #,##0.0\ \B\i\l.\)"/>
    <numFmt numFmtId="188" formatCode="&quot;$&quot;\ #,##0.0\ \M\i\l.;\(&quot;$&quot;\ #,##0.0\ \M\i\l.\)"/>
    <numFmt numFmtId="189" formatCode="0%_);\(0%\)"/>
    <numFmt numFmtId="190" formatCode="0.0%\ \E"/>
    <numFmt numFmtId="191" formatCode="#,##0;\(#,##0\)"/>
    <numFmt numFmtId="192" formatCode="#,##0.0_);\(#,##0.0\)"/>
    <numFmt numFmtId="193" formatCode="#,##0_%_);\(#,##0\)_%;#,##0_%_);@_%_)"/>
    <numFmt numFmtId="194" formatCode="#,##0.00_%_);\(#,##0.00\)_%;#,##0.00_%_);@_%_)"/>
    <numFmt numFmtId="195" formatCode="_(* #,##0.00_);_(* \(#,##0.00\);_(* &quot;-&quot;??_);_(@_)"/>
    <numFmt numFmtId="196" formatCode="#,##0_);[Black]\(#,##0\)"/>
    <numFmt numFmtId="197" formatCode="#,##0\x_);\(#,##0\x\)"/>
    <numFmt numFmtId="198" formatCode="#,##0\E_);\(#,##0\E\)"/>
    <numFmt numFmtId="199" formatCode="#,##0.0\x_);\(#,##0.0\x\)"/>
    <numFmt numFmtId="200" formatCode="#,##0.000_);\(#,##0.000\)"/>
    <numFmt numFmtId="201" formatCode="0.00_);\(0.00\);0.00"/>
    <numFmt numFmtId="202" formatCode="&quot;$&quot;#,##0.0_);\(&quot;$&quot;#,##0.0\)"/>
    <numFmt numFmtId="203" formatCode="&quot;$&quot;#,##0.00_);\(&quot;$&quot;#,##0.00\)"/>
    <numFmt numFmtId="204" formatCode="&quot;$&quot;#,##0.00\A_);\(&quot;$&quot;#,##0.00\A\)"/>
    <numFmt numFmtId="205" formatCode="&quot;$&quot;#,##0.00\E_);\(&quot;$&quot;#,##0.00\E\)"/>
    <numFmt numFmtId="206" formatCode="&quot;$&quot;#,##0.00\ \ _);\(&quot;$&quot;#,##0.00\ \ \)"/>
    <numFmt numFmtId="207" formatCode="&quot;$&quot;#,##0.000_);\(&quot;$&quot;#,##0.000\)"/>
    <numFmt numFmtId="208" formatCode="&quot;$&quot;#,##0_%_);\(&quot;$&quot;#,##0\)_%;&quot;$&quot;#,##0_%_);@_%_)"/>
    <numFmt numFmtId="209" formatCode="&quot;$&quot;#,##0.00_%_);\(&quot;$&quot;#,##0.00\)_%;&quot;$&quot;#,##0.00_%_);@_%_)"/>
    <numFmt numFmtId="210" formatCode="mmm\ yy"/>
    <numFmt numFmtId="211" formatCode="mmm\-d\-yyyy"/>
    <numFmt numFmtId="212" formatCode="mmm\-yyyy"/>
    <numFmt numFmtId="213" formatCode="m/d/yy_%_)"/>
    <numFmt numFmtId="214" formatCode="#,##0.0_);[Red]\(#,##0.0\)"/>
    <numFmt numFmtId="215" formatCode="_-* #,##0\ _D_M_-;\-* #,##0\ _D_M_-;_-* &quot;-&quot;\ _D_M_-;_-@_-"/>
    <numFmt numFmtId="216" formatCode="_-* #,##0.00\ _D_M_-;\-* #,##0.00\ _D_M_-;_-* &quot;-&quot;??\ _D_M_-;_-@_-"/>
    <numFmt numFmtId="217" formatCode="0_%_);\(0\)_%;0_%_);@_%_)"/>
    <numFmt numFmtId="218" formatCode="0.0000000_);[Red]\(0.0000000\)"/>
    <numFmt numFmtId="219" formatCode="#,##0.00_)\ \ \ \ \ ;\(#,##0.00\)\ \ \ \ \ "/>
    <numFmt numFmtId="220" formatCode="&quot;$&quot;#,##0.00_)\ \ \ \ \ ;\(&quot;$&quot;#,##0.00\)\ \ \ \ \ "/>
    <numFmt numFmtId="221" formatCode="&quot;$&quot;#,##0.00\A\ \ \ \ ;\(&quot;$&quot;#,##0.00\A\)\ \ \ \ "/>
    <numFmt numFmtId="222" formatCode="&quot;$&quot;#,##0.00&quot;E&quot;\ \ \ \ ;\(&quot;$&quot;#,##0.00&quot;E&quot;\)\ \ \ \ "/>
    <numFmt numFmtId="223" formatCode="&quot;\&quot;#,##0.00;[Red]&quot;\&quot;\-#,##0.00"/>
    <numFmt numFmtId="224" formatCode="&quot;\&quot;#,##0;[Red]&quot;\&quot;\-#,##0"/>
    <numFmt numFmtId="225" formatCode="##0&quot;%&quot;;\(##0&quot;%&quot;\)"/>
    <numFmt numFmtId="226" formatCode="#,##0.0000\ ;\(#,##0.0000\)"/>
    <numFmt numFmtId="227" formatCode="0.0\%_);\(0.0\%\);0.0\%_);@_%_)"/>
    <numFmt numFmtId="228" formatCode="0.0%_);\(0.0\)%"/>
    <numFmt numFmtId="229" formatCode="0.00_);\(0.00\);0.00_)"/>
    <numFmt numFmtId="230" formatCode="&quot;$&quot;#,##0\ &quot;MM&quot;;\(&quot;$&quot;#,##0.00\ &quot;MM&quot;\)"/>
    <numFmt numFmtId="231" formatCode="#,##0.0\ \M\i\l.;\(#,##0.0\)"/>
    <numFmt numFmtId="232" formatCode="0.0000"/>
    <numFmt numFmtId="233" formatCode="#,##0\ &quot;MM&quot;"/>
    <numFmt numFmtId="234" formatCode="0.0\ \ "/>
    <numFmt numFmtId="235" formatCode="&quot;$&quot;#,##0.0_);&quot;$&quot;\(#,##0.0\)"/>
    <numFmt numFmtId="236" formatCode="0.0\x_)_);&quot;NM&quot;_x_)_);0.0\x_)_);@_%_)"/>
    <numFmt numFmtId="237" formatCode="0;\(0\)"/>
    <numFmt numFmtId="238" formatCode="#,##0_ ;\-#,##0\ "/>
    <numFmt numFmtId="239" formatCode="#,##0.0\x_);[Red]\(#,##0.0\x\);&quot;--  &quot;"/>
    <numFmt numFmtId="240" formatCode="0.0;\(0.0\);0.0;&quot;n.s.&quot;"/>
    <numFmt numFmtId="241" formatCode="0.0;\(0.0\)"/>
    <numFmt numFmtId="242" formatCode="0.0\ \ \ \ \ \ "/>
    <numFmt numFmtId="243" formatCode="0.0%\ \ \ \ \ "/>
    <numFmt numFmtId="244" formatCode="0.00\%;\-0.00\%;0.00\%"/>
    <numFmt numFmtId="245" formatCode="0%;\(0%\)"/>
    <numFmt numFmtId="246" formatCode="0.0%;\(0.0%\)"/>
    <numFmt numFmtId="247" formatCode="&quot;$&quot;#\-?/?"/>
    <numFmt numFmtId="248" formatCode="0.00\x;\-0.00\x;0.00\x"/>
    <numFmt numFmtId="249" formatCode="##0.00000"/>
    <numFmt numFmtId="250" formatCode="#,##0.000\ ;\(#,##0.000\)"/>
    <numFmt numFmtId="251" formatCode="#,##0.00\ ;\(#,##0.00\)"/>
    <numFmt numFmtId="252" formatCode="_-* #,##0\ &quot;DM&quot;_-;\-* #,##0\ &quot;DM&quot;_-;_-* &quot;-&quot;\ &quot;DM&quot;_-;_-@_-"/>
    <numFmt numFmtId="253" formatCode="_-* #,##0.00\ &quot;DM&quot;_-;\-* #,##0.00\ &quot;DM&quot;_-;_-* &quot;-&quot;??\ &quot;DM&quot;_-;_-@_-"/>
    <numFmt numFmtId="254" formatCode="0.000000"/>
    <numFmt numFmtId="255" formatCode="_(&quot;Δρχ&quot;* #,##0.00_);_(&quot;Δρχ&quot;* \(#,##0.00\);_(&quot;Δρχ&quot;* &quot;-&quot;??_);_(@_)"/>
    <numFmt numFmtId="256" formatCode="_(&quot;$&quot;* #,##0_);_(&quot;$&quot;* \(#,##0\);_(&quot;$&quot;* &quot;-&quot;_);_(@_)"/>
    <numFmt numFmtId="257" formatCode="_(&quot;$&quot;* #,##0.00_);_(&quot;$&quot;* \(#,##0.00\);_(&quot;$&quot;* &quot;-&quot;??_);_(@_)"/>
    <numFmt numFmtId="258" formatCode="dd\-mmm\-yy_)"/>
    <numFmt numFmtId="259" formatCode="General_)"/>
    <numFmt numFmtId="260" formatCode="\ \ \ \ General"/>
    <numFmt numFmtId="261" formatCode="&quot;See Note &quot;\ #"/>
    <numFmt numFmtId="262" formatCode="\$#,##0_);[Red]\(\$#,##0\)"/>
    <numFmt numFmtId="263" formatCode="#,##0_);\(#,##0\)"/>
    <numFmt numFmtId="264" formatCode="_-[$€-2]* #,##0.00_-;\-[$€-2]* #,##0.00_-;_-[$€-2]* &quot;-&quot;??_-"/>
    <numFmt numFmtId="265" formatCode="0.00_)"/>
    <numFmt numFmtId="266" formatCode="#,##0.0000"/>
    <numFmt numFmtId="267" formatCode="#,##0.00000"/>
    <numFmt numFmtId="268" formatCode="0.000"/>
  </numFmts>
  <fonts count="129">
    <font>
      <sz val="10"/>
      <name val="Arial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</font>
    <font>
      <b/>
      <sz val="10"/>
      <name val="Arial"/>
      <family val="2"/>
      <charset val="16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  <charset val="162"/>
    </font>
    <font>
      <b/>
      <sz val="8"/>
      <color indexed="17"/>
      <name val="Arial"/>
      <family val="2"/>
    </font>
    <font>
      <sz val="10"/>
      <color indexed="8"/>
      <name val="Arial"/>
      <family val="2"/>
      <charset val="162"/>
    </font>
    <font>
      <sz val="10"/>
      <name val="Arial"/>
      <family val="2"/>
      <charset val="162"/>
    </font>
    <font>
      <b/>
      <sz val="10"/>
      <name val="Arial Tur"/>
      <family val="2"/>
      <charset val="162"/>
    </font>
    <font>
      <b/>
      <sz val="12"/>
      <name val="Arial TUR"/>
      <family val="2"/>
      <charset val="162"/>
    </font>
    <font>
      <sz val="10"/>
      <name val="Arial Tur"/>
      <charset val="162"/>
    </font>
    <font>
      <u/>
      <sz val="7.5"/>
      <color theme="10"/>
      <name val="Arial"/>
      <family val="2"/>
      <charset val="162"/>
    </font>
    <font>
      <b/>
      <sz val="11"/>
      <name val="Arial Tur"/>
      <family val="2"/>
      <charset val="162"/>
    </font>
    <font>
      <sz val="10"/>
      <name val="Arial"/>
      <family val="2"/>
      <charset val="162"/>
    </font>
    <font>
      <b/>
      <sz val="10"/>
      <color rgb="FFFF0000"/>
      <name val="Arial"/>
      <family val="2"/>
      <charset val="162"/>
    </font>
    <font>
      <b/>
      <sz val="16"/>
      <color indexed="8"/>
      <name val="Arial"/>
      <family val="2"/>
      <charset val="162"/>
    </font>
    <font>
      <b/>
      <sz val="11"/>
      <color indexed="18"/>
      <name val="Arial"/>
      <family val="2"/>
      <charset val="162"/>
    </font>
    <font>
      <b/>
      <sz val="12"/>
      <color indexed="10"/>
      <name val="Arial"/>
      <family val="2"/>
      <charset val="162"/>
    </font>
    <font>
      <b/>
      <sz val="12"/>
      <color indexed="60"/>
      <name val="Arial"/>
      <family val="2"/>
      <charset val="162"/>
    </font>
    <font>
      <b/>
      <sz val="10"/>
      <color indexed="60"/>
      <name val="Arial"/>
      <family val="2"/>
      <charset val="162"/>
    </font>
    <font>
      <b/>
      <sz val="10"/>
      <color indexed="60"/>
      <name val="Arial Tur"/>
      <charset val="162"/>
    </font>
    <font>
      <sz val="11"/>
      <color theme="1"/>
      <name val="Arial Unicode MS"/>
      <family val="2"/>
      <charset val="162"/>
    </font>
    <font>
      <sz val="10"/>
      <color indexed="60"/>
      <name val="Arial"/>
      <family val="2"/>
      <charset val="162"/>
    </font>
    <font>
      <b/>
      <sz val="10"/>
      <color indexed="10"/>
      <name val="Arial"/>
      <family val="2"/>
      <charset val="162"/>
    </font>
    <font>
      <b/>
      <sz val="11"/>
      <name val="Arial"/>
      <family val="2"/>
      <charset val="162"/>
    </font>
    <font>
      <sz val="12"/>
      <name val="Times New Roman Tur"/>
      <charset val="162"/>
    </font>
    <font>
      <sz val="10"/>
      <name val="Geneva"/>
      <family val="2"/>
    </font>
    <font>
      <sz val="10"/>
      <name val="MS Sans Serif"/>
      <family val="2"/>
      <charset val="162"/>
    </font>
    <font>
      <sz val="8"/>
      <color rgb="FF000000"/>
      <name val="Arial"/>
      <family val="2"/>
      <charset val="162"/>
    </font>
    <font>
      <b/>
      <sz val="8"/>
      <color rgb="FF000000"/>
      <name val="Arial"/>
      <family val="2"/>
      <charset val="162"/>
    </font>
    <font>
      <sz val="10"/>
      <name val="Geneva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8"/>
      <name val="Verdana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b/>
      <sz val="6"/>
      <name val="Arial"/>
      <family val="2"/>
    </font>
    <font>
      <i/>
      <sz val="8"/>
      <name val="Arial"/>
      <family val="2"/>
    </font>
    <font>
      <sz val="11"/>
      <color indexed="20"/>
      <name val="Calibri"/>
      <family val="2"/>
    </font>
    <font>
      <sz val="8"/>
      <color indexed="8"/>
      <name val="Times New Roman"/>
      <family val="1"/>
      <charset val="162"/>
    </font>
    <font>
      <sz val="8"/>
      <color indexed="12"/>
      <name val="Times New Roman"/>
      <family val="1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Palatino"/>
      <family val="1"/>
    </font>
    <font>
      <sz val="11"/>
      <color indexed="8"/>
      <name val="Calibri"/>
      <family val="2"/>
    </font>
    <font>
      <sz val="24"/>
      <name val="MS Sans Serif"/>
      <family val="2"/>
      <charset val="162"/>
    </font>
    <font>
      <sz val="13"/>
      <name val="CG Times"/>
      <family val="1"/>
    </font>
    <font>
      <sz val="9"/>
      <name val="Arial Unicode MS"/>
      <family val="2"/>
      <charset val="162"/>
    </font>
    <font>
      <sz val="10"/>
      <name val="Univers 45 Light"/>
      <family val="2"/>
    </font>
    <font>
      <sz val="9"/>
      <name val="Times New Roman"/>
      <family val="1"/>
    </font>
    <font>
      <sz val="10"/>
      <name val="Courier"/>
      <family val="1"/>
      <charset val="162"/>
    </font>
    <font>
      <sz val="7"/>
      <name val="Palatino"/>
      <family val="1"/>
    </font>
    <font>
      <sz val="11"/>
      <color indexed="17"/>
      <name val="Calibri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8"/>
      <name val="Helvetica-Black"/>
    </font>
    <font>
      <i/>
      <sz val="14"/>
      <name val="Palatino"/>
      <family val="1"/>
    </font>
    <font>
      <b/>
      <sz val="6"/>
      <name val="Palatino"/>
      <family val="1"/>
    </font>
    <font>
      <b/>
      <sz val="7"/>
      <color indexed="8"/>
      <name val="Tms Rmn"/>
    </font>
    <font>
      <sz val="7"/>
      <color indexed="8"/>
      <name val="Tms Rmn"/>
    </font>
    <font>
      <sz val="10"/>
      <color indexed="12"/>
      <name val="Arial"/>
      <family val="2"/>
    </font>
    <font>
      <b/>
      <sz val="10"/>
      <name val="MS Sans Serif"/>
      <family val="2"/>
      <charset val="162"/>
    </font>
    <font>
      <sz val="10"/>
      <name val="Univers 55"/>
      <family val="2"/>
    </font>
    <font>
      <sz val="10"/>
      <name val="Geneva"/>
      <family val="2"/>
    </font>
    <font>
      <sz val="10"/>
      <name val="Times New Roman"/>
      <family val="1"/>
      <charset val="162"/>
    </font>
    <font>
      <sz val="11"/>
      <color indexed="60"/>
      <name val="Calibri"/>
      <family val="2"/>
    </font>
    <font>
      <sz val="8"/>
      <name val="Times New Roman"/>
      <family val="1"/>
    </font>
    <font>
      <i/>
      <sz val="9"/>
      <name val="Times New Roman"/>
      <family val="1"/>
    </font>
    <font>
      <sz val="11"/>
      <name val="Frutiger 55 Roman"/>
    </font>
    <font>
      <sz val="10"/>
      <name val="Helv"/>
      <charset val="162"/>
    </font>
    <font>
      <sz val="10"/>
      <name val="Arial Narrow"/>
      <family val="2"/>
      <charset val="162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62"/>
    </font>
    <font>
      <i/>
      <sz val="10"/>
      <name val="Arial"/>
      <family val="2"/>
    </font>
    <font>
      <i/>
      <sz val="10"/>
      <name val="Helv"/>
    </font>
    <font>
      <b/>
      <sz val="8"/>
      <name val="Times New Roman"/>
      <family val="1"/>
    </font>
    <font>
      <sz val="10"/>
      <color indexed="16"/>
      <name val="Helvetica-Black"/>
    </font>
    <font>
      <i/>
      <sz val="8"/>
      <name val="Times New Roman"/>
      <family val="1"/>
    </font>
    <font>
      <sz val="8"/>
      <color indexed="10"/>
      <name val="Arial"/>
      <family val="2"/>
    </font>
    <font>
      <sz val="10"/>
      <color indexed="23"/>
      <name val="MS Sans Serif"/>
      <family val="2"/>
      <charset val="162"/>
    </font>
    <font>
      <b/>
      <sz val="12"/>
      <name val="MS Sans Serif"/>
      <family val="2"/>
      <charset val="162"/>
    </font>
    <font>
      <b/>
      <sz val="10"/>
      <color indexed="18"/>
      <name val="Symbol"/>
      <family val="1"/>
      <charset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6"/>
      <name val="Arial"/>
      <family val="2"/>
    </font>
    <font>
      <b/>
      <sz val="10"/>
      <name val="‚l‚r –¾’©"/>
      <family val="1"/>
      <charset val="128"/>
    </font>
    <font>
      <b/>
      <sz val="28"/>
      <name val="BlissMedium"/>
    </font>
    <font>
      <b/>
      <sz val="32"/>
      <name val="BlissMedium"/>
    </font>
    <font>
      <b/>
      <sz val="8"/>
      <color indexed="8"/>
      <name val="Wingdings"/>
      <charset val="2"/>
    </font>
    <font>
      <b/>
      <sz val="8"/>
      <color indexed="10"/>
      <name val="Wingdings"/>
      <charset val="2"/>
    </font>
    <font>
      <b/>
      <sz val="8"/>
      <color indexed="9"/>
      <name val="Wingdings"/>
      <charset val="2"/>
    </font>
    <font>
      <sz val="10"/>
      <name val="Arial Greek"/>
      <charset val="161"/>
    </font>
    <font>
      <i/>
      <sz val="10"/>
      <name val="Arial"/>
      <family val="2"/>
      <charset val="162"/>
    </font>
    <font>
      <sz val="12"/>
      <name val="Times New Roman"/>
      <family val="1"/>
      <charset val="162"/>
    </font>
    <font>
      <sz val="12"/>
      <name val="·s²Ó©úÅé"/>
      <charset val="136"/>
    </font>
    <font>
      <sz val="12"/>
      <color indexed="24"/>
      <name val="Arial"/>
      <family val="2"/>
      <charset val="162"/>
    </font>
    <font>
      <sz val="9.75"/>
      <name val="Helv"/>
      <charset val="162"/>
    </font>
    <font>
      <i/>
      <sz val="8"/>
      <name val="Arial Narrow"/>
      <family val="2"/>
      <charset val="162"/>
    </font>
    <font>
      <i/>
      <sz val="1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14"/>
      <name val="Arial"/>
      <family val="2"/>
      <charset val="162"/>
    </font>
    <font>
      <b/>
      <sz val="10"/>
      <name val="Times New Roman"/>
      <family val="1"/>
      <charset val="162"/>
    </font>
    <font>
      <sz val="9.75"/>
      <name val="Arial"/>
      <family val="2"/>
      <charset val="162"/>
    </font>
    <font>
      <b/>
      <sz val="9.75"/>
      <name val="Arial"/>
      <family val="2"/>
      <charset val="162"/>
    </font>
    <font>
      <sz val="11"/>
      <color indexed="8"/>
      <name val="Calibri"/>
      <family val="2"/>
      <charset val="162"/>
    </font>
    <font>
      <sz val="12"/>
      <name val="Helv"/>
      <charset val="162"/>
    </font>
    <font>
      <sz val="10"/>
      <name val="Arial CE"/>
      <charset val="238"/>
    </font>
    <font>
      <sz val="8"/>
      <name val="Helv"/>
      <charset val="162"/>
    </font>
    <font>
      <u/>
      <sz val="10"/>
      <color indexed="12"/>
      <name val="Arial"/>
      <family val="2"/>
      <charset val="162"/>
    </font>
    <font>
      <u/>
      <sz val="10"/>
      <color theme="10"/>
      <name val="Arial"/>
      <family val="2"/>
      <charset val="162"/>
    </font>
    <font>
      <u/>
      <sz val="10"/>
      <color theme="10"/>
      <name val="Arial"/>
      <family val="2"/>
    </font>
    <font>
      <sz val="9"/>
      <color indexed="81"/>
      <name val="Tahoma"/>
      <family val="2"/>
      <charset val="162"/>
    </font>
  </fonts>
  <fills count="3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E4E4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Gray">
        <fgColor indexed="12"/>
      </patternFill>
    </fill>
    <fill>
      <patternFill patternType="solid">
        <fgColor indexed="26"/>
        <bgColor indexed="64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15">
    <xf numFmtId="0" fontId="0" fillId="0" borderId="0"/>
    <xf numFmtId="9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0" fontId="9" fillId="0" borderId="0"/>
    <xf numFmtId="0" fontId="22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7" fillId="0" borderId="0"/>
    <xf numFmtId="0" fontId="7" fillId="0" borderId="0"/>
    <xf numFmtId="0" fontId="7" fillId="0" borderId="0"/>
    <xf numFmtId="9" fontId="2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8" fillId="0" borderId="0"/>
    <xf numFmtId="0" fontId="8" fillId="0" borderId="0"/>
    <xf numFmtId="0" fontId="6" fillId="0" borderId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40" fillId="0" borderId="0" applyFont="0" applyFill="0" applyBorder="0" applyAlignment="0" applyProtection="0"/>
    <xf numFmtId="4" fontId="41" fillId="0" borderId="0" applyFont="0" applyFill="0" applyBorder="0" applyAlignment="0" applyProtection="0"/>
    <xf numFmtId="182" fontId="8" fillId="0" borderId="0" applyFont="0" applyFill="0" applyBorder="0" applyAlignment="0" applyProtection="0"/>
    <xf numFmtId="183" fontId="25" fillId="0" borderId="0">
      <protection locked="0"/>
    </xf>
    <xf numFmtId="183" fontId="25" fillId="0" borderId="0">
      <protection locked="0"/>
    </xf>
    <xf numFmtId="183" fontId="25" fillId="0" borderId="0">
      <protection locked="0"/>
    </xf>
    <xf numFmtId="183" fontId="25" fillId="0" borderId="0">
      <protection locked="0"/>
    </xf>
    <xf numFmtId="183" fontId="25" fillId="0" borderId="0">
      <protection locked="0"/>
    </xf>
    <xf numFmtId="183" fontId="25" fillId="0" borderId="0">
      <protection locked="0"/>
    </xf>
    <xf numFmtId="183" fontId="25" fillId="0" borderId="0"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8" fillId="0" borderId="0"/>
    <xf numFmtId="184" fontId="8" fillId="0" borderId="0"/>
    <xf numFmtId="0" fontId="6" fillId="0" borderId="0"/>
    <xf numFmtId="184" fontId="8" fillId="0" borderId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8" fillId="0" borderId="0"/>
    <xf numFmtId="0" fontId="8" fillId="0" borderId="0"/>
    <xf numFmtId="187" fontId="48" fillId="0" borderId="0" applyFont="0" applyFill="0" applyBorder="0" applyAlignment="0" applyProtection="0"/>
    <xf numFmtId="188" fontId="49" fillId="0" borderId="0" applyFont="0" applyFill="0" applyBorder="0" applyAlignment="0" applyProtection="0"/>
    <xf numFmtId="189" fontId="42" fillId="0" borderId="0" applyFont="0" applyFill="0" applyBorder="0" applyAlignment="0" applyProtection="0"/>
    <xf numFmtId="177" fontId="42" fillId="0" borderId="0" applyFont="0" applyFill="0" applyBorder="0" applyAlignment="0" applyProtection="0"/>
    <xf numFmtId="190" fontId="47" fillId="0" borderId="0" applyFont="0" applyFill="0" applyBorder="0" applyAlignment="0" applyProtection="0"/>
    <xf numFmtId="10" fontId="42" fillId="0" borderId="0" applyFont="0" applyFill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191" fontId="51" fillId="0" borderId="0" applyFont="0" applyFill="0" applyBorder="0" applyAlignment="0" applyProtection="0">
      <protection locked="0"/>
    </xf>
    <xf numFmtId="0" fontId="52" fillId="0" borderId="54" applyNumberFormat="0" applyFill="0" applyBorder="0" applyAlignment="0" applyProtection="0"/>
    <xf numFmtId="0" fontId="17" fillId="0" borderId="54" applyNumberFormat="0" applyFill="0" applyBorder="0" applyAlignment="0" applyProtection="0"/>
    <xf numFmtId="0" fontId="53" fillId="0" borderId="54" applyNumberFormat="0" applyFill="0" applyBorder="0" applyAlignment="0" applyProtection="0"/>
    <xf numFmtId="0" fontId="16" fillId="0" borderId="54" applyNumberFormat="0" applyFill="0" applyAlignment="0" applyProtection="0"/>
    <xf numFmtId="0" fontId="54" fillId="16" borderId="0" applyNumberFormat="0" applyBorder="0" applyAlignment="0" applyProtection="0"/>
    <xf numFmtId="192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17" borderId="55" applyNumberFormat="0" applyAlignment="0" applyProtection="0"/>
    <xf numFmtId="0" fontId="58" fillId="18" borderId="56" applyNumberFormat="0" applyAlignment="0" applyProtection="0"/>
    <xf numFmtId="0" fontId="42" fillId="0" borderId="0">
      <alignment horizontal="center" wrapText="1"/>
      <protection hidden="1"/>
    </xf>
    <xf numFmtId="193" fontId="59" fillId="0" borderId="0" applyFont="0" applyFill="0" applyBorder="0" applyAlignment="0" applyProtection="0">
      <alignment horizontal="right"/>
    </xf>
    <xf numFmtId="194" fontId="59" fillId="0" borderId="0" applyFont="0" applyFill="0" applyBorder="0" applyAlignment="0" applyProtection="0">
      <alignment horizontal="right"/>
    </xf>
    <xf numFmtId="195" fontId="60" fillId="0" borderId="0" applyFont="0" applyFill="0" applyBorder="0" applyAlignment="0" applyProtection="0"/>
    <xf numFmtId="195" fontId="60" fillId="0" borderId="0" applyFont="0" applyFill="0" applyBorder="0" applyAlignment="0" applyProtection="0"/>
    <xf numFmtId="195" fontId="60" fillId="0" borderId="0" applyFont="0" applyFill="0" applyBorder="0" applyAlignment="0" applyProtection="0"/>
    <xf numFmtId="195" fontId="60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5" fontId="60" fillId="0" borderId="0" applyFont="0" applyFill="0" applyBorder="0" applyAlignment="0" applyProtection="0"/>
    <xf numFmtId="172" fontId="8" fillId="0" borderId="0" applyFont="0" applyFill="0" applyBorder="0" applyAlignment="0" applyProtection="0"/>
    <xf numFmtId="37" fontId="42" fillId="0" borderId="0" applyFont="0" applyFill="0" applyBorder="0" applyAlignment="0" applyProtection="0"/>
    <xf numFmtId="197" fontId="8" fillId="0" borderId="0" applyFont="0" applyFill="0" applyBorder="0" applyAlignment="0" applyProtection="0"/>
    <xf numFmtId="198" fontId="8" fillId="0" borderId="0" applyFont="0" applyFill="0" applyBorder="0" applyProtection="0"/>
    <xf numFmtId="192" fontId="42" fillId="0" borderId="0" applyFont="0" applyFill="0" applyBorder="0" applyAlignment="0" applyProtection="0"/>
    <xf numFmtId="199" fontId="49" fillId="0" borderId="0" applyFont="0" applyFill="0" applyBorder="0" applyAlignment="0" applyProtection="0"/>
    <xf numFmtId="39" fontId="42" fillId="0" borderId="0" applyFont="0" applyFill="0" applyBorder="0" applyAlignment="0" applyProtection="0"/>
    <xf numFmtId="200" fontId="8" fillId="0" borderId="0" applyFont="0" applyFill="0" applyBorder="0" applyAlignment="0" applyProtection="0"/>
    <xf numFmtId="0" fontId="61" fillId="19" borderId="0">
      <alignment horizontal="center" vertical="center" wrapText="1"/>
    </xf>
    <xf numFmtId="201" fontId="42" fillId="0" borderId="0" applyFill="0" applyBorder="0">
      <alignment horizontal="right"/>
      <protection locked="0"/>
    </xf>
    <xf numFmtId="202" fontId="42" fillId="0" borderId="17" applyFont="0" applyFill="0" applyBorder="0" applyAlignment="0" applyProtection="0"/>
    <xf numFmtId="203" fontId="42" fillId="0" borderId="0" applyFont="0" applyFill="0" applyBorder="0" applyAlignment="0" applyProtection="0"/>
    <xf numFmtId="204" fontId="49" fillId="0" borderId="0">
      <alignment horizontal="right"/>
    </xf>
    <xf numFmtId="205" fontId="48" fillId="0" borderId="0" applyFont="0" applyFill="0" applyBorder="0" applyAlignment="0" applyProtection="0"/>
    <xf numFmtId="206" fontId="49" fillId="0" borderId="0" applyFont="0" applyFill="0" applyBorder="0" applyAlignment="0" applyProtection="0">
      <alignment horizontal="right"/>
    </xf>
    <xf numFmtId="204" fontId="49" fillId="0" borderId="0" applyFont="0" applyFill="0" applyBorder="0" applyAlignment="0" applyProtection="0">
      <alignment horizontal="right"/>
    </xf>
    <xf numFmtId="207" fontId="47" fillId="0" borderId="0" applyFont="0" applyFill="0" applyBorder="0" applyAlignment="0" applyProtection="0">
      <alignment horizontal="right"/>
    </xf>
    <xf numFmtId="208" fontId="59" fillId="0" borderId="0" applyFont="0" applyFill="0" applyBorder="0" applyAlignment="0" applyProtection="0">
      <alignment horizontal="right"/>
    </xf>
    <xf numFmtId="209" fontId="59" fillId="0" borderId="0" applyFont="0" applyFill="0" applyBorder="0" applyAlignment="0" applyProtection="0">
      <alignment horizontal="right"/>
    </xf>
    <xf numFmtId="210" fontId="15" fillId="0" borderId="8" applyFont="0" applyFill="0" applyBorder="0" applyAlignment="0" applyProtection="0">
      <alignment horizontal="center" vertical="center"/>
    </xf>
    <xf numFmtId="211" fontId="18" fillId="20" borderId="0" applyFont="0" applyFill="0" applyBorder="0" applyAlignment="0" applyProtection="0"/>
    <xf numFmtId="212" fontId="17" fillId="0" borderId="57"/>
    <xf numFmtId="213" fontId="59" fillId="0" borderId="0" applyFont="0" applyFill="0" applyBorder="0" applyAlignment="0" applyProtection="0"/>
    <xf numFmtId="214" fontId="16" fillId="0" borderId="0" applyFill="0" applyBorder="0">
      <alignment horizontal="right"/>
    </xf>
    <xf numFmtId="192" fontId="62" fillId="0" borderId="0"/>
    <xf numFmtId="215" fontId="8" fillId="0" borderId="0" applyFont="0" applyFill="0" applyBorder="0" applyAlignment="0" applyProtection="0"/>
    <xf numFmtId="216" fontId="8" fillId="0" borderId="0" applyFont="0" applyFill="0" applyBorder="0" applyAlignment="0" applyProtection="0"/>
    <xf numFmtId="217" fontId="59" fillId="0" borderId="58" applyNumberFormat="0" applyFont="0" applyFill="0" applyAlignment="0" applyProtection="0"/>
    <xf numFmtId="218" fontId="63" fillId="0" borderId="59" applyNumberFormat="0" applyBorder="0"/>
    <xf numFmtId="219" fontId="64" fillId="0" borderId="0"/>
    <xf numFmtId="220" fontId="64" fillId="0" borderId="0"/>
    <xf numFmtId="221" fontId="64" fillId="0" borderId="0"/>
    <xf numFmtId="222" fontId="64" fillId="0" borderId="0"/>
    <xf numFmtId="223" fontId="8" fillId="0" borderId="0" applyFont="0" applyFill="0" applyBorder="0" applyAlignment="0" applyProtection="0"/>
    <xf numFmtId="224" fontId="8" fillId="0" borderId="0" applyFont="0" applyFill="0" applyBorder="0" applyAlignment="0" applyProtection="0"/>
    <xf numFmtId="225" fontId="65" fillId="0" borderId="0" applyFont="0" applyFill="0" applyBorder="0" applyAlignment="0"/>
    <xf numFmtId="0" fontId="66" fillId="0" borderId="0">
      <alignment vertical="center"/>
    </xf>
    <xf numFmtId="0" fontId="67" fillId="0" borderId="0" applyFill="0" applyBorder="0" applyProtection="0">
      <alignment horizontal="left"/>
    </xf>
    <xf numFmtId="218" fontId="63" fillId="0" borderId="0" applyNumberFormat="0" applyBorder="0"/>
    <xf numFmtId="226" fontId="17" fillId="0" borderId="0" applyBorder="0" applyProtection="0"/>
    <xf numFmtId="0" fontId="68" fillId="21" borderId="0" applyNumberFormat="0" applyBorder="0" applyAlignment="0" applyProtection="0"/>
    <xf numFmtId="38" fontId="16" fillId="22" borderId="0" applyNumberFormat="0" applyBorder="0" applyAlignment="0" applyProtection="0"/>
    <xf numFmtId="227" fontId="59" fillId="0" borderId="0" applyFont="0" applyFill="0" applyBorder="0" applyAlignment="0" applyProtection="0">
      <alignment horizontal="right"/>
    </xf>
    <xf numFmtId="0" fontId="69" fillId="0" borderId="0" applyProtection="0">
      <alignment horizontal="right"/>
    </xf>
    <xf numFmtId="0" fontId="70" fillId="0" borderId="24" applyNumberFormat="0" applyAlignment="0" applyProtection="0">
      <alignment horizontal="left" vertical="center"/>
    </xf>
    <xf numFmtId="0" fontId="70" fillId="0" borderId="60">
      <alignment horizontal="left" vertical="center"/>
    </xf>
    <xf numFmtId="198" fontId="46" fillId="0" borderId="26" applyNumberFormat="0" applyFill="0" applyProtection="0">
      <alignment horizontal="center"/>
    </xf>
    <xf numFmtId="0" fontId="71" fillId="0" borderId="0" applyProtection="0">
      <alignment horizontal="left"/>
    </xf>
    <xf numFmtId="0" fontId="72" fillId="0" borderId="0" applyProtection="0">
      <alignment horizontal="left"/>
    </xf>
    <xf numFmtId="0" fontId="73" fillId="0" borderId="0">
      <alignment horizontal="left"/>
    </xf>
    <xf numFmtId="0" fontId="74" fillId="0" borderId="0" applyNumberFormat="0" applyFill="0" applyBorder="0" applyAlignment="0" applyProtection="0">
      <alignment horizontal="center" vertical="top" wrapText="1"/>
    </xf>
    <xf numFmtId="0" fontId="75" fillId="0" borderId="0" applyNumberFormat="0" applyFill="0" applyBorder="0" applyAlignment="0" applyProtection="0"/>
    <xf numFmtId="10" fontId="16" fillId="20" borderId="5" applyNumberFormat="0" applyBorder="0" applyAlignment="0" applyProtection="0"/>
    <xf numFmtId="228" fontId="76" fillId="0" borderId="0" applyNumberFormat="0" applyFill="0" applyBorder="0" applyAlignment="0" applyProtection="0"/>
    <xf numFmtId="0" fontId="42" fillId="0" borderId="0" applyFill="0" applyBorder="0">
      <alignment horizontal="right"/>
      <protection locked="0"/>
    </xf>
    <xf numFmtId="229" fontId="42" fillId="0" borderId="0" applyFill="0" applyBorder="0">
      <alignment horizontal="right"/>
      <protection locked="0"/>
    </xf>
    <xf numFmtId="0" fontId="77" fillId="23" borderId="61">
      <alignment horizontal="left" vertical="center" wrapText="1"/>
    </xf>
    <xf numFmtId="192" fontId="51" fillId="0" borderId="0" applyNumberFormat="0" applyAlignment="0">
      <alignment horizontal="left"/>
    </xf>
    <xf numFmtId="230" fontId="64" fillId="0" borderId="0">
      <alignment horizontal="right"/>
    </xf>
    <xf numFmtId="231" fontId="49" fillId="0" borderId="0" applyFont="0" applyFill="0" applyBorder="0" applyAlignment="0" applyProtection="0"/>
    <xf numFmtId="164" fontId="8" fillId="0" borderId="0" applyFont="0" applyFill="0" applyBorder="0" applyAlignment="0" applyProtection="0"/>
    <xf numFmtId="232" fontId="79" fillId="0" borderId="0" applyFont="0" applyFill="0" applyBorder="0" applyAlignment="0" applyProtection="0"/>
    <xf numFmtId="233" fontId="64" fillId="0" borderId="0">
      <alignment horizontal="right"/>
    </xf>
    <xf numFmtId="165" fontId="78" fillId="0" borderId="0" applyFont="0" applyFill="0" applyBorder="0" applyAlignment="0" applyProtection="0"/>
    <xf numFmtId="166" fontId="8" fillId="0" borderId="0" applyFont="0" applyFill="0" applyBorder="0" applyAlignment="0" applyProtection="0"/>
    <xf numFmtId="234" fontId="80" fillId="0" borderId="57" applyFont="0" applyFill="0" applyBorder="0" applyProtection="0"/>
    <xf numFmtId="235" fontId="80" fillId="0" borderId="57" applyFont="0" applyFill="0" applyBorder="0" applyAlignment="0" applyProtection="0"/>
    <xf numFmtId="236" fontId="59" fillId="0" borderId="0" applyFont="0" applyFill="0" applyBorder="0" applyAlignment="0" applyProtection="0">
      <alignment horizontal="right"/>
    </xf>
    <xf numFmtId="234" fontId="80" fillId="0" borderId="0" applyFont="0" applyFill="0" applyBorder="0" applyAlignment="0" applyProtection="0"/>
    <xf numFmtId="235" fontId="80" fillId="0" borderId="0" applyFont="0" applyFill="0" applyBorder="0" applyAlignment="0" applyProtection="0"/>
    <xf numFmtId="0" fontId="81" fillId="24" borderId="0" applyNumberFormat="0" applyBorder="0" applyAlignment="0" applyProtection="0"/>
    <xf numFmtId="237" fontId="82" fillId="0" borderId="0"/>
    <xf numFmtId="237" fontId="83" fillId="0" borderId="0"/>
    <xf numFmtId="238" fontId="8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" fillId="0" borderId="0"/>
    <xf numFmtId="0" fontId="5" fillId="0" borderId="0"/>
    <xf numFmtId="0" fontId="5" fillId="0" borderId="0"/>
    <xf numFmtId="0" fontId="85" fillId="0" borderId="0"/>
    <xf numFmtId="0" fontId="87" fillId="0" borderId="0"/>
    <xf numFmtId="0" fontId="5" fillId="0" borderId="0"/>
    <xf numFmtId="0" fontId="88" fillId="0" borderId="0"/>
    <xf numFmtId="0" fontId="89" fillId="20" borderId="0" applyNumberFormat="0" applyFont="0" applyFill="0" applyBorder="0" applyAlignment="0" applyProtection="0">
      <alignment horizontal="left"/>
    </xf>
    <xf numFmtId="214" fontId="16" fillId="0" borderId="0"/>
    <xf numFmtId="239" fontId="18" fillId="0" borderId="0" applyFont="0" applyFill="0" applyBorder="0" applyAlignment="0" applyProtection="0"/>
    <xf numFmtId="0" fontId="90" fillId="0" borderId="62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40" fontId="65" fillId="0" borderId="0" applyFill="0" applyBorder="0"/>
    <xf numFmtId="241" fontId="91" fillId="0" borderId="0"/>
    <xf numFmtId="241" fontId="83" fillId="0" borderId="0"/>
    <xf numFmtId="1" fontId="92" fillId="0" borderId="0" applyProtection="0">
      <alignment horizontal="right" vertical="center"/>
    </xf>
    <xf numFmtId="242" fontId="64" fillId="0" borderId="0"/>
    <xf numFmtId="243" fontId="64" fillId="0" borderId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244" fontId="42" fillId="0" borderId="0" applyFill="0" applyBorder="0">
      <alignment horizontal="right"/>
      <protection locked="0"/>
    </xf>
    <xf numFmtId="245" fontId="82" fillId="0" borderId="0"/>
    <xf numFmtId="246" fontId="65" fillId="0" borderId="0"/>
    <xf numFmtId="246" fontId="93" fillId="0" borderId="0"/>
    <xf numFmtId="247" fontId="64" fillId="0" borderId="0">
      <alignment horizontal="right"/>
    </xf>
    <xf numFmtId="0" fontId="8" fillId="0" borderId="0" applyNumberFormat="0" applyFont="0" applyFill="0" applyBorder="0" applyAlignment="0" applyProtection="0">
      <alignment horizontal="left"/>
    </xf>
    <xf numFmtId="15" fontId="8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8" fillId="0" borderId="26">
      <alignment horizontal="center"/>
    </xf>
    <xf numFmtId="3" fontId="8" fillId="0" borderId="0" applyFont="0" applyFill="0" applyBorder="0" applyAlignment="0" applyProtection="0"/>
    <xf numFmtId="0" fontId="8" fillId="25" borderId="0" applyNumberFormat="0" applyFont="0" applyBorder="0" applyAlignment="0" applyProtection="0"/>
    <xf numFmtId="248" fontId="42" fillId="0" borderId="0">
      <alignment horizontal="right"/>
      <protection locked="0"/>
    </xf>
    <xf numFmtId="214" fontId="94" fillId="0" borderId="0" applyNumberFormat="0" applyFill="0" applyBorder="0" applyAlignment="0" applyProtection="0"/>
    <xf numFmtId="0" fontId="8" fillId="0" borderId="0" applyNumberFormat="0" applyFont="0" applyFill="0" applyBorder="0" applyAlignment="0" applyProtection="0"/>
    <xf numFmtId="0" fontId="47" fillId="20" borderId="0" applyNumberFormat="0" applyFont="0" applyFill="0" applyBorder="0" applyAlignment="0" applyProtection="0">
      <alignment horizontal="left" indent="1"/>
    </xf>
    <xf numFmtId="0" fontId="8" fillId="0" borderId="59" applyNumberFormat="0" applyFont="0" applyFill="0" applyBorder="0" applyAlignment="0" applyProtection="0"/>
    <xf numFmtId="0" fontId="8" fillId="0" borderId="0" applyNumberFormat="0" applyFont="0" applyFill="0" applyBorder="0" applyAlignment="0" applyProtection="0">
      <alignment horizontal="left" vertical="top"/>
    </xf>
    <xf numFmtId="0" fontId="46" fillId="26" borderId="0" applyNumberFormat="0" applyFont="0" applyFill="0" applyBorder="0" applyAlignment="0" applyProtection="0">
      <alignment vertical="top"/>
    </xf>
    <xf numFmtId="0" fontId="46" fillId="0" borderId="0" applyNumberFormat="0" applyFont="0" applyFill="0" applyBorder="0" applyAlignment="0" applyProtection="0">
      <alignment vertical="top"/>
    </xf>
    <xf numFmtId="0" fontId="89" fillId="0" borderId="0" applyNumberFormat="0" applyFont="0" applyFill="0" applyBorder="0" applyAlignment="0" applyProtection="0">
      <alignment vertical="top"/>
    </xf>
    <xf numFmtId="0" fontId="89" fillId="0" borderId="0" applyNumberFormat="0" applyFont="0" applyFill="0" applyBorder="0" applyAlignment="0" applyProtection="0">
      <alignment horizontal="left" indent="1"/>
    </xf>
    <xf numFmtId="0" fontId="8" fillId="0" borderId="60" applyNumberFormat="0" applyFont="0" applyFill="0" applyBorder="0" applyAlignment="0" applyProtection="0"/>
    <xf numFmtId="249" fontId="95" fillId="0" borderId="0" applyFill="0" applyBorder="0">
      <alignment horizontal="right"/>
      <protection hidden="1"/>
    </xf>
    <xf numFmtId="0" fontId="96" fillId="19" borderId="5">
      <alignment horizontal="center" vertical="center" wrapText="1"/>
      <protection hidden="1"/>
    </xf>
    <xf numFmtId="0" fontId="8" fillId="0" borderId="0"/>
    <xf numFmtId="0" fontId="8" fillId="0" borderId="0" applyNumberFormat="0" applyFill="0" applyBorder="0" applyAlignment="0" applyProtection="0"/>
    <xf numFmtId="0" fontId="97" fillId="0" borderId="54" applyNumberFormat="0" applyFill="0" applyBorder="0" applyAlignment="0" applyProtection="0"/>
    <xf numFmtId="0" fontId="98" fillId="0" borderId="0" applyBorder="0" applyProtection="0">
      <alignment vertical="center"/>
    </xf>
    <xf numFmtId="217" fontId="98" fillId="0" borderId="57" applyBorder="0" applyProtection="0">
      <alignment horizontal="right" vertical="center"/>
    </xf>
    <xf numFmtId="0" fontId="99" fillId="27" borderId="0" applyBorder="0" applyProtection="0">
      <alignment horizontal="centerContinuous" vertical="center"/>
    </xf>
    <xf numFmtId="0" fontId="99" fillId="28" borderId="57" applyBorder="0" applyProtection="0">
      <alignment horizontal="centerContinuous" vertical="center"/>
    </xf>
    <xf numFmtId="0" fontId="100" fillId="0" borderId="0" applyFill="0" applyBorder="0" applyProtection="0">
      <alignment horizontal="left"/>
    </xf>
    <xf numFmtId="0" fontId="67" fillId="0" borderId="63" applyFill="0" applyBorder="0" applyProtection="0">
      <alignment horizontal="left" vertical="top"/>
    </xf>
    <xf numFmtId="1" fontId="101" fillId="0" borderId="0"/>
    <xf numFmtId="0" fontId="102" fillId="29" borderId="0">
      <alignment vertical="top" wrapText="1"/>
    </xf>
    <xf numFmtId="0" fontId="82" fillId="0" borderId="0"/>
    <xf numFmtId="250" fontId="17" fillId="0" borderId="0" applyBorder="0" applyProtection="0">
      <alignment horizontal="right"/>
    </xf>
    <xf numFmtId="49" fontId="103" fillId="0" borderId="0" applyNumberFormat="0">
      <alignment horizontal="center" vertical="center"/>
    </xf>
    <xf numFmtId="49" fontId="103" fillId="0" borderId="0" applyNumberFormat="0">
      <alignment horizontal="center" vertical="center"/>
    </xf>
    <xf numFmtId="49" fontId="103" fillId="0" borderId="0" applyNumberFormat="0">
      <alignment horizontal="center" vertical="center"/>
    </xf>
    <xf numFmtId="49" fontId="103" fillId="0" borderId="0" applyNumberFormat="0">
      <alignment horizontal="center" vertical="center"/>
    </xf>
    <xf numFmtId="49" fontId="103" fillId="0" borderId="0" applyNumberFormat="0">
      <alignment horizontal="center" vertical="center"/>
    </xf>
    <xf numFmtId="49" fontId="103" fillId="0" borderId="0" applyNumberFormat="0">
      <alignment horizontal="center" vertical="center"/>
    </xf>
    <xf numFmtId="49" fontId="103" fillId="0" borderId="0" applyNumberFormat="0">
      <alignment horizontal="center" vertical="center"/>
    </xf>
    <xf numFmtId="49" fontId="103" fillId="0" borderId="0" applyNumberFormat="0">
      <alignment horizontal="center" vertical="center"/>
    </xf>
    <xf numFmtId="49" fontId="103" fillId="0" borderId="0" applyNumberFormat="0">
      <alignment horizontal="center" vertical="center"/>
    </xf>
    <xf numFmtId="49" fontId="103" fillId="0" borderId="0" applyNumberFormat="0">
      <alignment horizontal="center" vertical="center"/>
    </xf>
    <xf numFmtId="49" fontId="103" fillId="0" borderId="0" applyNumberFormat="0">
      <alignment horizontal="center" vertical="center"/>
    </xf>
    <xf numFmtId="49" fontId="103" fillId="0" borderId="0" applyNumberFormat="0">
      <alignment horizontal="center" vertical="center"/>
    </xf>
    <xf numFmtId="49" fontId="104" fillId="0" borderId="0">
      <alignment horizontal="center" vertical="center"/>
    </xf>
    <xf numFmtId="18" fontId="64" fillId="0" borderId="0"/>
    <xf numFmtId="0" fontId="42" fillId="0" borderId="0" applyBorder="0"/>
    <xf numFmtId="251" fontId="16" fillId="0" borderId="0" applyBorder="0" applyProtection="0">
      <alignment horizontal="right"/>
    </xf>
    <xf numFmtId="218" fontId="63" fillId="0" borderId="0" applyNumberFormat="0"/>
    <xf numFmtId="0" fontId="8" fillId="0" borderId="0"/>
    <xf numFmtId="252" fontId="8" fillId="0" borderId="0" applyFont="0" applyFill="0" applyBorder="0" applyAlignment="0" applyProtection="0"/>
    <xf numFmtId="253" fontId="8" fillId="0" borderId="0" applyFont="0" applyFill="0" applyBorder="0" applyAlignment="0" applyProtection="0"/>
    <xf numFmtId="0" fontId="105" fillId="0" borderId="54" applyNumberFormat="0" applyFill="0" applyBorder="0" applyAlignment="0" applyProtection="0"/>
    <xf numFmtId="0" fontId="106" fillId="0" borderId="54" applyNumberFormat="0" applyFill="0" applyBorder="0" applyAlignment="0" applyProtection="0"/>
    <xf numFmtId="0" fontId="107" fillId="0" borderId="54" applyNumberFormat="0" applyFill="0" applyBorder="0" applyAlignment="0" applyProtection="0"/>
    <xf numFmtId="254" fontId="80" fillId="0" borderId="0" applyFont="0" applyFill="0" applyBorder="0" applyAlignment="0" applyProtection="0">
      <alignment horizontal="right"/>
    </xf>
    <xf numFmtId="0" fontId="108" fillId="0" borderId="0"/>
    <xf numFmtId="255" fontId="108" fillId="0" borderId="0" applyFont="0" applyFill="0" applyBorder="0" applyAlignment="0" applyProtection="0"/>
    <xf numFmtId="0" fontId="8" fillId="0" borderId="0"/>
    <xf numFmtId="0" fontId="8" fillId="0" borderId="0"/>
    <xf numFmtId="172" fontId="8" fillId="0" borderId="0" applyFont="0" applyFill="0" applyBorder="0" applyAlignment="0" applyProtection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110" fillId="0" borderId="0"/>
    <xf numFmtId="170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256" fontId="111" fillId="0" borderId="0" applyFont="0" applyFill="0" applyBorder="0" applyAlignment="0" applyProtection="0"/>
    <xf numFmtId="256" fontId="110" fillId="0" borderId="0" applyFont="0" applyFill="0" applyBorder="0" applyAlignment="0" applyProtection="0"/>
    <xf numFmtId="257" fontId="110" fillId="0" borderId="0" applyFont="0" applyFill="0" applyBorder="0" applyAlignment="0" applyProtection="0"/>
    <xf numFmtId="3" fontId="112" fillId="0" borderId="0"/>
    <xf numFmtId="41" fontId="8" fillId="0" borderId="0" applyFont="0" applyFill="0" applyBorder="0">
      <alignment horizontal="left"/>
    </xf>
    <xf numFmtId="0" fontId="113" fillId="0" borderId="0" applyFill="0" applyBorder="0" applyAlignment="0"/>
    <xf numFmtId="0" fontId="113" fillId="0" borderId="0" applyFill="0" applyBorder="0" applyAlignment="0"/>
    <xf numFmtId="0" fontId="113" fillId="0" borderId="0" applyFill="0" applyBorder="0" applyAlignment="0"/>
    <xf numFmtId="258" fontId="8" fillId="0" borderId="0" applyFill="0" applyBorder="0" applyAlignment="0"/>
    <xf numFmtId="0" fontId="113" fillId="0" borderId="0" applyFill="0" applyBorder="0" applyAlignment="0"/>
    <xf numFmtId="0" fontId="113" fillId="0" borderId="0" applyFill="0" applyBorder="0" applyAlignment="0"/>
    <xf numFmtId="259" fontId="8" fillId="0" borderId="0" applyFill="0" applyBorder="0" applyAlignment="0"/>
    <xf numFmtId="0" fontId="113" fillId="0" borderId="0" applyFill="0" applyBorder="0" applyAlignment="0"/>
    <xf numFmtId="0" fontId="19" fillId="0" borderId="6">
      <alignment horizontal="center"/>
    </xf>
    <xf numFmtId="0" fontId="113" fillId="0" borderId="0" applyFont="0" applyFill="0" applyBorder="0" applyAlignment="0" applyProtection="0"/>
    <xf numFmtId="3" fontId="112" fillId="0" borderId="0" applyFont="0" applyFill="0" applyBorder="0" applyAlignment="0" applyProtection="0"/>
    <xf numFmtId="0" fontId="113" fillId="0" borderId="0" applyFont="0" applyFill="0" applyBorder="0" applyAlignment="0" applyProtection="0"/>
    <xf numFmtId="260" fontId="25" fillId="0" borderId="0" applyFont="0" applyFill="0" applyBorder="0" applyAlignment="0" applyProtection="0"/>
    <xf numFmtId="14" fontId="21" fillId="0" borderId="0" applyFill="0" applyBorder="0" applyAlignment="0"/>
    <xf numFmtId="170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113" fillId="0" borderId="0" applyFill="0" applyBorder="0" applyAlignment="0"/>
    <xf numFmtId="0" fontId="113" fillId="0" borderId="0" applyFill="0" applyBorder="0" applyAlignment="0"/>
    <xf numFmtId="0" fontId="113" fillId="0" borderId="0" applyFill="0" applyBorder="0" applyAlignment="0"/>
    <xf numFmtId="259" fontId="8" fillId="0" borderId="0" applyFill="0" applyBorder="0" applyAlignment="0"/>
    <xf numFmtId="0" fontId="113" fillId="0" borderId="0" applyFill="0" applyBorder="0" applyAlignment="0"/>
    <xf numFmtId="3" fontId="114" fillId="0" borderId="0" applyFill="0" applyBorder="0">
      <alignment horizontal="left"/>
      <protection locked="0"/>
    </xf>
    <xf numFmtId="38" fontId="8" fillId="0" borderId="0" applyFont="0" applyFill="0" applyBorder="0" applyAlignment="0" applyProtection="0"/>
    <xf numFmtId="0" fontId="115" fillId="0" borderId="0" applyNumberFormat="0" applyFill="0" applyBorder="0" applyProtection="0">
      <alignment vertical="top"/>
    </xf>
    <xf numFmtId="2" fontId="112" fillId="0" borderId="0" applyFont="0" applyFill="0" applyBorder="0" applyAlignment="0" applyProtection="0"/>
    <xf numFmtId="0" fontId="116" fillId="0" borderId="0"/>
    <xf numFmtId="0" fontId="117" fillId="0" borderId="0"/>
    <xf numFmtId="3" fontId="118" fillId="0" borderId="0">
      <alignment vertical="top"/>
    </xf>
    <xf numFmtId="2" fontId="119" fillId="1" borderId="29">
      <alignment horizontal="left"/>
      <protection locked="0"/>
    </xf>
    <xf numFmtId="0" fontId="11" fillId="0" borderId="0"/>
    <xf numFmtId="0" fontId="15" fillId="0" borderId="0"/>
    <xf numFmtId="0" fontId="109" fillId="0" borderId="0"/>
    <xf numFmtId="2" fontId="120" fillId="0" borderId="5">
      <alignment horizontal="center" vertical="center"/>
    </xf>
    <xf numFmtId="0" fontId="113" fillId="0" borderId="0" applyFont="0" applyFill="0" applyBorder="0" applyAlignment="0" applyProtection="0"/>
    <xf numFmtId="0" fontId="113" fillId="0" borderId="0" applyFill="0" applyBorder="0" applyAlignment="0"/>
    <xf numFmtId="0" fontId="113" fillId="0" borderId="0" applyFill="0" applyBorder="0" applyAlignment="0"/>
    <xf numFmtId="0" fontId="113" fillId="0" borderId="0" applyFill="0" applyBorder="0" applyAlignment="0"/>
    <xf numFmtId="259" fontId="8" fillId="0" borderId="0" applyFill="0" applyBorder="0" applyAlignment="0"/>
    <xf numFmtId="0" fontId="113" fillId="0" borderId="0" applyFill="0" applyBorder="0" applyAlignment="0"/>
    <xf numFmtId="0" fontId="8" fillId="0" borderId="0">
      <alignment horizontal="center"/>
    </xf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21" fillId="0" borderId="0"/>
    <xf numFmtId="37" fontId="122" fillId="0" borderId="0"/>
    <xf numFmtId="0" fontId="123" fillId="0" borderId="0"/>
    <xf numFmtId="261" fontId="124" fillId="0" borderId="0">
      <alignment horizontal="left"/>
    </xf>
    <xf numFmtId="3" fontId="115" fillId="0" borderId="0">
      <alignment vertical="top"/>
    </xf>
    <xf numFmtId="0" fontId="113" fillId="0" borderId="0" applyFont="0" applyFill="0" applyBorder="0" applyAlignment="0" applyProtection="0"/>
    <xf numFmtId="262" fontId="8" fillId="0" borderId="0" applyFont="0" applyFill="0" applyBorder="0" applyAlignment="0" applyProtection="0"/>
    <xf numFmtId="0" fontId="113" fillId="0" borderId="0" applyFill="0" applyBorder="0" applyAlignment="0"/>
    <xf numFmtId="0" fontId="113" fillId="0" borderId="0" applyFill="0" applyBorder="0" applyAlignment="0"/>
    <xf numFmtId="0" fontId="113" fillId="0" borderId="0" applyFill="0" applyBorder="0" applyAlignment="0"/>
    <xf numFmtId="259" fontId="8" fillId="0" borderId="0" applyFill="0" applyBorder="0" applyAlignment="0"/>
    <xf numFmtId="0" fontId="113" fillId="0" borderId="0" applyFill="0" applyBorder="0" applyAlignment="0"/>
    <xf numFmtId="38" fontId="86" fillId="0" borderId="63" applyBorder="0">
      <alignment horizontal="right"/>
      <protection locked="0"/>
    </xf>
    <xf numFmtId="49" fontId="21" fillId="0" borderId="0" applyFill="0" applyBorder="0" applyAlignment="0"/>
    <xf numFmtId="0" fontId="113" fillId="0" borderId="0" applyFill="0" applyBorder="0" applyAlignment="0"/>
    <xf numFmtId="0" fontId="113" fillId="0" borderId="0" applyFill="0" applyBorder="0" applyAlignment="0"/>
    <xf numFmtId="0" fontId="116" fillId="0" borderId="0" applyFill="0" applyBorder="0" applyAlignment="0">
      <alignment horizontal="right"/>
    </xf>
    <xf numFmtId="261" fontId="124" fillId="0" borderId="0">
      <alignment horizontal="left"/>
    </xf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18" fillId="0" borderId="64"/>
    <xf numFmtId="46" fontId="25" fillId="0" borderId="0" applyFont="0" applyFill="0" applyBorder="0" applyAlignment="0" applyProtection="0"/>
    <xf numFmtId="165" fontId="123" fillId="0" borderId="0" applyFont="0" applyFill="0" applyBorder="0" applyAlignment="0" applyProtection="0"/>
    <xf numFmtId="166" fontId="123" fillId="0" borderId="0" applyFont="0" applyFill="0" applyBorder="0" applyAlignment="0" applyProtection="0"/>
    <xf numFmtId="0" fontId="47" fillId="0" borderId="0"/>
    <xf numFmtId="0" fontId="1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172" fontId="8" fillId="0" borderId="0" applyFont="0" applyFill="0" applyBorder="0" applyAlignment="0" applyProtection="0"/>
    <xf numFmtId="259" fontId="41" fillId="0" borderId="0"/>
    <xf numFmtId="167" fontId="41" fillId="0" borderId="0"/>
    <xf numFmtId="0" fontId="8" fillId="0" borderId="0"/>
    <xf numFmtId="263" fontId="41" fillId="0" borderId="0"/>
    <xf numFmtId="0" fontId="40" fillId="0" borderId="0"/>
    <xf numFmtId="0" fontId="3" fillId="0" borderId="0"/>
    <xf numFmtId="0" fontId="41" fillId="0" borderId="0"/>
    <xf numFmtId="0" fontId="126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6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0" fontId="8" fillId="0" borderId="0"/>
    <xf numFmtId="264" fontId="8" fillId="0" borderId="0" applyFont="0" applyFill="0" applyBorder="0" applyAlignment="0" applyProtection="0"/>
    <xf numFmtId="0" fontId="127" fillId="0" borderId="0" applyNumberFormat="0" applyFill="0" applyBorder="0" applyAlignment="0" applyProtection="0">
      <alignment vertical="top"/>
      <protection locked="0"/>
    </xf>
    <xf numFmtId="232" fontId="41" fillId="0" borderId="0" applyFont="0" applyFill="0" applyBorder="0" applyAlignment="0" applyProtection="0"/>
    <xf numFmtId="265" fontId="64" fillId="0" borderId="0"/>
    <xf numFmtId="0" fontId="86" fillId="0" borderId="0"/>
    <xf numFmtId="0" fontId="2" fillId="0" borderId="0"/>
    <xf numFmtId="0" fontId="8" fillId="0" borderId="0"/>
    <xf numFmtId="0" fontId="8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9" fontId="86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</cellStyleXfs>
  <cellXfs count="286">
    <xf numFmtId="0" fontId="0" fillId="0" borderId="0" xfId="0"/>
    <xf numFmtId="0" fontId="15" fillId="0" borderId="8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49" fontId="13" fillId="0" borderId="3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0" fontId="14" fillId="0" borderId="0" xfId="0" applyFont="1"/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left"/>
    </xf>
    <xf numFmtId="0" fontId="12" fillId="0" borderId="0" xfId="0" applyFont="1"/>
    <xf numFmtId="0" fontId="16" fillId="0" borderId="9" xfId="0" applyFont="1" applyBorder="1"/>
    <xf numFmtId="2" fontId="16" fillId="0" borderId="10" xfId="0" applyNumberFormat="1" applyFont="1" applyBorder="1" applyAlignment="1">
      <alignment horizontal="center"/>
    </xf>
    <xf numFmtId="0" fontId="16" fillId="0" borderId="0" xfId="0" applyFont="1"/>
    <xf numFmtId="2" fontId="16" fillId="0" borderId="0" xfId="0" applyNumberFormat="1" applyFont="1" applyAlignment="1">
      <alignment horizontal="center"/>
    </xf>
    <xf numFmtId="2" fontId="16" fillId="0" borderId="0" xfId="0" applyNumberFormat="1" applyFont="1"/>
    <xf numFmtId="0" fontId="16" fillId="0" borderId="14" xfId="0" applyFont="1" applyBorder="1"/>
    <xf numFmtId="0" fontId="16" fillId="0" borderId="17" xfId="0" applyFont="1" applyBorder="1" applyAlignment="1">
      <alignment horizontal="center"/>
    </xf>
    <xf numFmtId="4" fontId="16" fillId="0" borderId="5" xfId="0" applyNumberFormat="1" applyFont="1" applyBorder="1"/>
    <xf numFmtId="3" fontId="16" fillId="0" borderId="17" xfId="0" applyNumberFormat="1" applyFont="1" applyBorder="1" applyAlignment="1">
      <alignment horizontal="center"/>
    </xf>
    <xf numFmtId="3" fontId="16" fillId="0" borderId="15" xfId="0" applyNumberFormat="1" applyFont="1" applyBorder="1" applyAlignment="1">
      <alignment horizontal="center"/>
    </xf>
    <xf numFmtId="3" fontId="16" fillId="0" borderId="0" xfId="0" applyNumberFormat="1" applyFont="1" applyAlignment="1">
      <alignment horizontal="center"/>
    </xf>
    <xf numFmtId="2" fontId="16" fillId="0" borderId="22" xfId="0" applyNumberFormat="1" applyFont="1" applyBorder="1" applyAlignment="1">
      <alignment horizontal="center"/>
    </xf>
    <xf numFmtId="2" fontId="16" fillId="0" borderId="5" xfId="0" applyNumberFormat="1" applyFont="1" applyBorder="1"/>
    <xf numFmtId="2" fontId="16" fillId="0" borderId="17" xfId="0" applyNumberFormat="1" applyFont="1" applyBorder="1" applyAlignment="1">
      <alignment horizontal="center"/>
    </xf>
    <xf numFmtId="2" fontId="16" fillId="0" borderId="14" xfId="0" applyNumberFormat="1" applyFont="1" applyBorder="1"/>
    <xf numFmtId="2" fontId="16" fillId="0" borderId="15" xfId="0" applyNumberFormat="1" applyFont="1" applyBorder="1" applyAlignment="1">
      <alignment horizontal="center"/>
    </xf>
    <xf numFmtId="9" fontId="16" fillId="0" borderId="22" xfId="0" applyNumberFormat="1" applyFont="1" applyBorder="1" applyAlignment="1">
      <alignment horizontal="center"/>
    </xf>
    <xf numFmtId="4" fontId="16" fillId="0" borderId="6" xfId="0" applyNumberFormat="1" applyFont="1" applyBorder="1"/>
    <xf numFmtId="0" fontId="16" fillId="0" borderId="17" xfId="0" applyFont="1" applyBorder="1"/>
    <xf numFmtId="3" fontId="16" fillId="0" borderId="27" xfId="0" applyNumberFormat="1" applyFont="1" applyBorder="1" applyAlignment="1">
      <alignment horizontal="center"/>
    </xf>
    <xf numFmtId="4" fontId="16" fillId="0" borderId="28" xfId="0" applyNumberFormat="1" applyFont="1" applyBorder="1"/>
    <xf numFmtId="4" fontId="16" fillId="0" borderId="20" xfId="0" applyNumberFormat="1" applyFont="1" applyBorder="1"/>
    <xf numFmtId="2" fontId="17" fillId="0" borderId="0" xfId="0" applyNumberFormat="1" applyFont="1" applyAlignment="1">
      <alignment horizontal="center"/>
    </xf>
    <xf numFmtId="176" fontId="17" fillId="0" borderId="0" xfId="0" applyNumberFormat="1" applyFont="1" applyAlignment="1">
      <alignment horizontal="center"/>
    </xf>
    <xf numFmtId="0" fontId="16" fillId="0" borderId="1" xfId="0" applyFont="1" applyBorder="1"/>
    <xf numFmtId="0" fontId="16" fillId="0" borderId="7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4" fontId="16" fillId="0" borderId="11" xfId="0" applyNumberFormat="1" applyFont="1" applyBorder="1"/>
    <xf numFmtId="4" fontId="16" fillId="0" borderId="15" xfId="0" applyNumberFormat="1" applyFont="1" applyBorder="1" applyAlignment="1">
      <alignment horizontal="center"/>
    </xf>
    <xf numFmtId="2" fontId="16" fillId="0" borderId="6" xfId="0" applyNumberFormat="1" applyFont="1" applyBorder="1"/>
    <xf numFmtId="176" fontId="16" fillId="0" borderId="15" xfId="0" applyNumberFormat="1" applyFont="1" applyBorder="1" applyAlignment="1">
      <alignment horizontal="center"/>
    </xf>
    <xf numFmtId="4" fontId="16" fillId="0" borderId="29" xfId="0" applyNumberFormat="1" applyFont="1" applyBorder="1"/>
    <xf numFmtId="4" fontId="16" fillId="0" borderId="28" xfId="0" applyNumberFormat="1" applyFont="1" applyBorder="1" applyAlignment="1">
      <alignment horizontal="right"/>
    </xf>
    <xf numFmtId="4" fontId="16" fillId="0" borderId="28" xfId="0" applyNumberFormat="1" applyFont="1" applyBorder="1" applyAlignment="1">
      <alignment horizontal="center"/>
    </xf>
    <xf numFmtId="0" fontId="18" fillId="0" borderId="0" xfId="0" applyFont="1"/>
    <xf numFmtId="4" fontId="18" fillId="0" borderId="0" xfId="0" applyNumberFormat="1" applyFont="1"/>
    <xf numFmtId="2" fontId="16" fillId="0" borderId="25" xfId="0" applyNumberFormat="1" applyFont="1" applyBorder="1"/>
    <xf numFmtId="4" fontId="16" fillId="0" borderId="30" xfId="0" applyNumberFormat="1" applyFont="1" applyBorder="1"/>
    <xf numFmtId="3" fontId="16" fillId="0" borderId="28" xfId="0" applyNumberFormat="1" applyFont="1" applyBorder="1" applyAlignment="1">
      <alignment horizontal="center"/>
    </xf>
    <xf numFmtId="178" fontId="15" fillId="0" borderId="0" xfId="0" applyNumberFormat="1" applyFont="1" applyAlignment="1">
      <alignment horizontal="center"/>
    </xf>
    <xf numFmtId="180" fontId="15" fillId="0" borderId="0" xfId="0" applyNumberFormat="1" applyFont="1" applyAlignment="1">
      <alignment horizontal="center"/>
    </xf>
    <xf numFmtId="179" fontId="15" fillId="0" borderId="0" xfId="0" applyNumberFormat="1" applyFont="1" applyAlignment="1">
      <alignment horizontal="center"/>
    </xf>
    <xf numFmtId="3" fontId="17" fillId="0" borderId="1" xfId="0" applyNumberFormat="1" applyFont="1" applyBorder="1" applyAlignment="1">
      <alignment horizontal="center"/>
    </xf>
    <xf numFmtId="177" fontId="17" fillId="0" borderId="1" xfId="0" applyNumberFormat="1" applyFont="1" applyBorder="1" applyAlignment="1">
      <alignment horizontal="center"/>
    </xf>
    <xf numFmtId="0" fontId="13" fillId="2" borderId="31" xfId="0" applyFont="1" applyFill="1" applyBorder="1"/>
    <xf numFmtId="0" fontId="19" fillId="2" borderId="25" xfId="0" applyFont="1" applyFill="1" applyBorder="1"/>
    <xf numFmtId="4" fontId="18" fillId="0" borderId="26" xfId="0" applyNumberFormat="1" applyFont="1" applyBorder="1" applyAlignment="1">
      <alignment horizontal="left"/>
    </xf>
    <xf numFmtId="4" fontId="18" fillId="0" borderId="26" xfId="0" applyNumberFormat="1" applyFont="1" applyBorder="1"/>
    <xf numFmtId="0" fontId="0" fillId="3" borderId="24" xfId="0" applyFill="1" applyBorder="1"/>
    <xf numFmtId="0" fontId="19" fillId="0" borderId="0" xfId="0" applyFont="1"/>
    <xf numFmtId="3" fontId="17" fillId="0" borderId="0" xfId="0" applyNumberFormat="1" applyFont="1" applyAlignment="1">
      <alignment horizontal="center"/>
    </xf>
    <xf numFmtId="3" fontId="17" fillId="0" borderId="14" xfId="0" applyNumberFormat="1" applyFont="1" applyBorder="1" applyAlignment="1">
      <alignment horizontal="center"/>
    </xf>
    <xf numFmtId="9" fontId="17" fillId="0" borderId="1" xfId="0" applyNumberFormat="1" applyFont="1" applyBorder="1" applyAlignment="1">
      <alignment horizontal="center"/>
    </xf>
    <xf numFmtId="0" fontId="0" fillId="3" borderId="2" xfId="0" applyFill="1" applyBorder="1"/>
    <xf numFmtId="0" fontId="15" fillId="3" borderId="8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3" fontId="16" fillId="0" borderId="5" xfId="0" applyNumberFormat="1" applyFont="1" applyBorder="1"/>
    <xf numFmtId="0" fontId="8" fillId="2" borderId="8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32" xfId="0" applyFont="1" applyBorder="1" applyAlignment="1">
      <alignment horizontal="left"/>
    </xf>
    <xf numFmtId="181" fontId="29" fillId="0" borderId="33" xfId="4" applyNumberFormat="1" applyFont="1" applyBorder="1" applyAlignment="1">
      <alignment horizontal="center"/>
    </xf>
    <xf numFmtId="0" fontId="8" fillId="0" borderId="34" xfId="0" applyFont="1" applyBorder="1" applyAlignment="1">
      <alignment horizontal="left"/>
    </xf>
    <xf numFmtId="181" fontId="29" fillId="0" borderId="35" xfId="4" applyNumberFormat="1" applyFont="1" applyBorder="1" applyAlignment="1">
      <alignment horizontal="center"/>
    </xf>
    <xf numFmtId="0" fontId="0" fillId="0" borderId="31" xfId="0" applyBorder="1"/>
    <xf numFmtId="0" fontId="8" fillId="0" borderId="18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15" fillId="5" borderId="0" xfId="16" applyFont="1" applyFill="1"/>
    <xf numFmtId="0" fontId="15" fillId="4" borderId="0" xfId="16" applyFont="1" applyFill="1"/>
    <xf numFmtId="0" fontId="23" fillId="4" borderId="0" xfId="16" applyFont="1" applyFill="1"/>
    <xf numFmtId="0" fontId="31" fillId="5" borderId="0" xfId="16" applyFont="1" applyFill="1" applyAlignment="1">
      <alignment horizontal="center"/>
    </xf>
    <xf numFmtId="0" fontId="32" fillId="5" borderId="0" xfId="16" applyFont="1" applyFill="1"/>
    <xf numFmtId="0" fontId="15" fillId="5" borderId="0" xfId="16" applyFont="1" applyFill="1" applyAlignment="1">
      <alignment horizontal="left"/>
    </xf>
    <xf numFmtId="0" fontId="15" fillId="5" borderId="0" xfId="16" applyFont="1" applyFill="1" applyAlignment="1">
      <alignment horizontal="right"/>
    </xf>
    <xf numFmtId="0" fontId="24" fillId="4" borderId="0" xfId="16" applyFont="1" applyFill="1"/>
    <xf numFmtId="0" fontId="34" fillId="5" borderId="32" xfId="16" applyFont="1" applyFill="1" applyBorder="1"/>
    <xf numFmtId="0" fontId="34" fillId="5" borderId="38" xfId="16" applyFont="1" applyFill="1" applyBorder="1" applyAlignment="1">
      <alignment horizontal="left"/>
    </xf>
    <xf numFmtId="0" fontId="34" fillId="5" borderId="41" xfId="16" applyFont="1" applyFill="1" applyBorder="1" applyAlignment="1">
      <alignment horizontal="left"/>
    </xf>
    <xf numFmtId="176" fontId="8" fillId="5" borderId="38" xfId="16" applyNumberFormat="1" applyFill="1" applyBorder="1"/>
    <xf numFmtId="0" fontId="37" fillId="5" borderId="38" xfId="16" applyFont="1" applyFill="1" applyBorder="1" applyAlignment="1">
      <alignment horizontal="left"/>
    </xf>
    <xf numFmtId="0" fontId="34" fillId="5" borderId="46" xfId="16" applyFont="1" applyFill="1" applyBorder="1" applyAlignment="1">
      <alignment horizontal="left"/>
    </xf>
    <xf numFmtId="176" fontId="8" fillId="5" borderId="0" xfId="16" applyNumberFormat="1" applyFill="1"/>
    <xf numFmtId="0" fontId="38" fillId="5" borderId="0" xfId="16" applyFont="1" applyFill="1" applyAlignment="1">
      <alignment horizontal="left"/>
    </xf>
    <xf numFmtId="0" fontId="27" fillId="4" borderId="0" xfId="16" applyFont="1" applyFill="1"/>
    <xf numFmtId="0" fontId="10" fillId="5" borderId="33" xfId="16" applyFont="1" applyFill="1" applyBorder="1" applyAlignment="1">
      <alignment vertical="center"/>
    </xf>
    <xf numFmtId="0" fontId="15" fillId="5" borderId="0" xfId="16" applyFont="1" applyFill="1" applyAlignment="1">
      <alignment horizontal="center" vertical="center"/>
    </xf>
    <xf numFmtId="0" fontId="15" fillId="5" borderId="26" xfId="16" applyFont="1" applyFill="1" applyBorder="1" applyAlignment="1">
      <alignment horizontal="center" vertical="center"/>
    </xf>
    <xf numFmtId="0" fontId="15" fillId="5" borderId="32" xfId="16" applyFont="1" applyFill="1" applyBorder="1"/>
    <xf numFmtId="0" fontId="43" fillId="8" borderId="50" xfId="0" applyFont="1" applyFill="1" applyBorder="1" applyAlignment="1">
      <alignment horizontal="center" vertical="center" wrapText="1"/>
    </xf>
    <xf numFmtId="20" fontId="43" fillId="8" borderId="51" xfId="0" applyNumberFormat="1" applyFont="1" applyFill="1" applyBorder="1" applyAlignment="1">
      <alignment horizontal="center" vertical="center" wrapText="1"/>
    </xf>
    <xf numFmtId="0" fontId="8" fillId="0" borderId="0" xfId="0" applyFont="1"/>
    <xf numFmtId="177" fontId="0" fillId="0" borderId="0" xfId="1" applyNumberFormat="1" applyFont="1"/>
    <xf numFmtId="185" fontId="0" fillId="0" borderId="0" xfId="2" applyNumberFormat="1" applyFont="1" applyAlignment="1">
      <alignment horizontal="center"/>
    </xf>
    <xf numFmtId="175" fontId="18" fillId="0" borderId="34" xfId="0" applyNumberFormat="1" applyFont="1" applyBorder="1"/>
    <xf numFmtId="3" fontId="16" fillId="0" borderId="11" xfId="0" applyNumberFormat="1" applyFont="1" applyBorder="1"/>
    <xf numFmtId="3" fontId="16" fillId="0" borderId="12" xfId="0" applyNumberFormat="1" applyFont="1" applyBorder="1"/>
    <xf numFmtId="3" fontId="16" fillId="0" borderId="16" xfId="0" applyNumberFormat="1" applyFont="1" applyBorder="1"/>
    <xf numFmtId="3" fontId="16" fillId="0" borderId="5" xfId="2" applyNumberFormat="1" applyFont="1" applyFill="1" applyBorder="1"/>
    <xf numFmtId="186" fontId="16" fillId="0" borderId="5" xfId="0" applyNumberFormat="1" applyFont="1" applyBorder="1"/>
    <xf numFmtId="186" fontId="16" fillId="0" borderId="16" xfId="0" applyNumberFormat="1" applyFont="1" applyBorder="1"/>
    <xf numFmtId="186" fontId="16" fillId="0" borderId="17" xfId="0" applyNumberFormat="1" applyFont="1" applyBorder="1"/>
    <xf numFmtId="186" fontId="16" fillId="0" borderId="6" xfId="0" applyNumberFormat="1" applyFont="1" applyBorder="1"/>
    <xf numFmtId="186" fontId="16" fillId="0" borderId="23" xfId="0" applyNumberFormat="1" applyFont="1" applyBorder="1"/>
    <xf numFmtId="186" fontId="16" fillId="0" borderId="28" xfId="0" applyNumberFormat="1" applyFont="1" applyBorder="1"/>
    <xf numFmtId="186" fontId="16" fillId="0" borderId="20" xfId="0" applyNumberFormat="1" applyFont="1" applyBorder="1"/>
    <xf numFmtId="174" fontId="19" fillId="0" borderId="0" xfId="2" applyFont="1" applyFill="1" applyAlignment="1">
      <alignment vertical="center"/>
    </xf>
    <xf numFmtId="176" fontId="21" fillId="5" borderId="65" xfId="16" applyNumberFormat="1" applyFont="1" applyFill="1" applyBorder="1"/>
    <xf numFmtId="176" fontId="21" fillId="5" borderId="66" xfId="16" applyNumberFormat="1" applyFont="1" applyFill="1" applyBorder="1"/>
    <xf numFmtId="176" fontId="21" fillId="5" borderId="38" xfId="16" applyNumberFormat="1" applyFont="1" applyFill="1" applyBorder="1"/>
    <xf numFmtId="176" fontId="21" fillId="5" borderId="67" xfId="16" applyNumberFormat="1" applyFont="1" applyFill="1" applyBorder="1"/>
    <xf numFmtId="176" fontId="8" fillId="5" borderId="67" xfId="16" applyNumberFormat="1" applyFill="1" applyBorder="1"/>
    <xf numFmtId="176" fontId="34" fillId="5" borderId="46" xfId="16" applyNumberFormat="1" applyFont="1" applyFill="1" applyBorder="1"/>
    <xf numFmtId="176" fontId="34" fillId="5" borderId="68" xfId="16" applyNumberFormat="1" applyFont="1" applyFill="1" applyBorder="1"/>
    <xf numFmtId="0" fontId="34" fillId="5" borderId="69" xfId="16" applyFont="1" applyFill="1" applyBorder="1" applyAlignment="1">
      <alignment horizontal="center" vertical="center"/>
    </xf>
    <xf numFmtId="0" fontId="34" fillId="5" borderId="70" xfId="16" applyFont="1" applyFill="1" applyBorder="1" applyAlignment="1">
      <alignment horizontal="center" vertical="center"/>
    </xf>
    <xf numFmtId="176" fontId="21" fillId="5" borderId="71" xfId="16" applyNumberFormat="1" applyFont="1" applyFill="1" applyBorder="1"/>
    <xf numFmtId="176" fontId="21" fillId="5" borderId="72" xfId="16" applyNumberFormat="1" applyFont="1" applyFill="1" applyBorder="1"/>
    <xf numFmtId="176" fontId="8" fillId="5" borderId="72" xfId="16" applyNumberFormat="1" applyFill="1" applyBorder="1"/>
    <xf numFmtId="176" fontId="34" fillId="5" borderId="73" xfId="16" applyNumberFormat="1" applyFont="1" applyFill="1" applyBorder="1"/>
    <xf numFmtId="0" fontId="10" fillId="4" borderId="0" xfId="16" applyFont="1" applyFill="1"/>
    <xf numFmtId="0" fontId="39" fillId="4" borderId="0" xfId="16" applyFont="1" applyFill="1"/>
    <xf numFmtId="0" fontId="34" fillId="5" borderId="33" xfId="16" applyFont="1" applyFill="1" applyBorder="1"/>
    <xf numFmtId="0" fontId="34" fillId="5" borderId="0" xfId="16" applyFont="1" applyFill="1"/>
    <xf numFmtId="176" fontId="8" fillId="5" borderId="39" xfId="16" applyNumberFormat="1" applyFill="1" applyBorder="1"/>
    <xf numFmtId="176" fontId="8" fillId="5" borderId="40" xfId="16" applyNumberFormat="1" applyFill="1" applyBorder="1"/>
    <xf numFmtId="176" fontId="21" fillId="5" borderId="42" xfId="16" applyNumberFormat="1" applyFont="1" applyFill="1" applyBorder="1"/>
    <xf numFmtId="176" fontId="21" fillId="5" borderId="43" xfId="16" applyNumberFormat="1" applyFont="1" applyFill="1" applyBorder="1"/>
    <xf numFmtId="176" fontId="21" fillId="5" borderId="44" xfId="16" applyNumberFormat="1" applyFont="1" applyFill="1" applyBorder="1"/>
    <xf numFmtId="176" fontId="21" fillId="5" borderId="39" xfId="16" applyNumberFormat="1" applyFont="1" applyFill="1" applyBorder="1"/>
    <xf numFmtId="176" fontId="21" fillId="5" borderId="40" xfId="16" applyNumberFormat="1" applyFont="1" applyFill="1" applyBorder="1"/>
    <xf numFmtId="176" fontId="21" fillId="5" borderId="45" xfId="16" applyNumberFormat="1" applyFont="1" applyFill="1" applyBorder="1"/>
    <xf numFmtId="176" fontId="8" fillId="5" borderId="45" xfId="16" applyNumberFormat="1" applyFill="1" applyBorder="1"/>
    <xf numFmtId="176" fontId="34" fillId="5" borderId="47" xfId="16" applyNumberFormat="1" applyFont="1" applyFill="1" applyBorder="1"/>
    <xf numFmtId="176" fontId="34" fillId="5" borderId="48" xfId="16" applyNumberFormat="1" applyFont="1" applyFill="1" applyBorder="1"/>
    <xf numFmtId="176" fontId="34" fillId="5" borderId="49" xfId="16" applyNumberFormat="1" applyFont="1" applyFill="1" applyBorder="1"/>
    <xf numFmtId="176" fontId="15" fillId="5" borderId="0" xfId="16" applyNumberFormat="1" applyFont="1" applyFill="1"/>
    <xf numFmtId="0" fontId="10" fillId="5" borderId="0" xfId="16" applyFont="1" applyFill="1"/>
    <xf numFmtId="0" fontId="15" fillId="5" borderId="33" xfId="16" applyFont="1" applyFill="1" applyBorder="1"/>
    <xf numFmtId="0" fontId="34" fillId="5" borderId="13" xfId="16" applyFont="1" applyFill="1" applyBorder="1" applyAlignment="1">
      <alignment horizontal="center" vertical="center"/>
    </xf>
    <xf numFmtId="0" fontId="34" fillId="5" borderId="10" xfId="16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/>
    </xf>
    <xf numFmtId="0" fontId="17" fillId="0" borderId="74" xfId="0" applyFont="1" applyBorder="1"/>
    <xf numFmtId="49" fontId="13" fillId="0" borderId="36" xfId="0" applyNumberFormat="1" applyFont="1" applyBorder="1" applyAlignment="1">
      <alignment horizontal="center"/>
    </xf>
    <xf numFmtId="2" fontId="17" fillId="0" borderId="0" xfId="0" applyNumberFormat="1" applyFont="1"/>
    <xf numFmtId="177" fontId="19" fillId="0" borderId="0" xfId="0" applyNumberFormat="1" applyFont="1" applyAlignment="1">
      <alignment horizontal="center"/>
    </xf>
    <xf numFmtId="0" fontId="17" fillId="0" borderId="0" xfId="0" applyFont="1"/>
    <xf numFmtId="0" fontId="16" fillId="0" borderId="5" xfId="0" applyFont="1" applyBorder="1"/>
    <xf numFmtId="2" fontId="17" fillId="0" borderId="5" xfId="0" applyNumberFormat="1" applyFont="1" applyBorder="1"/>
    <xf numFmtId="177" fontId="19" fillId="0" borderId="29" xfId="1" applyNumberFormat="1" applyFont="1" applyFill="1" applyBorder="1" applyAlignment="1">
      <alignment horizontal="center" vertical="center"/>
    </xf>
    <xf numFmtId="3" fontId="17" fillId="0" borderId="75" xfId="0" applyNumberFormat="1" applyFont="1" applyBorder="1" applyAlignment="1">
      <alignment horizontal="center"/>
    </xf>
    <xf numFmtId="175" fontId="17" fillId="0" borderId="25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2" fontId="17" fillId="0" borderId="29" xfId="0" applyNumberFormat="1" applyFont="1" applyBorder="1"/>
    <xf numFmtId="2" fontId="17" fillId="0" borderId="76" xfId="0" applyNumberFormat="1" applyFont="1" applyBorder="1"/>
    <xf numFmtId="2" fontId="17" fillId="0" borderId="74" xfId="0" applyNumberFormat="1" applyFont="1" applyBorder="1"/>
    <xf numFmtId="2" fontId="17" fillId="0" borderId="8" xfId="0" applyNumberFormat="1" applyFont="1" applyBorder="1"/>
    <xf numFmtId="0" fontId="17" fillId="0" borderId="34" xfId="0" applyFont="1" applyBorder="1"/>
    <xf numFmtId="0" fontId="17" fillId="0" borderId="8" xfId="0" applyFont="1" applyBorder="1"/>
    <xf numFmtId="9" fontId="17" fillId="0" borderId="8" xfId="1" applyFont="1" applyFill="1" applyBorder="1"/>
    <xf numFmtId="0" fontId="17" fillId="0" borderId="17" xfId="0" applyFont="1" applyBorder="1"/>
    <xf numFmtId="0" fontId="17" fillId="0" borderId="35" xfId="0" applyFont="1" applyBorder="1"/>
    <xf numFmtId="0" fontId="17" fillId="0" borderId="21" xfId="0" applyFont="1" applyBorder="1"/>
    <xf numFmtId="3" fontId="17" fillId="0" borderId="9" xfId="0" applyNumberFormat="1" applyFont="1" applyBorder="1" applyAlignment="1">
      <alignment horizontal="center"/>
    </xf>
    <xf numFmtId="181" fontId="15" fillId="7" borderId="24" xfId="4" applyNumberFormat="1" applyFont="1" applyFill="1" applyBorder="1" applyAlignment="1">
      <alignment horizontal="center"/>
    </xf>
    <xf numFmtId="0" fontId="15" fillId="7" borderId="24" xfId="0" applyFont="1" applyFill="1" applyBorder="1"/>
    <xf numFmtId="0" fontId="15" fillId="7" borderId="24" xfId="0" applyFont="1" applyFill="1" applyBorder="1" applyAlignment="1">
      <alignment horizontal="center"/>
    </xf>
    <xf numFmtId="0" fontId="15" fillId="7" borderId="21" xfId="0" applyFont="1" applyFill="1" applyBorder="1"/>
    <xf numFmtId="2" fontId="8" fillId="0" borderId="13" xfId="0" applyNumberFormat="1" applyFont="1" applyBorder="1"/>
    <xf numFmtId="2" fontId="8" fillId="0" borderId="11" xfId="0" applyNumberFormat="1" applyFont="1" applyBorder="1"/>
    <xf numFmtId="2" fontId="8" fillId="0" borderId="11" xfId="0" applyNumberFormat="1" applyFont="1" applyBorder="1" applyAlignment="1">
      <alignment horizontal="center"/>
    </xf>
    <xf numFmtId="2" fontId="8" fillId="0" borderId="12" xfId="0" applyNumberFormat="1" applyFont="1" applyBorder="1"/>
    <xf numFmtId="2" fontId="8" fillId="0" borderId="15" xfId="0" applyNumberFormat="1" applyFont="1" applyBorder="1"/>
    <xf numFmtId="2" fontId="8" fillId="0" borderId="5" xfId="0" applyNumberFormat="1" applyFont="1" applyBorder="1"/>
    <xf numFmtId="2" fontId="8" fillId="0" borderId="5" xfId="0" applyNumberFormat="1" applyFont="1" applyBorder="1" applyAlignment="1">
      <alignment horizontal="center"/>
    </xf>
    <xf numFmtId="2" fontId="8" fillId="0" borderId="16" xfId="0" applyNumberFormat="1" applyFont="1" applyBorder="1"/>
    <xf numFmtId="2" fontId="8" fillId="5" borderId="19" xfId="0" applyNumberFormat="1" applyFont="1" applyFill="1" applyBorder="1"/>
    <xf numFmtId="2" fontId="8" fillId="5" borderId="28" xfId="0" applyNumberFormat="1" applyFont="1" applyFill="1" applyBorder="1"/>
    <xf numFmtId="2" fontId="8" fillId="5" borderId="20" xfId="0" applyNumberFormat="1" applyFont="1" applyFill="1" applyBorder="1"/>
    <xf numFmtId="0" fontId="8" fillId="0" borderId="31" xfId="0" applyFont="1" applyBorder="1"/>
    <xf numFmtId="49" fontId="13" fillId="0" borderId="0" xfId="0" applyNumberFormat="1" applyFont="1" applyAlignment="1">
      <alignment horizontal="center"/>
    </xf>
    <xf numFmtId="4" fontId="16" fillId="0" borderId="0" xfId="0" applyNumberFormat="1" applyFont="1"/>
    <xf numFmtId="3" fontId="16" fillId="0" borderId="0" xfId="0" applyNumberFormat="1" applyFont="1"/>
    <xf numFmtId="186" fontId="16" fillId="0" borderId="0" xfId="0" applyNumberFormat="1" applyFont="1"/>
    <xf numFmtId="0" fontId="17" fillId="0" borderId="0" xfId="0" applyFont="1" applyAlignment="1">
      <alignment horizontal="center"/>
    </xf>
    <xf numFmtId="10" fontId="17" fillId="0" borderId="1" xfId="1" applyNumberFormat="1" applyFont="1" applyFill="1" applyBorder="1" applyAlignment="1">
      <alignment horizontal="center"/>
    </xf>
    <xf numFmtId="2" fontId="17" fillId="0" borderId="21" xfId="0" applyNumberFormat="1" applyFont="1" applyBorder="1"/>
    <xf numFmtId="176" fontId="17" fillId="0" borderId="21" xfId="0" applyNumberFormat="1" applyFont="1" applyBorder="1" applyAlignment="1">
      <alignment horizontal="left"/>
    </xf>
    <xf numFmtId="4" fontId="17" fillId="0" borderId="1" xfId="0" applyNumberFormat="1" applyFont="1" applyBorder="1" applyAlignment="1">
      <alignment horizontal="center"/>
    </xf>
    <xf numFmtId="9" fontId="17" fillId="0" borderId="21" xfId="1" applyFont="1" applyFill="1" applyBorder="1"/>
    <xf numFmtId="10" fontId="20" fillId="0" borderId="1" xfId="0" applyNumberFormat="1" applyFont="1" applyBorder="1" applyAlignment="1">
      <alignment horizontal="center"/>
    </xf>
    <xf numFmtId="2" fontId="17" fillId="0" borderId="8" xfId="1" applyNumberFormat="1" applyFont="1" applyFill="1" applyBorder="1"/>
    <xf numFmtId="2" fontId="17" fillId="0" borderId="1" xfId="0" applyNumberFormat="1" applyFont="1" applyBorder="1" applyAlignment="1">
      <alignment horizontal="center"/>
    </xf>
    <xf numFmtId="3" fontId="17" fillId="0" borderId="29" xfId="0" applyNumberFormat="1" applyFont="1" applyBorder="1" applyAlignment="1">
      <alignment horizontal="center"/>
    </xf>
    <xf numFmtId="176" fontId="17" fillId="0" borderId="5" xfId="0" applyNumberFormat="1" applyFont="1" applyBorder="1" applyAlignment="1">
      <alignment horizontal="center"/>
    </xf>
    <xf numFmtId="2" fontId="16" fillId="30" borderId="11" xfId="0" applyNumberFormat="1" applyFont="1" applyFill="1" applyBorder="1"/>
    <xf numFmtId="2" fontId="8" fillId="5" borderId="77" xfId="0" applyNumberFormat="1" applyFont="1" applyFill="1" applyBorder="1"/>
    <xf numFmtId="2" fontId="8" fillId="5" borderId="27" xfId="0" applyNumberFormat="1" applyFont="1" applyFill="1" applyBorder="1" applyAlignment="1">
      <alignment horizontal="center"/>
    </xf>
    <xf numFmtId="0" fontId="30" fillId="5" borderId="0" xfId="16" applyFont="1" applyFill="1" applyAlignment="1">
      <alignment horizontal="center"/>
    </xf>
    <xf numFmtId="0" fontId="8" fillId="5" borderId="0" xfId="16" applyFill="1"/>
    <xf numFmtId="4" fontId="16" fillId="31" borderId="12" xfId="0" applyNumberFormat="1" applyFont="1" applyFill="1" applyBorder="1"/>
    <xf numFmtId="186" fontId="16" fillId="31" borderId="11" xfId="0" applyNumberFormat="1" applyFont="1" applyFill="1" applyBorder="1"/>
    <xf numFmtId="0" fontId="30" fillId="5" borderId="0" xfId="16" applyFont="1" applyFill="1"/>
    <xf numFmtId="0" fontId="35" fillId="4" borderId="19" xfId="10" applyFont="1" applyFill="1" applyBorder="1" applyAlignment="1">
      <alignment horizontal="center" vertical="center"/>
    </xf>
    <xf numFmtId="0" fontId="35" fillId="4" borderId="27" xfId="10" applyFont="1" applyFill="1" applyBorder="1" applyAlignment="1">
      <alignment horizontal="center" vertical="center"/>
    </xf>
    <xf numFmtId="17" fontId="36" fillId="4" borderId="32" xfId="10" applyNumberFormat="1" applyFont="1" applyFill="1" applyBorder="1"/>
    <xf numFmtId="3" fontId="34" fillId="5" borderId="49" xfId="16" applyNumberFormat="1" applyFont="1" applyFill="1" applyBorder="1"/>
    <xf numFmtId="3" fontId="34" fillId="5" borderId="48" xfId="16" applyNumberFormat="1" applyFont="1" applyFill="1" applyBorder="1"/>
    <xf numFmtId="17" fontId="36" fillId="4" borderId="0" xfId="10" applyNumberFormat="1" applyFont="1" applyFill="1"/>
    <xf numFmtId="3" fontId="34" fillId="5" borderId="47" xfId="16" applyNumberFormat="1" applyFont="1" applyFill="1" applyBorder="1"/>
    <xf numFmtId="266" fontId="34" fillId="5" borderId="47" xfId="16" applyNumberFormat="1" applyFont="1" applyFill="1" applyBorder="1"/>
    <xf numFmtId="176" fontId="21" fillId="0" borderId="39" xfId="16" applyNumberFormat="1" applyFont="1" applyBorder="1"/>
    <xf numFmtId="176" fontId="21" fillId="0" borderId="40" xfId="16" applyNumberFormat="1" applyFont="1" applyBorder="1"/>
    <xf numFmtId="10" fontId="8" fillId="0" borderId="11" xfId="0" applyNumberFormat="1" applyFont="1" applyBorder="1" applyAlignment="1">
      <alignment horizontal="center"/>
    </xf>
    <xf numFmtId="10" fontId="8" fillId="5" borderId="1" xfId="0" applyNumberFormat="1" applyFont="1" applyFill="1" applyBorder="1" applyAlignment="1">
      <alignment horizontal="center"/>
    </xf>
    <xf numFmtId="0" fontId="12" fillId="0" borderId="37" xfId="0" applyFont="1" applyBorder="1" applyAlignment="1">
      <alignment horizontal="left"/>
    </xf>
    <xf numFmtId="176" fontId="17" fillId="0" borderId="15" xfId="0" applyNumberFormat="1" applyFont="1" applyBorder="1" applyAlignment="1">
      <alignment horizontal="center"/>
    </xf>
    <xf numFmtId="3" fontId="17" fillId="0" borderId="16" xfId="0" applyNumberFormat="1" applyFont="1" applyBorder="1" applyAlignment="1">
      <alignment horizontal="center"/>
    </xf>
    <xf numFmtId="267" fontId="21" fillId="5" borderId="40" xfId="16" applyNumberFormat="1" applyFont="1" applyFill="1" applyBorder="1"/>
    <xf numFmtId="3" fontId="17" fillId="0" borderId="5" xfId="0" applyNumberFormat="1" applyFont="1" applyBorder="1" applyAlignment="1">
      <alignment horizontal="center"/>
    </xf>
    <xf numFmtId="232" fontId="15" fillId="0" borderId="0" xfId="0" applyNumberFormat="1" applyFont="1" applyAlignment="1">
      <alignment horizontal="center"/>
    </xf>
    <xf numFmtId="0" fontId="126" fillId="0" borderId="0" xfId="345"/>
    <xf numFmtId="0" fontId="15" fillId="0" borderId="78" xfId="0" applyFont="1" applyBorder="1" applyAlignment="1">
      <alignment horizontal="center"/>
    </xf>
    <xf numFmtId="10" fontId="15" fillId="0" borderId="78" xfId="1" applyNumberFormat="1" applyFont="1" applyBorder="1"/>
    <xf numFmtId="0" fontId="15" fillId="0" borderId="0" xfId="0" applyFont="1" applyAlignment="1">
      <alignment horizontal="center"/>
    </xf>
    <xf numFmtId="0" fontId="46" fillId="0" borderId="0" xfId="0" applyFont="1"/>
    <xf numFmtId="4" fontId="15" fillId="0" borderId="1" xfId="0" applyNumberFormat="1" applyFont="1" applyBorder="1" applyAlignment="1">
      <alignment horizontal="center"/>
    </xf>
    <xf numFmtId="2" fontId="15" fillId="0" borderId="0" xfId="0" applyNumberFormat="1" applyFont="1" applyAlignment="1">
      <alignment horizontal="center"/>
    </xf>
    <xf numFmtId="2" fontId="17" fillId="0" borderId="21" xfId="0" applyNumberFormat="1" applyFont="1" applyBorder="1" applyAlignment="1">
      <alignment wrapText="1"/>
    </xf>
    <xf numFmtId="0" fontId="19" fillId="0" borderId="5" xfId="0" applyFont="1" applyBorder="1" applyAlignment="1">
      <alignment horizontal="center"/>
    </xf>
    <xf numFmtId="3" fontId="17" fillId="0" borderId="29" xfId="0" applyNumberFormat="1" applyFont="1" applyBorder="1" applyAlignment="1">
      <alignment horizontal="right"/>
    </xf>
    <xf numFmtId="176" fontId="17" fillId="0" borderId="13" xfId="0" applyNumberFormat="1" applyFont="1" applyBorder="1" applyAlignment="1">
      <alignment horizontal="center"/>
    </xf>
    <xf numFmtId="3" fontId="17" fillId="0" borderId="12" xfId="0" applyNumberFormat="1" applyFont="1" applyBorder="1" applyAlignment="1">
      <alignment horizontal="center"/>
    </xf>
    <xf numFmtId="176" fontId="17" fillId="0" borderId="15" xfId="0" applyNumberFormat="1" applyFont="1" applyBorder="1" applyAlignment="1">
      <alignment horizontal="center" wrapText="1"/>
    </xf>
    <xf numFmtId="1" fontId="19" fillId="0" borderId="16" xfId="0" applyNumberFormat="1" applyFont="1" applyBorder="1" applyAlignment="1">
      <alignment horizontal="center"/>
    </xf>
    <xf numFmtId="3" fontId="17" fillId="0" borderId="16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/>
    </xf>
    <xf numFmtId="176" fontId="17" fillId="0" borderId="16" xfId="0" applyNumberFormat="1" applyFont="1" applyBorder="1" applyAlignment="1">
      <alignment horizontal="center"/>
    </xf>
    <xf numFmtId="176" fontId="17" fillId="0" borderId="19" xfId="0" applyNumberFormat="1" applyFont="1" applyBorder="1" applyAlignment="1">
      <alignment horizontal="center"/>
    </xf>
    <xf numFmtId="176" fontId="17" fillId="0" borderId="20" xfId="0" applyNumberFormat="1" applyFont="1" applyBorder="1" applyAlignment="1">
      <alignment horizontal="center"/>
    </xf>
    <xf numFmtId="0" fontId="15" fillId="5" borderId="5" xfId="16" applyFont="1" applyFill="1" applyBorder="1"/>
    <xf numFmtId="176" fontId="17" fillId="0" borderId="1" xfId="0" applyNumberFormat="1" applyFont="1" applyBorder="1" applyAlignment="1">
      <alignment horizontal="center"/>
    </xf>
    <xf numFmtId="268" fontId="16" fillId="0" borderId="5" xfId="0" applyNumberFormat="1" applyFont="1" applyBorder="1" applyAlignment="1">
      <alignment horizontal="right"/>
    </xf>
    <xf numFmtId="268" fontId="16" fillId="0" borderId="5" xfId="0" applyNumberFormat="1" applyFont="1" applyBorder="1"/>
    <xf numFmtId="268" fontId="16" fillId="0" borderId="16" xfId="0" applyNumberFormat="1" applyFont="1" applyBorder="1"/>
    <xf numFmtId="176" fontId="17" fillId="0" borderId="1" xfId="1" applyNumberFormat="1" applyFont="1" applyFill="1" applyBorder="1" applyAlignment="1">
      <alignment horizontal="center"/>
    </xf>
    <xf numFmtId="4" fontId="18" fillId="0" borderId="26" xfId="0" applyNumberFormat="1" applyFont="1" applyBorder="1" applyAlignment="1">
      <alignment horizontal="right"/>
    </xf>
    <xf numFmtId="0" fontId="126" fillId="5" borderId="0" xfId="345" applyFill="1"/>
    <xf numFmtId="0" fontId="15" fillId="0" borderId="26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4" fillId="6" borderId="8" xfId="0" applyFont="1" applyFill="1" applyBorder="1" applyAlignment="1">
      <alignment horizontal="center"/>
    </xf>
    <xf numFmtId="0" fontId="14" fillId="6" borderId="24" xfId="0" applyFont="1" applyFill="1" applyBorder="1" applyAlignment="1">
      <alignment horizontal="center"/>
    </xf>
    <xf numFmtId="0" fontId="14" fillId="6" borderId="21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10" fontId="15" fillId="0" borderId="31" xfId="14" applyNumberFormat="1" applyFont="1" applyFill="1" applyBorder="1" applyAlignment="1">
      <alignment horizontal="center" vertical="center"/>
    </xf>
    <xf numFmtId="10" fontId="15" fillId="0" borderId="18" xfId="14" applyNumberFormat="1" applyFont="1" applyFill="1" applyBorder="1" applyAlignment="1">
      <alignment horizontal="center" vertical="center"/>
    </xf>
    <xf numFmtId="10" fontId="15" fillId="0" borderId="25" xfId="14" applyNumberFormat="1" applyFont="1" applyFill="1" applyBorder="1" applyAlignment="1">
      <alignment horizontal="center" vertical="center"/>
    </xf>
    <xf numFmtId="176" fontId="17" fillId="0" borderId="79" xfId="0" applyNumberFormat="1" applyFont="1" applyBorder="1" applyAlignment="1">
      <alignment horizontal="center" vertical="center" wrapText="1"/>
    </xf>
    <xf numFmtId="176" fontId="17" fillId="0" borderId="80" xfId="0" applyNumberFormat="1" applyFont="1" applyBorder="1" applyAlignment="1">
      <alignment horizontal="center" vertical="center" wrapText="1"/>
    </xf>
    <xf numFmtId="176" fontId="17" fillId="0" borderId="81" xfId="0" applyNumberFormat="1" applyFont="1" applyBorder="1" applyAlignment="1">
      <alignment horizontal="center" vertical="center" wrapText="1"/>
    </xf>
    <xf numFmtId="3" fontId="17" fillId="0" borderId="83" xfId="0" applyNumberFormat="1" applyFont="1" applyBorder="1" applyAlignment="1">
      <alignment horizontal="center" vertical="center"/>
    </xf>
    <xf numFmtId="3" fontId="17" fillId="0" borderId="63" xfId="0" applyNumberFormat="1" applyFont="1" applyBorder="1" applyAlignment="1">
      <alignment horizontal="center" vertical="center"/>
    </xf>
    <xf numFmtId="3" fontId="17" fillId="0" borderId="82" xfId="0" applyNumberFormat="1" applyFont="1" applyBorder="1" applyAlignment="1">
      <alignment horizontal="center" vertical="center"/>
    </xf>
    <xf numFmtId="0" fontId="34" fillId="5" borderId="12" xfId="16" applyFont="1" applyFill="1" applyBorder="1" applyAlignment="1">
      <alignment horizontal="center" vertical="center"/>
    </xf>
    <xf numFmtId="0" fontId="34" fillId="5" borderId="20" xfId="16" applyFont="1" applyFill="1" applyBorder="1" applyAlignment="1">
      <alignment horizontal="center" vertical="center"/>
    </xf>
    <xf numFmtId="0" fontId="33" fillId="5" borderId="8" xfId="16" applyFont="1" applyFill="1" applyBorder="1" applyAlignment="1">
      <alignment horizontal="center" vertical="center"/>
    </xf>
    <xf numFmtId="0" fontId="33" fillId="5" borderId="21" xfId="16" applyFont="1" applyFill="1" applyBorder="1" applyAlignment="1">
      <alignment horizontal="center" vertical="center"/>
    </xf>
    <xf numFmtId="0" fontId="33" fillId="5" borderId="24" xfId="16" applyFont="1" applyFill="1" applyBorder="1" applyAlignment="1">
      <alignment horizontal="center" vertical="center"/>
    </xf>
    <xf numFmtId="0" fontId="32" fillId="5" borderId="33" xfId="16" applyFont="1" applyFill="1" applyBorder="1" applyAlignment="1">
      <alignment horizontal="center" vertical="center"/>
    </xf>
    <xf numFmtId="0" fontId="32" fillId="5" borderId="35" xfId="16" applyFont="1" applyFill="1" applyBorder="1" applyAlignment="1">
      <alignment horizontal="center" vertical="center"/>
    </xf>
    <xf numFmtId="0" fontId="46" fillId="0" borderId="0" xfId="0" applyFont="1" applyAlignment="1">
      <alignment horizontal="center" wrapText="1"/>
    </xf>
    <xf numFmtId="0" fontId="44" fillId="9" borderId="53" xfId="0" applyFont="1" applyFill="1" applyBorder="1" applyAlignment="1">
      <alignment horizontal="center" vertical="center"/>
    </xf>
    <xf numFmtId="0" fontId="44" fillId="9" borderId="52" xfId="0" applyFont="1" applyFill="1" applyBorder="1" applyAlignment="1">
      <alignment horizontal="center" vertical="center"/>
    </xf>
    <xf numFmtId="0" fontId="126" fillId="0" borderId="0" xfId="345" applyAlignment="1">
      <alignment horizontal="center"/>
    </xf>
  </cellXfs>
  <cellStyles count="415">
    <cellStyle name="$Bil." xfId="41" xr:uid="{00000000-0005-0000-0000-000000000000}"/>
    <cellStyle name="$Mil." xfId="42" xr:uid="{00000000-0005-0000-0000-000001000000}"/>
    <cellStyle name="%[0]" xfId="43" xr:uid="{00000000-0005-0000-0000-000002000000}"/>
    <cellStyle name="%[1]" xfId="44" xr:uid="{00000000-0005-0000-0000-000003000000}"/>
    <cellStyle name="%[1] E" xfId="45" xr:uid="{00000000-0005-0000-0000-000004000000}"/>
    <cellStyle name="%[2]" xfId="46" xr:uid="{00000000-0005-0000-0000-000005000000}"/>
    <cellStyle name="_TOPLAM KIDEM  2001 Tum alanlar" xfId="248" xr:uid="{00000000-0005-0000-0000-000006000000}"/>
    <cellStyle name="_TOPLAM KIDEM  2001 Tum alanlar_3SANCAKIAS21" xfId="249" xr:uid="{00000000-0005-0000-0000-000007000000}"/>
    <cellStyle name="_TOPLAM KIDEM  2001 Tum alanlar_ajerje" xfId="250" xr:uid="{00000000-0005-0000-0000-000008000000}"/>
    <cellStyle name="_TOPLAM KIDEM  2001 Tum alanlar_leasing 2003" xfId="251" xr:uid="{00000000-0005-0000-0000-000009000000}"/>
    <cellStyle name="_TOPLAM KIDEM  2001 Tum alanlar_sancakcalismalaricihan" xfId="252" xr:uid="{00000000-0005-0000-0000-00000A000000}"/>
    <cellStyle name="_TOPLAM KIDEM  2001 Tum alanlar_SANCAKIAS212002" xfId="253" xr:uid="{00000000-0005-0000-0000-00000B000000}"/>
    <cellStyle name="_TOPLAM KIDEM  2001 Tum alanlar_SANCAKIAS21yeni" xfId="254" xr:uid="{00000000-0005-0000-0000-00000C000000}"/>
    <cellStyle name="_TOPLAM KIDEM  2001 Tum alanlar_SANCAKIASSON212002SON" xfId="255" xr:uid="{00000000-0005-0000-0000-00000D000000}"/>
    <cellStyle name="_TOPLAM KIDEM  2001 Tum alanlar_stok-grupici-ajerje-mutabakat-tersbakiye" xfId="256" xr:uid="{00000000-0005-0000-0000-00000E000000}"/>
    <cellStyle name="_TOPLAM KIDEM  2001 Tum alanlar_wtb2003.1" xfId="257" xr:uid="{00000000-0005-0000-0000-00000F000000}"/>
    <cellStyle name="¤@¯ë_414-05" xfId="258" xr:uid="{00000000-0005-0000-0000-000010000000}"/>
    <cellStyle name="¤d¤À¦ì[0]_¤u®É²§°Ê©ú²Ó" xfId="259" xr:uid="{00000000-0005-0000-0000-000011000000}"/>
    <cellStyle name="¤d¤À¦ì_¤u®É²§°Ê©ú²Ó" xfId="260" xr:uid="{00000000-0005-0000-0000-000012000000}"/>
    <cellStyle name="ÊÝ [0.00]_×Ö[g" xfId="108" xr:uid="{00000000-0005-0000-0000-000013000000}"/>
    <cellStyle name="ÊÝ_×Ö[g" xfId="109" xr:uid="{00000000-0005-0000-0000-000014000000}"/>
    <cellStyle name="W_\ (2)" xfId="236" xr:uid="{00000000-0005-0000-0000-000015000000}"/>
    <cellStyle name="³f¹ô [0]_laroux" xfId="261" xr:uid="{00000000-0005-0000-0000-000016000000}"/>
    <cellStyle name="³f¹ô[0]_¤u®É²§°Ê©ú²Ó" xfId="262" xr:uid="{00000000-0005-0000-0000-000017000000}"/>
    <cellStyle name="³f¹ô_¤u®É²§°Ê©ú²Ó" xfId="263" xr:uid="{00000000-0005-0000-0000-000018000000}"/>
    <cellStyle name="'91225" xfId="264" xr:uid="{00000000-0005-0000-0000-000019000000}"/>
    <cellStyle name="Accent1" xfId="47" xr:uid="{00000000-0005-0000-0000-00001A000000}"/>
    <cellStyle name="Accent2" xfId="48" xr:uid="{00000000-0005-0000-0000-00001B000000}"/>
    <cellStyle name="Accent3" xfId="49" xr:uid="{00000000-0005-0000-0000-00001C000000}"/>
    <cellStyle name="Accent4" xfId="50" xr:uid="{00000000-0005-0000-0000-00001D000000}"/>
    <cellStyle name="Accent5" xfId="51" xr:uid="{00000000-0005-0000-0000-00001E000000}"/>
    <cellStyle name="Accent6" xfId="52" xr:uid="{00000000-0005-0000-0000-00001F000000}"/>
    <cellStyle name="AFE" xfId="53" xr:uid="{00000000-0005-0000-0000-000020000000}"/>
    <cellStyle name="Arial6Bold" xfId="54" xr:uid="{00000000-0005-0000-0000-000021000000}"/>
    <cellStyle name="Arial8Bold" xfId="55" xr:uid="{00000000-0005-0000-0000-000022000000}"/>
    <cellStyle name="Arial8Italic" xfId="56" xr:uid="{00000000-0005-0000-0000-000023000000}"/>
    <cellStyle name="ArialNormal" xfId="57" xr:uid="{00000000-0005-0000-0000-000024000000}"/>
    <cellStyle name="ArtNr" xfId="265" xr:uid="{00000000-0005-0000-0000-000025000000}"/>
    <cellStyle name="Bad" xfId="58" xr:uid="{00000000-0005-0000-0000-000026000000}"/>
    <cellStyle name="Binlik Ayracı 2" xfId="5" xr:uid="{00000000-0005-0000-0000-000027000000}"/>
    <cellStyle name="Binlik Ayracı 2 2" xfId="337" xr:uid="{00000000-0005-0000-0000-000028000000}"/>
    <cellStyle name="Binlik Ayracı 3" xfId="18" xr:uid="{00000000-0005-0000-0000-000029000000}"/>
    <cellStyle name="Binlik Ayracı 3 2" xfId="247" xr:uid="{00000000-0005-0000-0000-00002A000000}"/>
    <cellStyle name="Binlik Ayracı 4" xfId="19" xr:uid="{00000000-0005-0000-0000-00002B000000}"/>
    <cellStyle name="Binlik Ayracı 5" xfId="20" xr:uid="{00000000-0005-0000-0000-00002C000000}"/>
    <cellStyle name="Binlik Ayracı 6" xfId="21" xr:uid="{00000000-0005-0000-0000-00002D000000}"/>
    <cellStyle name="Black" xfId="59" xr:uid="{00000000-0005-0000-0000-00002E000000}"/>
    <cellStyle name="Blue" xfId="60" xr:uid="{00000000-0005-0000-0000-00002F000000}"/>
    <cellStyle name="Calc Currency (0)" xfId="266" xr:uid="{00000000-0005-0000-0000-000030000000}"/>
    <cellStyle name="Calc Currency (2)" xfId="267" xr:uid="{00000000-0005-0000-0000-000031000000}"/>
    <cellStyle name="Calc Percent (0)" xfId="268" xr:uid="{00000000-0005-0000-0000-000032000000}"/>
    <cellStyle name="Calc Percent (1)" xfId="269" xr:uid="{00000000-0005-0000-0000-000033000000}"/>
    <cellStyle name="Calc Percent (2)" xfId="270" xr:uid="{00000000-0005-0000-0000-000034000000}"/>
    <cellStyle name="Calc Units (0)" xfId="271" xr:uid="{00000000-0005-0000-0000-000035000000}"/>
    <cellStyle name="Calc Units (1)" xfId="272" xr:uid="{00000000-0005-0000-0000-000036000000}"/>
    <cellStyle name="Calc Units (2)" xfId="273" xr:uid="{00000000-0005-0000-0000-000037000000}"/>
    <cellStyle name="Calculation" xfId="61" xr:uid="{00000000-0005-0000-0000-000038000000}"/>
    <cellStyle name="Check Cell" xfId="62" xr:uid="{00000000-0005-0000-0000-000039000000}"/>
    <cellStyle name="ColHeading" xfId="63" xr:uid="{00000000-0005-0000-0000-00003A000000}"/>
    <cellStyle name="Column_Title" xfId="274" xr:uid="{00000000-0005-0000-0000-00003B000000}"/>
    <cellStyle name="Comma" xfId="2" builtinId="3"/>
    <cellStyle name="Comma [00]" xfId="275" xr:uid="{00000000-0005-0000-0000-00003D000000}"/>
    <cellStyle name="Comma 0" xfId="64" xr:uid="{00000000-0005-0000-0000-00003E000000}"/>
    <cellStyle name="Comma 2" xfId="38" xr:uid="{00000000-0005-0000-0000-00003F000000}"/>
    <cellStyle name="Comma 2 2" xfId="65" xr:uid="{00000000-0005-0000-0000-000040000000}"/>
    <cellStyle name="Comma 2 2 2" xfId="66" xr:uid="{00000000-0005-0000-0000-000041000000}"/>
    <cellStyle name="Comma 2 2 3" xfId="67" xr:uid="{00000000-0005-0000-0000-000042000000}"/>
    <cellStyle name="Comma 2 2 4" xfId="68" xr:uid="{00000000-0005-0000-0000-000043000000}"/>
    <cellStyle name="Comma 2 2 5" xfId="69" xr:uid="{00000000-0005-0000-0000-000044000000}"/>
    <cellStyle name="Comma 2 2 6" xfId="70" xr:uid="{00000000-0005-0000-0000-000045000000}"/>
    <cellStyle name="Comma 2 2 6 2" xfId="349" xr:uid="{00000000-0005-0000-0000-000046000000}"/>
    <cellStyle name="Comma 2 2 6 3" xfId="401" xr:uid="{00000000-0005-0000-0000-000047000000}"/>
    <cellStyle name="Comma 2 3" xfId="71" xr:uid="{00000000-0005-0000-0000-000048000000}"/>
    <cellStyle name="Comma 2 3 2" xfId="350" xr:uid="{00000000-0005-0000-0000-000049000000}"/>
    <cellStyle name="Comma 2 3 3" xfId="402" xr:uid="{00000000-0005-0000-0000-00004A000000}"/>
    <cellStyle name="Comma 2 4" xfId="72" xr:uid="{00000000-0005-0000-0000-00004B000000}"/>
    <cellStyle name="Comma 2 4 2" xfId="351" xr:uid="{00000000-0005-0000-0000-00004C000000}"/>
    <cellStyle name="Comma 2 4 3" xfId="403" xr:uid="{00000000-0005-0000-0000-00004D000000}"/>
    <cellStyle name="Comma 2 5" xfId="73" xr:uid="{00000000-0005-0000-0000-00004E000000}"/>
    <cellStyle name="Comma 2 5 2" xfId="352" xr:uid="{00000000-0005-0000-0000-00004F000000}"/>
    <cellStyle name="Comma 2 5 3" xfId="404" xr:uid="{00000000-0005-0000-0000-000050000000}"/>
    <cellStyle name="Comma 2 6" xfId="74" xr:uid="{00000000-0005-0000-0000-000051000000}"/>
    <cellStyle name="Comma 2 7" xfId="348" xr:uid="{00000000-0005-0000-0000-000052000000}"/>
    <cellStyle name="Comma 3" xfId="75" xr:uid="{00000000-0005-0000-0000-000053000000}"/>
    <cellStyle name="comma[0]" xfId="76" xr:uid="{00000000-0005-0000-0000-000054000000}"/>
    <cellStyle name="comma[0] x" xfId="77" xr:uid="{00000000-0005-0000-0000-000055000000}"/>
    <cellStyle name="comma[0]E" xfId="78" xr:uid="{00000000-0005-0000-0000-000056000000}"/>
    <cellStyle name="comma[1]" xfId="79" xr:uid="{00000000-0005-0000-0000-000057000000}"/>
    <cellStyle name="comma[1] x" xfId="80" xr:uid="{00000000-0005-0000-0000-000058000000}"/>
    <cellStyle name="comma[2]" xfId="81" xr:uid="{00000000-0005-0000-0000-000059000000}"/>
    <cellStyle name="comma[3]" xfId="82" xr:uid="{00000000-0005-0000-0000-00005A000000}"/>
    <cellStyle name="Comma0" xfId="276" xr:uid="{00000000-0005-0000-0000-00005C000000}"/>
    <cellStyle name="Company" xfId="83" xr:uid="{00000000-0005-0000-0000-00005D000000}"/>
    <cellStyle name="CurRatio" xfId="84" xr:uid="{00000000-0005-0000-0000-00005E000000}"/>
    <cellStyle name="Currency [00]" xfId="277" xr:uid="{00000000-0005-0000-0000-000060000000}"/>
    <cellStyle name="Currency [1]" xfId="85" xr:uid="{00000000-0005-0000-0000-000061000000}"/>
    <cellStyle name="Currency [2]" xfId="86" xr:uid="{00000000-0005-0000-0000-000062000000}"/>
    <cellStyle name="Currency [2] A" xfId="87" xr:uid="{00000000-0005-0000-0000-000063000000}"/>
    <cellStyle name="Currency [2] E" xfId="88" xr:uid="{00000000-0005-0000-0000-000064000000}"/>
    <cellStyle name="Currency [2] sp" xfId="89" xr:uid="{00000000-0005-0000-0000-000065000000}"/>
    <cellStyle name="Currency [2]A" xfId="90" xr:uid="{00000000-0005-0000-0000-000066000000}"/>
    <cellStyle name="Currency [3]" xfId="91" xr:uid="{00000000-0005-0000-0000-000067000000}"/>
    <cellStyle name="Currency 0" xfId="92" xr:uid="{00000000-0005-0000-0000-000068000000}"/>
    <cellStyle name="Currency 2" xfId="93" xr:uid="{00000000-0005-0000-0000-000069000000}"/>
    <cellStyle name="Currency0" xfId="278" xr:uid="{00000000-0005-0000-0000-00006B000000}"/>
    <cellStyle name="Date" xfId="94" xr:uid="{00000000-0005-0000-0000-00006C000000}"/>
    <cellStyle name="Date [mmm-d-yyyy]" xfId="95" xr:uid="{00000000-0005-0000-0000-00006D000000}"/>
    <cellStyle name="Date [mmm-yyyy]" xfId="96" xr:uid="{00000000-0005-0000-0000-00006E000000}"/>
    <cellStyle name="Date Aligned" xfId="97" xr:uid="{00000000-0005-0000-0000-00006F000000}"/>
    <cellStyle name="Date Short" xfId="279" xr:uid="{00000000-0005-0000-0000-000070000000}"/>
    <cellStyle name="Date2" xfId="98" xr:uid="{00000000-0005-0000-0000-000071000000}"/>
    <cellStyle name="decimale1" xfId="99" xr:uid="{00000000-0005-0000-0000-000072000000}"/>
    <cellStyle name="Dezimal [0]_Dyckerhoff" xfId="100" xr:uid="{00000000-0005-0000-0000-000073000000}"/>
    <cellStyle name="Dezimal_Dyckerhoff" xfId="101" xr:uid="{00000000-0005-0000-0000-000074000000}"/>
    <cellStyle name="Dotted Line" xfId="102" xr:uid="{00000000-0005-0000-0000-000075000000}"/>
    <cellStyle name="Download" xfId="103" xr:uid="{00000000-0005-0000-0000-000076000000}"/>
    <cellStyle name="Dziesiêtny [0]_laroux" xfId="280" xr:uid="{00000000-0005-0000-0000-000077000000}"/>
    <cellStyle name="Dziesiêtny_laroux" xfId="281" xr:uid="{00000000-0005-0000-0000-000078000000}"/>
    <cellStyle name="Enter Currency (0)" xfId="282" xr:uid="{00000000-0005-0000-0000-000079000000}"/>
    <cellStyle name="Enter Currency (2)" xfId="283" xr:uid="{00000000-0005-0000-0000-00007A000000}"/>
    <cellStyle name="Enter Units (0)" xfId="284" xr:uid="{00000000-0005-0000-0000-00007B000000}"/>
    <cellStyle name="Enter Units (1)" xfId="285" xr:uid="{00000000-0005-0000-0000-00007C000000}"/>
    <cellStyle name="Enter Units (2)" xfId="286" xr:uid="{00000000-0005-0000-0000-00007D000000}"/>
    <cellStyle name="entry" xfId="287" xr:uid="{00000000-0005-0000-0000-00007E000000}"/>
    <cellStyle name="Eomma [0]_MACRO1.XLM" xfId="288" xr:uid="{00000000-0005-0000-0000-00007F000000}"/>
    <cellStyle name="eps" xfId="104" xr:uid="{00000000-0005-0000-0000-000080000000}"/>
    <cellStyle name="eps$" xfId="105" xr:uid="{00000000-0005-0000-0000-000081000000}"/>
    <cellStyle name="eps$A" xfId="106" xr:uid="{00000000-0005-0000-0000-000082000000}"/>
    <cellStyle name="eps$E" xfId="107" xr:uid="{00000000-0005-0000-0000-000083000000}"/>
    <cellStyle name="Euro" xfId="22" xr:uid="{00000000-0005-0000-0000-000084000000}"/>
    <cellStyle name="Euro 2" xfId="354" xr:uid="{00000000-0005-0000-0000-000085000000}"/>
    <cellStyle name="F2" xfId="23" xr:uid="{00000000-0005-0000-0000-000086000000}"/>
    <cellStyle name="F3" xfId="24" xr:uid="{00000000-0005-0000-0000-000087000000}"/>
    <cellStyle name="F4" xfId="25" xr:uid="{00000000-0005-0000-0000-000088000000}"/>
    <cellStyle name="F5" xfId="26" xr:uid="{00000000-0005-0000-0000-000089000000}"/>
    <cellStyle name="F6" xfId="27" xr:uid="{00000000-0005-0000-0000-00008A000000}"/>
    <cellStyle name="F7" xfId="28" xr:uid="{00000000-0005-0000-0000-00008B000000}"/>
    <cellStyle name="F8" xfId="29" xr:uid="{00000000-0005-0000-0000-00008C000000}"/>
    <cellStyle name="FakePercentNoDec" xfId="110" xr:uid="{00000000-0005-0000-0000-00008D000000}"/>
    <cellStyle name="Family_Option" xfId="289" xr:uid="{00000000-0005-0000-0000-00008E000000}"/>
    <cellStyle name="Fixed" xfId="290" xr:uid="{00000000-0005-0000-0000-00008F000000}"/>
    <cellStyle name="Flag" xfId="291" xr:uid="{00000000-0005-0000-0000-000090000000}"/>
    <cellStyle name="fo]_x000d__x000a_UserName=Murat Zelef_x000d__x000a_UserCompany=Bumerang_x000d__x000a__x000d__x000a_[File Paths]_x000d__x000a_WorkingDirectory=C:\EQUIS\DLWIN_x000d__x000a_DownLoader=C" xfId="111" xr:uid="{00000000-0005-0000-0000-000091000000}"/>
    <cellStyle name="Followed Hyperlink" xfId="30" xr:uid="{00000000-0005-0000-0000-000092000000}"/>
    <cellStyle name="Footnote" xfId="112" xr:uid="{00000000-0005-0000-0000-000093000000}"/>
    <cellStyle name="Formula (up)" xfId="113" xr:uid="{00000000-0005-0000-0000-000094000000}"/>
    <cellStyle name="fourdecplace" xfId="114" xr:uid="{00000000-0005-0000-0000-000095000000}"/>
    <cellStyle name="Good" xfId="115" xr:uid="{00000000-0005-0000-0000-000096000000}"/>
    <cellStyle name="Grey" xfId="116" xr:uid="{00000000-0005-0000-0000-000097000000}"/>
    <cellStyle name="Hard Percent" xfId="117" xr:uid="{00000000-0005-0000-0000-000098000000}"/>
    <cellStyle name="Header" xfId="118" xr:uid="{00000000-0005-0000-0000-000099000000}"/>
    <cellStyle name="Header1" xfId="119" xr:uid="{00000000-0005-0000-0000-00009A000000}"/>
    <cellStyle name="Header2" xfId="120" xr:uid="{00000000-0005-0000-0000-00009B000000}"/>
    <cellStyle name="Heading" xfId="121" xr:uid="{00000000-0005-0000-0000-00009C000000}"/>
    <cellStyle name="Heading 2 2" xfId="122" xr:uid="{00000000-0005-0000-0000-00009D000000}"/>
    <cellStyle name="Heading 3 2" xfId="123" xr:uid="{00000000-0005-0000-0000-00009E000000}"/>
    <cellStyle name="Heading1" xfId="292" xr:uid="{00000000-0005-0000-0000-00009F000000}"/>
    <cellStyle name="Heading2" xfId="293" xr:uid="{00000000-0005-0000-0000-0000A0000000}"/>
    <cellStyle name="Heading3" xfId="294" xr:uid="{00000000-0005-0000-0000-0000A1000000}"/>
    <cellStyle name="Heading4" xfId="295" xr:uid="{00000000-0005-0000-0000-0000A2000000}"/>
    <cellStyle name="Heading5" xfId="296" xr:uid="{00000000-0005-0000-0000-0000A3000000}"/>
    <cellStyle name="Heading6" xfId="297" xr:uid="{00000000-0005-0000-0000-0000A4000000}"/>
    <cellStyle name="Headings" xfId="124" xr:uid="{00000000-0005-0000-0000-0000A5000000}"/>
    <cellStyle name="hidebold" xfId="125" xr:uid="{00000000-0005-0000-0000-0000A6000000}"/>
    <cellStyle name="hidenorm" xfId="126" xr:uid="{00000000-0005-0000-0000-0000A7000000}"/>
    <cellStyle name="Horizontal" xfId="298" xr:uid="{00000000-0005-0000-0000-0000A8000000}"/>
    <cellStyle name="Hyperlink" xfId="345" xr:uid="{00000000-0005-0000-0000-0000A9000000}"/>
    <cellStyle name="Input [yellow]" xfId="127" xr:uid="{00000000-0005-0000-0000-0000AA000000}"/>
    <cellStyle name="Input 2" xfId="128" xr:uid="{00000000-0005-0000-0000-0000AB000000}"/>
    <cellStyle name="Integer" xfId="129" xr:uid="{00000000-0005-0000-0000-0000AC000000}"/>
    <cellStyle name="Item" xfId="130" xr:uid="{00000000-0005-0000-0000-0000AD000000}"/>
    <cellStyle name="ItemTypeClass" xfId="131" xr:uid="{00000000-0005-0000-0000-0000AE000000}"/>
    <cellStyle name="Jomma [0]_laroux_mud plant bolted_laroux" xfId="299" xr:uid="{00000000-0005-0000-0000-0000AF000000}"/>
    <cellStyle name="Köprü 2" xfId="8" xr:uid="{00000000-0005-0000-0000-0000B0000000}"/>
    <cellStyle name="Köprü 2 2" xfId="355" xr:uid="{00000000-0005-0000-0000-0000B1000000}"/>
    <cellStyle name="Köprü 3" xfId="334" xr:uid="{00000000-0005-0000-0000-0000B2000000}"/>
    <cellStyle name="LEVERS69" xfId="132" xr:uid="{00000000-0005-0000-0000-0000B3000000}"/>
    <cellStyle name="Link Currency (0)" xfId="300" xr:uid="{00000000-0005-0000-0000-0000B4000000}"/>
    <cellStyle name="Link Currency (2)" xfId="301" xr:uid="{00000000-0005-0000-0000-0000B5000000}"/>
    <cellStyle name="Link Units (0)" xfId="302" xr:uid="{00000000-0005-0000-0000-0000B6000000}"/>
    <cellStyle name="Link Units (1)" xfId="303" xr:uid="{00000000-0005-0000-0000-0000B7000000}"/>
    <cellStyle name="Link Units (2)" xfId="304" xr:uid="{00000000-0005-0000-0000-0000B8000000}"/>
    <cellStyle name="m$" xfId="133" xr:uid="{00000000-0005-0000-0000-0000B9000000}"/>
    <cellStyle name="Matrix" xfId="305" xr:uid="{00000000-0005-0000-0000-0000BA000000}"/>
    <cellStyle name="Migliaia (0)_tav1" xfId="306" xr:uid="{00000000-0005-0000-0000-0000BB000000}"/>
    <cellStyle name="Migliaia_tav1" xfId="307" xr:uid="{00000000-0005-0000-0000-0000BC000000}"/>
    <cellStyle name="Mil." xfId="134" xr:uid="{00000000-0005-0000-0000-0000BD000000}"/>
    <cellStyle name="Milliers [0]_Fonctions Macros XL4" xfId="308" xr:uid="{00000000-0005-0000-0000-0000BE000000}"/>
    <cellStyle name="Milliers_Feuil1" xfId="135" xr:uid="{00000000-0005-0000-0000-0000BF000000}"/>
    <cellStyle name="Millions" xfId="136" xr:uid="{00000000-0005-0000-0000-0000C0000000}"/>
    <cellStyle name="Millions 2" xfId="356" xr:uid="{00000000-0005-0000-0000-0000C1000000}"/>
    <cellStyle name="mm" xfId="137" xr:uid="{00000000-0005-0000-0000-0000C2000000}"/>
    <cellStyle name="Monétaire [0]_Link1-SAINT GOBAIN, CIE DE" xfId="138" xr:uid="{00000000-0005-0000-0000-0000C3000000}"/>
    <cellStyle name="Monétaire_Feuil1" xfId="139" xr:uid="{00000000-0005-0000-0000-0000C4000000}"/>
    <cellStyle name="Mult No x" xfId="140" xr:uid="{00000000-0005-0000-0000-0000C5000000}"/>
    <cellStyle name="Mult With x" xfId="141" xr:uid="{00000000-0005-0000-0000-0000C6000000}"/>
    <cellStyle name="Multiple" xfId="142" xr:uid="{00000000-0005-0000-0000-0000C7000000}"/>
    <cellStyle name="Multiple (no x)" xfId="143" xr:uid="{00000000-0005-0000-0000-0000C8000000}"/>
    <cellStyle name="Multiple (x)" xfId="144" xr:uid="{00000000-0005-0000-0000-0000C9000000}"/>
    <cellStyle name="Neutral" xfId="145" xr:uid="{00000000-0005-0000-0000-0000CA000000}"/>
    <cellStyle name="NoDecimal" xfId="146" xr:uid="{00000000-0005-0000-0000-0000CB000000}"/>
    <cellStyle name="NoDecimalItal" xfId="147" xr:uid="{00000000-0005-0000-0000-0000CC000000}"/>
    <cellStyle name="Nombre" xfId="148" xr:uid="{00000000-0005-0000-0000-0000CD000000}"/>
    <cellStyle name="Normal" xfId="0" builtinId="0"/>
    <cellStyle name="Normal - Style1" xfId="31" xr:uid="{00000000-0005-0000-0000-0000CF000000}"/>
    <cellStyle name="Normal - Style1 2" xfId="357" xr:uid="{00000000-0005-0000-0000-0000D0000000}"/>
    <cellStyle name="Normal 10" xfId="32" xr:uid="{00000000-0005-0000-0000-0000D1000000}"/>
    <cellStyle name="Normal 10 2" xfId="358" xr:uid="{00000000-0005-0000-0000-0000D2000000}"/>
    <cellStyle name="Normal 11" xfId="149" xr:uid="{00000000-0005-0000-0000-0000D3000000}"/>
    <cellStyle name="Normal 12" xfId="150" xr:uid="{00000000-0005-0000-0000-0000D4000000}"/>
    <cellStyle name="Normal 13" xfId="151" xr:uid="{00000000-0005-0000-0000-0000D5000000}"/>
    <cellStyle name="Normal 14" xfId="152" xr:uid="{00000000-0005-0000-0000-0000D6000000}"/>
    <cellStyle name="Normal 15" xfId="153" xr:uid="{00000000-0005-0000-0000-0000D7000000}"/>
    <cellStyle name="Normal 16" xfId="39" xr:uid="{00000000-0005-0000-0000-0000D8000000}"/>
    <cellStyle name="Normal 17" xfId="154" xr:uid="{00000000-0005-0000-0000-0000D9000000}"/>
    <cellStyle name="Normal 17 2" xfId="359" xr:uid="{00000000-0005-0000-0000-0000DA000000}"/>
    <cellStyle name="Normal 17 3" xfId="405" xr:uid="{00000000-0005-0000-0000-0000DB000000}"/>
    <cellStyle name="Normal 18" xfId="155" xr:uid="{00000000-0005-0000-0000-0000DC000000}"/>
    <cellStyle name="Normal 19" xfId="335" xr:uid="{00000000-0005-0000-0000-0000DD000000}"/>
    <cellStyle name="Normal 19 2" xfId="360" xr:uid="{00000000-0005-0000-0000-0000DE000000}"/>
    <cellStyle name="Normal 2" xfId="6" xr:uid="{00000000-0005-0000-0000-0000DF000000}"/>
    <cellStyle name="Normal 2 2" xfId="9" xr:uid="{00000000-0005-0000-0000-0000E0000000}"/>
    <cellStyle name="Normal 2 2 2" xfId="156" xr:uid="{00000000-0005-0000-0000-0000E1000000}"/>
    <cellStyle name="Normal 2 2 3" xfId="157" xr:uid="{00000000-0005-0000-0000-0000E2000000}"/>
    <cellStyle name="Normal 2 2 4" xfId="158" xr:uid="{00000000-0005-0000-0000-0000E3000000}"/>
    <cellStyle name="Normal 2 2 5" xfId="159" xr:uid="{00000000-0005-0000-0000-0000E4000000}"/>
    <cellStyle name="Normal 2 2 6" xfId="160" xr:uid="{00000000-0005-0000-0000-0000E5000000}"/>
    <cellStyle name="Normal 2 2 6 2" xfId="362" xr:uid="{00000000-0005-0000-0000-0000E6000000}"/>
    <cellStyle name="Normal 2 2 6 3" xfId="406" xr:uid="{00000000-0005-0000-0000-0000E7000000}"/>
    <cellStyle name="Normal 2 2 7" xfId="40" xr:uid="{00000000-0005-0000-0000-0000E8000000}"/>
    <cellStyle name="Normal 2 2 8" xfId="339" xr:uid="{00000000-0005-0000-0000-0000E9000000}"/>
    <cellStyle name="Normal 2 2 9" xfId="361" xr:uid="{00000000-0005-0000-0000-0000EA000000}"/>
    <cellStyle name="Normal 2 3" xfId="33" xr:uid="{00000000-0005-0000-0000-0000EB000000}"/>
    <cellStyle name="Normal 2 3 2" xfId="363" xr:uid="{00000000-0005-0000-0000-0000EC000000}"/>
    <cellStyle name="Normal 2 3 3" xfId="407" xr:uid="{00000000-0005-0000-0000-0000ED000000}"/>
    <cellStyle name="Normal 2 4" xfId="161" xr:uid="{00000000-0005-0000-0000-0000EE000000}"/>
    <cellStyle name="Normal 2 4 2" xfId="364" xr:uid="{00000000-0005-0000-0000-0000EF000000}"/>
    <cellStyle name="Normal 2 4 3" xfId="408" xr:uid="{00000000-0005-0000-0000-0000F0000000}"/>
    <cellStyle name="Normal 2 5" xfId="162" xr:uid="{00000000-0005-0000-0000-0000F1000000}"/>
    <cellStyle name="Normal 2 5 2" xfId="365" xr:uid="{00000000-0005-0000-0000-0000F2000000}"/>
    <cellStyle name="Normal 2 5 3" xfId="409" xr:uid="{00000000-0005-0000-0000-0000F3000000}"/>
    <cellStyle name="Normal 2 6" xfId="163" xr:uid="{00000000-0005-0000-0000-0000F4000000}"/>
    <cellStyle name="Normal 2 7" xfId="338" xr:uid="{00000000-0005-0000-0000-0000F5000000}"/>
    <cellStyle name="Normal 2_Copy of Xl0000014.Feke.rev" xfId="245" xr:uid="{00000000-0005-0000-0000-0000F6000000}"/>
    <cellStyle name="Normal 20" xfId="336" xr:uid="{00000000-0005-0000-0000-0000F7000000}"/>
    <cellStyle name="Normal 20 2" xfId="366" xr:uid="{00000000-0005-0000-0000-0000F8000000}"/>
    <cellStyle name="Normal 21" xfId="367" xr:uid="{00000000-0005-0000-0000-0000F9000000}"/>
    <cellStyle name="Normal 22" xfId="368" xr:uid="{00000000-0005-0000-0000-0000FA000000}"/>
    <cellStyle name="Normal 23" xfId="369" xr:uid="{00000000-0005-0000-0000-0000FB000000}"/>
    <cellStyle name="Normal 24" xfId="346" xr:uid="{00000000-0005-0000-0000-0000FC000000}"/>
    <cellStyle name="Normal 25" xfId="387" xr:uid="{00000000-0005-0000-0000-0000FD000000}"/>
    <cellStyle name="Normal 26" xfId="394" xr:uid="{00000000-0005-0000-0000-0000FE000000}"/>
    <cellStyle name="Normal 27" xfId="395" xr:uid="{00000000-0005-0000-0000-0000FF000000}"/>
    <cellStyle name="Normal 28" xfId="396" xr:uid="{00000000-0005-0000-0000-000000010000}"/>
    <cellStyle name="Normal 29" xfId="397" xr:uid="{00000000-0005-0000-0000-000001010000}"/>
    <cellStyle name="Normal 3" xfId="10" xr:uid="{00000000-0005-0000-0000-000002010000}"/>
    <cellStyle name="Normal 3 2" xfId="7" xr:uid="{00000000-0005-0000-0000-000003010000}"/>
    <cellStyle name="Normal 3 2 2" xfId="370" xr:uid="{00000000-0005-0000-0000-000004010000}"/>
    <cellStyle name="Normal 3 3" xfId="164" xr:uid="{00000000-0005-0000-0000-000005010000}"/>
    <cellStyle name="Normal 3 3 2" xfId="246" xr:uid="{00000000-0005-0000-0000-000006010000}"/>
    <cellStyle name="Normal 3 4" xfId="333" xr:uid="{00000000-0005-0000-0000-000007010000}"/>
    <cellStyle name="Normal 3_Copy of Xl0000014.Feke.rev" xfId="309" xr:uid="{00000000-0005-0000-0000-000008010000}"/>
    <cellStyle name="Normal 30" xfId="353" xr:uid="{00000000-0005-0000-0000-000009010000}"/>
    <cellStyle name="Normal 31" xfId="393" xr:uid="{00000000-0005-0000-0000-00000A010000}"/>
    <cellStyle name="Normal 32" xfId="386" xr:uid="{00000000-0005-0000-0000-00000B010000}"/>
    <cellStyle name="Normal 33" xfId="398" xr:uid="{00000000-0005-0000-0000-00000C010000}"/>
    <cellStyle name="Normal 34" xfId="399" xr:uid="{00000000-0005-0000-0000-00000D010000}"/>
    <cellStyle name="Normal 35" xfId="382" xr:uid="{00000000-0005-0000-0000-00000E010000}"/>
    <cellStyle name="Normal 36" xfId="400" xr:uid="{00000000-0005-0000-0000-00000F010000}"/>
    <cellStyle name="Normal 37" xfId="413" xr:uid="{00000000-0005-0000-0000-000010010000}"/>
    <cellStyle name="Normal 38" xfId="412" xr:uid="{00000000-0005-0000-0000-000011010000}"/>
    <cellStyle name="Normal 4" xfId="11" xr:uid="{00000000-0005-0000-0000-000012010000}"/>
    <cellStyle name="Normal 4 2" xfId="165" xr:uid="{00000000-0005-0000-0000-000013010000}"/>
    <cellStyle name="Normal 4 2 2" xfId="371" xr:uid="{00000000-0005-0000-0000-000014010000}"/>
    <cellStyle name="Normal 4 2 3" xfId="410" xr:uid="{00000000-0005-0000-0000-000015010000}"/>
    <cellStyle name="Normal 4 3" xfId="340" xr:uid="{00000000-0005-0000-0000-000016010000}"/>
    <cellStyle name="Normal 5" xfId="12" xr:uid="{00000000-0005-0000-0000-000017010000}"/>
    <cellStyle name="Normal 5 2" xfId="166" xr:uid="{00000000-0005-0000-0000-000018010000}"/>
    <cellStyle name="Normal 5 3" xfId="341" xr:uid="{00000000-0005-0000-0000-000019010000}"/>
    <cellStyle name="Normal 5 4" xfId="372" xr:uid="{00000000-0005-0000-0000-00001A010000}"/>
    <cellStyle name="Normal 6" xfId="15" xr:uid="{00000000-0005-0000-0000-00001B010000}"/>
    <cellStyle name="Normal 6 2" xfId="342" xr:uid="{00000000-0005-0000-0000-00001C010000}"/>
    <cellStyle name="Normal 6 3" xfId="373" xr:uid="{00000000-0005-0000-0000-00001D010000}"/>
    <cellStyle name="Normal 7" xfId="16" xr:uid="{00000000-0005-0000-0000-00001E010000}"/>
    <cellStyle name="Normal 7 2" xfId="34" xr:uid="{00000000-0005-0000-0000-00001F010000}"/>
    <cellStyle name="Normal 7 2 2" xfId="343" xr:uid="{00000000-0005-0000-0000-000020010000}"/>
    <cellStyle name="Normal 7 3" xfId="374" xr:uid="{00000000-0005-0000-0000-000021010000}"/>
    <cellStyle name="Normal 8" xfId="17" xr:uid="{00000000-0005-0000-0000-000022010000}"/>
    <cellStyle name="Normal 8 2" xfId="344" xr:uid="{00000000-0005-0000-0000-000023010000}"/>
    <cellStyle name="Normal 8 3" xfId="375" xr:uid="{00000000-0005-0000-0000-000024010000}"/>
    <cellStyle name="Normal 9" xfId="35" xr:uid="{00000000-0005-0000-0000-000025010000}"/>
    <cellStyle name="Normal 9 2" xfId="376" xr:uid="{00000000-0005-0000-0000-000026010000}"/>
    <cellStyle name="Normal Italic" xfId="167" xr:uid="{00000000-0005-0000-0000-000027010000}"/>
    <cellStyle name="Normale_P.L. SUMM (2)" xfId="310" xr:uid="{00000000-0005-0000-0000-000028010000}"/>
    <cellStyle name="NormalMultiple" xfId="168" xr:uid="{00000000-0005-0000-0000-000029010000}"/>
    <cellStyle name="Normalny_Expans 04.10" xfId="311" xr:uid="{00000000-0005-0000-0000-00002A010000}"/>
    <cellStyle name="NormalX" xfId="169" xr:uid="{00000000-0005-0000-0000-00002B010000}"/>
    <cellStyle name="Notes" xfId="170" xr:uid="{00000000-0005-0000-0000-00002C010000}"/>
    <cellStyle name="Œ…‹æØ‚è [0.00]_COMPANY" xfId="171" xr:uid="{00000000-0005-0000-0000-00002D010000}"/>
    <cellStyle name="Œ…‹æØ‚è_COMPANY" xfId="172" xr:uid="{00000000-0005-0000-0000-00002E010000}"/>
    <cellStyle name="OneDecimal" xfId="173" xr:uid="{00000000-0005-0000-0000-00002F010000}"/>
    <cellStyle name="OneDecimalBold" xfId="174" xr:uid="{00000000-0005-0000-0000-000030010000}"/>
    <cellStyle name="OneDecimalItal" xfId="175" xr:uid="{00000000-0005-0000-0000-000031010000}"/>
    <cellStyle name="Option" xfId="312" xr:uid="{00000000-0005-0000-0000-000032010000}"/>
    <cellStyle name="OptionHeading" xfId="313" xr:uid="{00000000-0005-0000-0000-000033010000}"/>
    <cellStyle name="Page Number" xfId="176" xr:uid="{00000000-0005-0000-0000-000034010000}"/>
    <cellStyle name="ParaBirimi 2" xfId="4" xr:uid="{00000000-0005-0000-0000-000035010000}"/>
    <cellStyle name="pe" xfId="177" xr:uid="{00000000-0005-0000-0000-000036010000}"/>
    <cellStyle name="PEG" xfId="178" xr:uid="{00000000-0005-0000-0000-000037010000}"/>
    <cellStyle name="Percent" xfId="1" builtinId="5"/>
    <cellStyle name="Percent [0]" xfId="314" xr:uid="{00000000-0005-0000-0000-000038010000}"/>
    <cellStyle name="Percent [00]" xfId="315" xr:uid="{00000000-0005-0000-0000-000039010000}"/>
    <cellStyle name="Percent [2]" xfId="179" xr:uid="{00000000-0005-0000-0000-00003A010000}"/>
    <cellStyle name="Percent 2" xfId="13" xr:uid="{00000000-0005-0000-0000-00003B010000}"/>
    <cellStyle name="Percent 2 2" xfId="377" xr:uid="{00000000-0005-0000-0000-00003C010000}"/>
    <cellStyle name="Percent 3" xfId="180" xr:uid="{00000000-0005-0000-0000-00003D010000}"/>
    <cellStyle name="Percent 4" xfId="181" xr:uid="{00000000-0005-0000-0000-00003E010000}"/>
    <cellStyle name="Percent 4 2" xfId="378" xr:uid="{00000000-0005-0000-0000-00003F010000}"/>
    <cellStyle name="Percent 4 3" xfId="411" xr:uid="{00000000-0005-0000-0000-000040010000}"/>
    <cellStyle name="PercentChange" xfId="182" xr:uid="{00000000-0005-0000-0000-000041010000}"/>
    <cellStyle name="PercentNoDecimal" xfId="183" xr:uid="{00000000-0005-0000-0000-000042010000}"/>
    <cellStyle name="PercentOneDecimal" xfId="184" xr:uid="{00000000-0005-0000-0000-000043010000}"/>
    <cellStyle name="PercentOneDecimalItal" xfId="185" xr:uid="{00000000-0005-0000-0000-000044010000}"/>
    <cellStyle name="PrePop Currency (0)" xfId="316" xr:uid="{00000000-0005-0000-0000-000045010000}"/>
    <cellStyle name="PrePop Currency (2)" xfId="317" xr:uid="{00000000-0005-0000-0000-000046010000}"/>
    <cellStyle name="PrePop Units (0)" xfId="318" xr:uid="{00000000-0005-0000-0000-000047010000}"/>
    <cellStyle name="PrePop Units (1)" xfId="319" xr:uid="{00000000-0005-0000-0000-000048010000}"/>
    <cellStyle name="PrePop Units (2)" xfId="320" xr:uid="{00000000-0005-0000-0000-000049010000}"/>
    <cellStyle name="price" xfId="186" xr:uid="{00000000-0005-0000-0000-00004A010000}"/>
    <cellStyle name="PSChar" xfId="187" xr:uid="{00000000-0005-0000-0000-00004B010000}"/>
    <cellStyle name="PSDate" xfId="188" xr:uid="{00000000-0005-0000-0000-00004C010000}"/>
    <cellStyle name="PSDec" xfId="189" xr:uid="{00000000-0005-0000-0000-00004D010000}"/>
    <cellStyle name="PSHeading" xfId="190" xr:uid="{00000000-0005-0000-0000-00004E010000}"/>
    <cellStyle name="PSInt" xfId="191" xr:uid="{00000000-0005-0000-0000-00004F010000}"/>
    <cellStyle name="PSSpacer" xfId="192" xr:uid="{00000000-0005-0000-0000-000050010000}"/>
    <cellStyle name="RatioX" xfId="193" xr:uid="{00000000-0005-0000-0000-000051010000}"/>
    <cellStyle name="Red Font" xfId="194" xr:uid="{00000000-0005-0000-0000-000052010000}"/>
    <cellStyle name="Row Ignore" xfId="195" xr:uid="{00000000-0005-0000-0000-000053010000}"/>
    <cellStyle name="Row Normal Indent" xfId="196" xr:uid="{00000000-0005-0000-0000-000054010000}"/>
    <cellStyle name="Row Sub Total" xfId="197" xr:uid="{00000000-0005-0000-0000-000055010000}"/>
    <cellStyle name="Row Title 1" xfId="198" xr:uid="{00000000-0005-0000-0000-000056010000}"/>
    <cellStyle name="Row Title 2" xfId="199" xr:uid="{00000000-0005-0000-0000-000057010000}"/>
    <cellStyle name="Row Title 3" xfId="200" xr:uid="{00000000-0005-0000-0000-000058010000}"/>
    <cellStyle name="Row Title 4" xfId="201" xr:uid="{00000000-0005-0000-0000-000059010000}"/>
    <cellStyle name="Row Title 4 Indent" xfId="202" xr:uid="{00000000-0005-0000-0000-00005A010000}"/>
    <cellStyle name="Row Total" xfId="203" xr:uid="{00000000-0005-0000-0000-00005B010000}"/>
    <cellStyle name="ScripFactor" xfId="204" xr:uid="{00000000-0005-0000-0000-00005C010000}"/>
    <cellStyle name="SectionHeading" xfId="205" xr:uid="{00000000-0005-0000-0000-00005D010000}"/>
    <cellStyle name="Standard_Dyckerhoff" xfId="206" xr:uid="{00000000-0005-0000-0000-00005E010000}"/>
    <cellStyle name="Style 1" xfId="207" xr:uid="{00000000-0005-0000-0000-00005F010000}"/>
    <cellStyle name="SymbolBlue" xfId="208" xr:uid="{00000000-0005-0000-0000-000060010000}"/>
    <cellStyle name="tabel" xfId="321" xr:uid="{00000000-0005-0000-0000-000061010000}"/>
    <cellStyle name="Table Head" xfId="209" xr:uid="{00000000-0005-0000-0000-000062010000}"/>
    <cellStyle name="Table Head Aligned" xfId="210" xr:uid="{00000000-0005-0000-0000-000063010000}"/>
    <cellStyle name="Table Head Blue" xfId="211" xr:uid="{00000000-0005-0000-0000-000064010000}"/>
    <cellStyle name="Table Head Green" xfId="212" xr:uid="{00000000-0005-0000-0000-000065010000}"/>
    <cellStyle name="Table Title" xfId="213" xr:uid="{00000000-0005-0000-0000-000066010000}"/>
    <cellStyle name="Table Units" xfId="214" xr:uid="{00000000-0005-0000-0000-000067010000}"/>
    <cellStyle name="Tag" xfId="215" xr:uid="{00000000-0005-0000-0000-000068010000}"/>
    <cellStyle name="Terms" xfId="216" xr:uid="{00000000-0005-0000-0000-000069010000}"/>
    <cellStyle name="Text Indent A" xfId="322" xr:uid="{00000000-0005-0000-0000-00006A010000}"/>
    <cellStyle name="Text Indent B" xfId="323" xr:uid="{00000000-0005-0000-0000-00006B010000}"/>
    <cellStyle name="Text Indent C" xfId="324" xr:uid="{00000000-0005-0000-0000-00006C010000}"/>
    <cellStyle name="ThreeDecimal" xfId="217" xr:uid="{00000000-0005-0000-0000-00006D010000}"/>
    <cellStyle name="threedecplace" xfId="218" xr:uid="{00000000-0005-0000-0000-00006E010000}"/>
    <cellStyle name="time" xfId="232" xr:uid="{00000000-0005-0000-0000-00007C010000}"/>
    <cellStyle name="TIT2" xfId="219" xr:uid="{00000000-0005-0000-0000-00006F010000}"/>
    <cellStyle name="TIT2 10" xfId="220" xr:uid="{00000000-0005-0000-0000-000070010000}"/>
    <cellStyle name="TIT2 11" xfId="221" xr:uid="{00000000-0005-0000-0000-000071010000}"/>
    <cellStyle name="TIT2 12" xfId="222" xr:uid="{00000000-0005-0000-0000-000072010000}"/>
    <cellStyle name="TIT2 2" xfId="223" xr:uid="{00000000-0005-0000-0000-000073010000}"/>
    <cellStyle name="TIT2 3" xfId="224" xr:uid="{00000000-0005-0000-0000-000074010000}"/>
    <cellStyle name="TIT2 4" xfId="225" xr:uid="{00000000-0005-0000-0000-000075010000}"/>
    <cellStyle name="TIT2 5" xfId="226" xr:uid="{00000000-0005-0000-0000-000076010000}"/>
    <cellStyle name="TIT2 6" xfId="227" xr:uid="{00000000-0005-0000-0000-000077010000}"/>
    <cellStyle name="TIT2 7" xfId="228" xr:uid="{00000000-0005-0000-0000-000078010000}"/>
    <cellStyle name="TIT2 8" xfId="229" xr:uid="{00000000-0005-0000-0000-000079010000}"/>
    <cellStyle name="TIT2 9" xfId="230" xr:uid="{00000000-0005-0000-0000-00007A010000}"/>
    <cellStyle name="Titel" xfId="325" xr:uid="{00000000-0005-0000-0000-00007D010000}"/>
    <cellStyle name="Titles" xfId="233" xr:uid="{00000000-0005-0000-0000-00007E010000}"/>
    <cellStyle name="TITREPRINCIPALE" xfId="231" xr:uid="{00000000-0005-0000-0000-00007B010000}"/>
    <cellStyle name="twodecplace" xfId="234" xr:uid="{00000000-0005-0000-0000-00007F010000}"/>
    <cellStyle name="Unit" xfId="326" xr:uid="{00000000-0005-0000-0000-000080010000}"/>
    <cellStyle name="Upload Only" xfId="235" xr:uid="{00000000-0005-0000-0000-000081010000}"/>
    <cellStyle name="Valuta (0)_tav1" xfId="327" xr:uid="{00000000-0005-0000-0000-000082010000}"/>
    <cellStyle name="Valuta_tav1" xfId="328" xr:uid="{00000000-0005-0000-0000-000083010000}"/>
    <cellStyle name="Vertical" xfId="329" xr:uid="{00000000-0005-0000-0000-000084010000}"/>
    <cellStyle name="Virgül [0]_#258 (1997 &amp; 1998 &amp; 1999)" xfId="330" xr:uid="{00000000-0005-0000-0000-000086010000}"/>
    <cellStyle name="Virgül 10" xfId="389" xr:uid="{00000000-0005-0000-0000-000087010000}"/>
    <cellStyle name="Virgül 11" xfId="381" xr:uid="{00000000-0005-0000-0000-000088010000}"/>
    <cellStyle name="Virgül 12" xfId="388" xr:uid="{00000000-0005-0000-0000-000089010000}"/>
    <cellStyle name="Virgül 13" xfId="379" xr:uid="{00000000-0005-0000-0000-00008A010000}"/>
    <cellStyle name="Virgül 14" xfId="414" xr:uid="{00000000-0005-0000-0000-00008B010000}"/>
    <cellStyle name="Virgül 2" xfId="347" xr:uid="{00000000-0005-0000-0000-00008C010000}"/>
    <cellStyle name="Virgül 3" xfId="385" xr:uid="{00000000-0005-0000-0000-00008D010000}"/>
    <cellStyle name="Virgül 4" xfId="392" xr:uid="{00000000-0005-0000-0000-00008E010000}"/>
    <cellStyle name="Virgül 5" xfId="384" xr:uid="{00000000-0005-0000-0000-00008F010000}"/>
    <cellStyle name="Virgül 6" xfId="391" xr:uid="{00000000-0005-0000-0000-000090010000}"/>
    <cellStyle name="Virgül 7" xfId="383" xr:uid="{00000000-0005-0000-0000-000091010000}"/>
    <cellStyle name="Virgül 8" xfId="390" xr:uid="{00000000-0005-0000-0000-000092010000}"/>
    <cellStyle name="Virgül 9" xfId="380" xr:uid="{00000000-0005-0000-0000-000093010000}"/>
    <cellStyle name="Währung [0]_Dyckerhoff" xfId="237" xr:uid="{00000000-0005-0000-0000-000094010000}"/>
    <cellStyle name="Währung_Dyckerhoff" xfId="238" xr:uid="{00000000-0005-0000-0000-000095010000}"/>
    <cellStyle name="Walutowy [0]_laroux" xfId="331" xr:uid="{00000000-0005-0000-0000-000096010000}"/>
    <cellStyle name="Walutowy_laroux" xfId="332" xr:uid="{00000000-0005-0000-0000-000097010000}"/>
    <cellStyle name="WingdingsBlack" xfId="239" xr:uid="{00000000-0005-0000-0000-000098010000}"/>
    <cellStyle name="WingdingsRed" xfId="240" xr:uid="{00000000-0005-0000-0000-000099010000}"/>
    <cellStyle name="WingdingsWhite" xfId="241" xr:uid="{00000000-0005-0000-0000-00009A010000}"/>
    <cellStyle name="xstyle" xfId="242" xr:uid="{00000000-0005-0000-0000-00009B010000}"/>
    <cellStyle name="Yüzde 2" xfId="3" xr:uid="{00000000-0005-0000-0000-00009D010000}"/>
    <cellStyle name="Yüzde 2 2" xfId="14" xr:uid="{00000000-0005-0000-0000-00009E010000}"/>
    <cellStyle name="Yüzde 3" xfId="36" xr:uid="{00000000-0005-0000-0000-00009F010000}"/>
    <cellStyle name="Yüzde 4" xfId="37" xr:uid="{00000000-0005-0000-0000-0000A0010000}"/>
    <cellStyle name="Βασικό_KRITIKATSI" xfId="243" xr:uid="{00000000-0005-0000-0000-0000A1010000}"/>
    <cellStyle name="Νομισματικό_KRITIKATSI" xfId="244" xr:uid="{00000000-0005-0000-0000-0000A2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tmp"/><Relationship Id="rId2" Type="http://schemas.openxmlformats.org/officeDocument/2006/relationships/image" Target="../media/image4.tmp"/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11</xdr:col>
      <xdr:colOff>826052</xdr:colOff>
      <xdr:row>78</xdr:row>
      <xdr:rowOff>27446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35" y="11374783"/>
          <a:ext cx="10058400" cy="3837446"/>
        </a:xfrm>
        <a:prstGeom prst="rect">
          <a:avLst/>
        </a:prstGeom>
      </xdr:spPr>
    </xdr:pic>
    <xdr:clientData/>
  </xdr:twoCellAnchor>
  <xdr:twoCellAnchor editAs="oneCell">
    <xdr:from>
      <xdr:col>1</xdr:col>
      <xdr:colOff>154608</xdr:colOff>
      <xdr:row>81</xdr:row>
      <xdr:rowOff>143567</xdr:rowOff>
    </xdr:from>
    <xdr:to>
      <xdr:col>11</xdr:col>
      <xdr:colOff>596348</xdr:colOff>
      <xdr:row>94</xdr:row>
      <xdr:rowOff>108185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43" y="15825306"/>
          <a:ext cx="9674088" cy="2118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142875</xdr:colOff>
      <xdr:row>2</xdr:row>
      <xdr:rowOff>142875</xdr:rowOff>
    </xdr:to>
    <xdr:pic>
      <xdr:nvPicPr>
        <xdr:cNvPr id="2" name="Resim 1" descr="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142875</xdr:colOff>
      <xdr:row>2</xdr:row>
      <xdr:rowOff>142875</xdr:rowOff>
    </xdr:to>
    <xdr:pic>
      <xdr:nvPicPr>
        <xdr:cNvPr id="3" name="Resim 2" descr="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32</xdr:row>
      <xdr:rowOff>142875</xdr:rowOff>
    </xdr:from>
    <xdr:to>
      <xdr:col>2</xdr:col>
      <xdr:colOff>876300</xdr:colOff>
      <xdr:row>48</xdr:row>
      <xdr:rowOff>104775</xdr:rowOff>
    </xdr:to>
    <xdr:pic>
      <xdr:nvPicPr>
        <xdr:cNvPr id="5" name="Resi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562600"/>
          <a:ext cx="8172450" cy="2552700"/>
        </a:xfrm>
        <a:prstGeom prst="rect">
          <a:avLst/>
        </a:prstGeom>
      </xdr:spPr>
    </xdr:pic>
    <xdr:clientData/>
  </xdr:twoCellAnchor>
  <xdr:twoCellAnchor editAs="oneCell">
    <xdr:from>
      <xdr:col>1</xdr:col>
      <xdr:colOff>62027</xdr:colOff>
      <xdr:row>50</xdr:row>
      <xdr:rowOff>205</xdr:rowOff>
    </xdr:from>
    <xdr:to>
      <xdr:col>2</xdr:col>
      <xdr:colOff>2476501</xdr:colOff>
      <xdr:row>65</xdr:row>
      <xdr:rowOff>129695</xdr:rowOff>
    </xdr:to>
    <xdr:pic>
      <xdr:nvPicPr>
        <xdr:cNvPr id="4" name="Resim 3" descr="Ekran Kırpma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002" y="8563180"/>
          <a:ext cx="5062424" cy="25583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kserver\rapor\2003\RAPOR2~1\ODEMEL~1\ODMDEN~1\ODDEN~1.KAS\kasimBulten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ETSRV\Audit\WINDOWS\Desktop\Data\Karan%20Tekstil\2002\Saha\31.03.2002\farestatemen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ETSRV\Audit\Audit\Clients\S%20-%20Z\S&#252;zer\Turkent\2001\SAHA\UMS\0601\turkent%20pizza%20support%2006.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E\Audit\Holding\2000\SAHA\UMS\0600\ias29\Sholding25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E\Audit\DATA\EXCEL\S&#252;zer\Zer&#304;n&#351;aat\06.00%20IAS\30.06.99IAS29\258restat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K\IDBS\IDBS\TABLOLAR\2003%20set\2003%20Detay%20St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ORMSRK.XL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nuri\Anahtar%20v.1.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1\KITOR\2003PROG_YEN&#304;\2003_PROJEKS&#304;Y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Administrator\Local%20Settings\Temporary%20Internet%20Files\OLK43\2007%20revenue%20projection%20file%20for%20discussion%20Oct%20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udurluk\HAFTALIK\HBULT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304;zleme&amp;Ara&#351;t&#305;rma%20Dairesi\&#231;al&#305;&#351;malar\Net%20Debt\NET%20DEBT%20DAIRE%20CALISMASI\netdebt_22aralik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al_masaustu\y&#252;ksel%20karaca\Otv\&#214;TV%20PETROL%20-1%20SAYILI%20L&#304;STE\Son-PETROL\2005\KMYP-&#214;TV-2005%20(14.03.2005)(YEN&#304;%20&#220;R&#220;N%20DAH&#304;L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it\paylasim\WIN95\TEMP\windows\TEMP\InvFinalFR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E\Audit\windows\TEMP\F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it\paylasim\Sozlesme,Mou+Firmalar\ZORLUdusukFA&#304;Z\ZorlurevBandirma2000bakanlikEnglis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1\VAN\KEK\IDBS\IDBS\TABLOLAR\2003%20set\2003ODEGU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IMF%20Nisan01\IMF%20KASIM%202000\butce%20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st%20Management\Users\user\Documents\Projects%20and%20Deals\Utopya\Valuation%20Model\Bergama_v30_141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uhasebat.gov.tr/mevzuat/Yonetmelik/DS&#304;MY%20Ekl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1\KITOR\YPSDuzenleme\05-Yat-Fin\08-YFHazirlik\2001Yat-Fin\2001yftablol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CINDEKILER"/>
      <sheetName val="ANAHTAR"/>
      <sheetName val="1A"/>
      <sheetName val="1B"/>
      <sheetName val="2A"/>
      <sheetName val="Sayfa1"/>
      <sheetName val="2B"/>
      <sheetName val="3A"/>
      <sheetName val="3B"/>
      <sheetName val="4A"/>
      <sheetName val="4B"/>
      <sheetName val="5A"/>
      <sheetName val="5B"/>
      <sheetName val="6A"/>
      <sheetName val="6B"/>
      <sheetName val="7A"/>
      <sheetName val="7B"/>
      <sheetName val="8A"/>
      <sheetName val="8B"/>
      <sheetName val="9A"/>
      <sheetName val="9B"/>
      <sheetName val="10A"/>
      <sheetName val="10B"/>
      <sheetName val="11A"/>
      <sheetName val="11B"/>
      <sheetName val="12A"/>
      <sheetName val="12B"/>
      <sheetName val="13A"/>
      <sheetName val="13B"/>
      <sheetName val="14A"/>
      <sheetName val="14B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Veri"/>
      <sheetName val="Veri-SİLMEYİNİZ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-1998"/>
      <sheetName val="FA-1999"/>
      <sheetName val="FA-2000"/>
      <sheetName val="FA-2001"/>
      <sheetName val="FA-2002"/>
      <sheetName val="INTFA-2002"/>
      <sheetName val="258-1998"/>
      <sheetName val="259-1998"/>
      <sheetName val="258-1999"/>
      <sheetName val="259-1999"/>
      <sheetName val="258-2000"/>
      <sheetName val="259-2000"/>
      <sheetName val="258-2001"/>
      <sheetName val="259-2001"/>
      <sheetName val="258-2002"/>
      <sheetName val="259-2002"/>
      <sheetName val="FAMOV-1998"/>
      <sheetName val="FAMOV-1999"/>
      <sheetName val="FAMOV-2000"/>
      <sheetName val="FAMOV-2001"/>
      <sheetName val="FAMOV-2002"/>
      <sheetName val="INTMOV-2002"/>
      <sheetName val="factor0302"/>
      <sheetName val="dik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1">
          <cell r="A1">
            <v>27760</v>
          </cell>
          <cell r="B1">
            <v>125885.51401869158</v>
          </cell>
        </row>
        <row r="2">
          <cell r="A2">
            <v>27791</v>
          </cell>
          <cell r="B2">
            <v>123292.90617848969</v>
          </cell>
        </row>
        <row r="3">
          <cell r="A3">
            <v>27820</v>
          </cell>
          <cell r="B3">
            <v>121898.19004524885</v>
          </cell>
        </row>
        <row r="4">
          <cell r="A4">
            <v>27851</v>
          </cell>
          <cell r="B4">
            <v>117897.15536105033</v>
          </cell>
        </row>
        <row r="5">
          <cell r="A5">
            <v>27881</v>
          </cell>
          <cell r="B5">
            <v>115126.06837606836</v>
          </cell>
        </row>
        <row r="6">
          <cell r="A6">
            <v>27912</v>
          </cell>
          <cell r="B6">
            <v>113909.0909090909</v>
          </cell>
        </row>
        <row r="7">
          <cell r="A7">
            <v>27942</v>
          </cell>
          <cell r="B7">
            <v>118155.70175438595</v>
          </cell>
        </row>
        <row r="8">
          <cell r="A8">
            <v>27973</v>
          </cell>
          <cell r="B8">
            <v>116118.53448275862</v>
          </cell>
        </row>
        <row r="9">
          <cell r="A9">
            <v>28004</v>
          </cell>
          <cell r="B9">
            <v>114150.42372881355</v>
          </cell>
        </row>
        <row r="10">
          <cell r="A10">
            <v>28034</v>
          </cell>
          <cell r="B10">
            <v>111782.15767634854</v>
          </cell>
        </row>
        <row r="11">
          <cell r="A11">
            <v>28065</v>
          </cell>
          <cell r="B11">
            <v>109510.16260162601</v>
          </cell>
        </row>
        <row r="12">
          <cell r="A12">
            <v>28095</v>
          </cell>
          <cell r="B12">
            <v>108190.76305220883</v>
          </cell>
        </row>
        <row r="13">
          <cell r="A13">
            <v>28126</v>
          </cell>
          <cell r="B13">
            <v>105438.35616438356</v>
          </cell>
        </row>
        <row r="14">
          <cell r="A14">
            <v>28157</v>
          </cell>
          <cell r="B14">
            <v>104416.66666666666</v>
          </cell>
        </row>
        <row r="15">
          <cell r="A15">
            <v>28185</v>
          </cell>
          <cell r="B15">
            <v>103414.58733205374</v>
          </cell>
        </row>
        <row r="16">
          <cell r="A16">
            <v>28216</v>
          </cell>
          <cell r="B16">
            <v>99775.925925925927</v>
          </cell>
        </row>
        <row r="17">
          <cell r="A17">
            <v>28246</v>
          </cell>
          <cell r="B17">
            <v>98499.085923217543</v>
          </cell>
        </row>
        <row r="18">
          <cell r="A18">
            <v>28277</v>
          </cell>
          <cell r="B18">
            <v>97430.379746835431</v>
          </cell>
        </row>
        <row r="19">
          <cell r="A19">
            <v>28307</v>
          </cell>
          <cell r="B19">
            <v>96730.700179533203</v>
          </cell>
        </row>
        <row r="20">
          <cell r="A20">
            <v>28338</v>
          </cell>
          <cell r="B20">
            <v>96384.615384615376</v>
          </cell>
        </row>
        <row r="21">
          <cell r="A21">
            <v>28369</v>
          </cell>
          <cell r="B21">
            <v>88616.776315789466</v>
          </cell>
        </row>
        <row r="22">
          <cell r="A22">
            <v>28399</v>
          </cell>
          <cell r="B22">
            <v>84715.408805031431</v>
          </cell>
        </row>
        <row r="23">
          <cell r="A23">
            <v>28430</v>
          </cell>
          <cell r="B23">
            <v>82258.015267175564</v>
          </cell>
        </row>
        <row r="24">
          <cell r="A24">
            <v>28460</v>
          </cell>
          <cell r="B24">
            <v>79467.551622418876</v>
          </cell>
        </row>
        <row r="25">
          <cell r="A25">
            <v>28491</v>
          </cell>
          <cell r="B25">
            <v>76315.864022662892</v>
          </cell>
        </row>
        <row r="26">
          <cell r="A26">
            <v>28522</v>
          </cell>
          <cell r="B26">
            <v>73006.77506775067</v>
          </cell>
        </row>
        <row r="27">
          <cell r="A27">
            <v>28550</v>
          </cell>
          <cell r="B27">
            <v>69881.971465629045</v>
          </cell>
        </row>
        <row r="28">
          <cell r="A28">
            <v>28581</v>
          </cell>
          <cell r="B28">
            <v>67517.543859649115</v>
          </cell>
        </row>
        <row r="29">
          <cell r="A29">
            <v>28611</v>
          </cell>
          <cell r="B29">
            <v>65466.585662211415</v>
          </cell>
        </row>
        <row r="30">
          <cell r="A30">
            <v>28642</v>
          </cell>
          <cell r="B30">
            <v>64294.749403341288</v>
          </cell>
        </row>
        <row r="31">
          <cell r="A31">
            <v>28672</v>
          </cell>
          <cell r="B31">
            <v>61576</v>
          </cell>
        </row>
        <row r="32">
          <cell r="A32">
            <v>28703</v>
          </cell>
          <cell r="B32">
            <v>60132.8125</v>
          </cell>
        </row>
        <row r="33">
          <cell r="A33">
            <v>28734</v>
          </cell>
          <cell r="B33">
            <v>57748.124330117898</v>
          </cell>
        </row>
        <row r="34">
          <cell r="A34">
            <v>28764</v>
          </cell>
          <cell r="B34">
            <v>56182.481751824816</v>
          </cell>
        </row>
        <row r="35">
          <cell r="A35">
            <v>28795</v>
          </cell>
          <cell r="B35">
            <v>54922.528032619768</v>
          </cell>
        </row>
        <row r="36">
          <cell r="A36">
            <v>28825</v>
          </cell>
          <cell r="B36">
            <v>53398.414271555994</v>
          </cell>
        </row>
        <row r="37">
          <cell r="A37">
            <v>28856</v>
          </cell>
          <cell r="B37">
            <v>50973.509933774832</v>
          </cell>
        </row>
        <row r="38">
          <cell r="A38">
            <v>28887</v>
          </cell>
          <cell r="B38">
            <v>48627.256317689527</v>
          </cell>
        </row>
        <row r="39">
          <cell r="A39">
            <v>28915</v>
          </cell>
          <cell r="B39">
            <v>46287.80068728522</v>
          </cell>
        </row>
        <row r="40">
          <cell r="A40">
            <v>28946</v>
          </cell>
          <cell r="B40">
            <v>42931.474103585657</v>
          </cell>
        </row>
        <row r="41">
          <cell r="A41">
            <v>28976</v>
          </cell>
          <cell r="B41">
            <v>41035.034272658035</v>
          </cell>
        </row>
        <row r="42">
          <cell r="A42">
            <v>29007</v>
          </cell>
          <cell r="B42">
            <v>38266.335227272721</v>
          </cell>
        </row>
        <row r="43">
          <cell r="A43">
            <v>29037</v>
          </cell>
          <cell r="B43">
            <v>37055.70839064649</v>
          </cell>
        </row>
        <row r="44">
          <cell r="A44">
            <v>29068</v>
          </cell>
          <cell r="B44">
            <v>35847.638057218894</v>
          </cell>
        </row>
        <row r="45">
          <cell r="A45">
            <v>29099</v>
          </cell>
          <cell r="B45">
            <v>34805.555555555555</v>
          </cell>
        </row>
        <row r="46">
          <cell r="A46">
            <v>29129</v>
          </cell>
          <cell r="B46">
            <v>33115.550092194215</v>
          </cell>
        </row>
        <row r="47">
          <cell r="A47">
            <v>29160</v>
          </cell>
          <cell r="B47">
            <v>30682.801822323458</v>
          </cell>
        </row>
        <row r="48">
          <cell r="A48">
            <v>29190</v>
          </cell>
          <cell r="B48">
            <v>29442.076502732238</v>
          </cell>
        </row>
        <row r="49">
          <cell r="A49">
            <v>29221</v>
          </cell>
          <cell r="B49">
            <v>26966.466466466463</v>
          </cell>
        </row>
        <row r="50">
          <cell r="A50">
            <v>29252</v>
          </cell>
          <cell r="B50">
            <v>20851.006191950462</v>
          </cell>
        </row>
        <row r="51">
          <cell r="A51">
            <v>29281</v>
          </cell>
          <cell r="B51">
            <v>19969.977761304672</v>
          </cell>
        </row>
        <row r="52">
          <cell r="A52">
            <v>29312</v>
          </cell>
          <cell r="B52">
            <v>19283.822476735862</v>
          </cell>
        </row>
        <row r="53">
          <cell r="A53">
            <v>29342</v>
          </cell>
          <cell r="B53">
            <v>28720.149253731342</v>
          </cell>
        </row>
        <row r="54">
          <cell r="A54">
            <v>29373</v>
          </cell>
          <cell r="B54">
            <v>18233.164128595599</v>
          </cell>
        </row>
        <row r="55">
          <cell r="A55">
            <v>29403</v>
          </cell>
          <cell r="B55">
            <v>18202.364864864863</v>
          </cell>
        </row>
        <row r="56">
          <cell r="A56">
            <v>29434</v>
          </cell>
          <cell r="B56">
            <v>17923.819028609447</v>
          </cell>
        </row>
        <row r="57">
          <cell r="A57">
            <v>29465</v>
          </cell>
          <cell r="B57">
            <v>17324.43729903537</v>
          </cell>
        </row>
        <row r="58">
          <cell r="A58">
            <v>29495</v>
          </cell>
          <cell r="B58">
            <v>16175.022515761031</v>
          </cell>
        </row>
        <row r="59">
          <cell r="A59">
            <v>29526</v>
          </cell>
          <cell r="B59">
            <v>15589.988425925923</v>
          </cell>
        </row>
        <row r="60">
          <cell r="A60">
            <v>29556</v>
          </cell>
          <cell r="B60">
            <v>15126.052779337449</v>
          </cell>
        </row>
        <row r="61">
          <cell r="A61">
            <v>29587</v>
          </cell>
          <cell r="B61">
            <v>14468.045112781954</v>
          </cell>
        </row>
        <row r="62">
          <cell r="A62">
            <v>29618</v>
          </cell>
          <cell r="B62">
            <v>14148.897058823528</v>
          </cell>
        </row>
        <row r="63">
          <cell r="A63">
            <v>29646</v>
          </cell>
          <cell r="B63">
            <v>14265.025152237225</v>
          </cell>
        </row>
        <row r="64">
          <cell r="A64">
            <v>29677</v>
          </cell>
          <cell r="B64">
            <v>14379.236722711503</v>
          </cell>
        </row>
        <row r="65">
          <cell r="A65">
            <v>29707</v>
          </cell>
          <cell r="B65">
            <v>14071.297989031076</v>
          </cell>
        </row>
        <row r="66">
          <cell r="A66">
            <v>29738</v>
          </cell>
          <cell r="B66">
            <v>13225.085910652921</v>
          </cell>
        </row>
        <row r="67">
          <cell r="A67">
            <v>29768</v>
          </cell>
          <cell r="B67">
            <v>13205.637254901962</v>
          </cell>
        </row>
        <row r="68">
          <cell r="A68">
            <v>29799</v>
          </cell>
          <cell r="B68">
            <v>13061.575757575758</v>
          </cell>
        </row>
        <row r="69">
          <cell r="A69">
            <v>29830</v>
          </cell>
          <cell r="B69">
            <v>12686.366847186247</v>
          </cell>
        </row>
        <row r="70">
          <cell r="A70">
            <v>29860</v>
          </cell>
          <cell r="B70">
            <v>12483.549582947173</v>
          </cell>
        </row>
        <row r="71">
          <cell r="A71">
            <v>29891</v>
          </cell>
          <cell r="B71">
            <v>12250.795816280126</v>
          </cell>
        </row>
        <row r="72">
          <cell r="A72">
            <v>29921</v>
          </cell>
          <cell r="B72">
            <v>12040</v>
          </cell>
        </row>
        <row r="73">
          <cell r="A73">
            <v>29952</v>
          </cell>
          <cell r="B73">
            <v>11805.21472392638</v>
          </cell>
        </row>
        <row r="74">
          <cell r="A74">
            <v>29983</v>
          </cell>
          <cell r="B74">
            <v>11381.284326151246</v>
          </cell>
        </row>
        <row r="75">
          <cell r="A75">
            <v>30011</v>
          </cell>
          <cell r="B75">
            <v>11015.947658965446</v>
          </cell>
        </row>
        <row r="76">
          <cell r="A76">
            <v>30042</v>
          </cell>
          <cell r="B76">
            <v>10810.393258426966</v>
          </cell>
        </row>
        <row r="77">
          <cell r="A77">
            <v>30072</v>
          </cell>
          <cell r="B77">
            <v>10671.2220241632</v>
          </cell>
        </row>
        <row r="78">
          <cell r="A78">
            <v>30103</v>
          </cell>
          <cell r="B78">
            <v>10527.354435326299</v>
          </cell>
        </row>
        <row r="79">
          <cell r="A79">
            <v>30133</v>
          </cell>
          <cell r="B79">
            <v>10323.625215558535</v>
          </cell>
        </row>
        <row r="80">
          <cell r="A80">
            <v>30164</v>
          </cell>
          <cell r="B80">
            <v>10127.631578947367</v>
          </cell>
        </row>
        <row r="81">
          <cell r="A81">
            <v>30195</v>
          </cell>
          <cell r="B81">
            <v>10012.822895372607</v>
          </cell>
        </row>
        <row r="82">
          <cell r="A82">
            <v>30225</v>
          </cell>
          <cell r="B82">
            <v>9938.9411547684922</v>
          </cell>
        </row>
        <row r="83">
          <cell r="A83">
            <v>30256</v>
          </cell>
          <cell r="B83">
            <v>9835.5239138371671</v>
          </cell>
        </row>
        <row r="84">
          <cell r="A84">
            <v>30286</v>
          </cell>
          <cell r="B84">
            <v>9778.4029038112512</v>
          </cell>
        </row>
        <row r="85">
          <cell r="A85">
            <v>30317</v>
          </cell>
          <cell r="B85">
            <v>8926.2756792577857</v>
          </cell>
        </row>
        <row r="86">
          <cell r="A86">
            <v>30348</v>
          </cell>
          <cell r="B86">
            <v>8715.4642510514386</v>
          </cell>
        </row>
        <row r="87">
          <cell r="A87">
            <v>30376</v>
          </cell>
          <cell r="B87">
            <v>8580.8249721293196</v>
          </cell>
        </row>
        <row r="88">
          <cell r="A88">
            <v>30407</v>
          </cell>
          <cell r="B88">
            <v>8460.8982412060286</v>
          </cell>
        </row>
        <row r="89">
          <cell r="A89">
            <v>30437</v>
          </cell>
          <cell r="B89">
            <v>8323.6520933106749</v>
          </cell>
        </row>
        <row r="90">
          <cell r="A90">
            <v>30468</v>
          </cell>
          <cell r="B90">
            <v>8215.7670021347967</v>
          </cell>
        </row>
        <row r="91">
          <cell r="A91">
            <v>30498</v>
          </cell>
          <cell r="B91">
            <v>8120.422004521477</v>
          </cell>
        </row>
        <row r="92">
          <cell r="A92">
            <v>30529</v>
          </cell>
          <cell r="B92">
            <v>7954.9682563118258</v>
          </cell>
        </row>
        <row r="93">
          <cell r="A93">
            <v>30560</v>
          </cell>
          <cell r="B93">
            <v>7792.7393693954291</v>
          </cell>
        </row>
        <row r="94">
          <cell r="A94">
            <v>30590</v>
          </cell>
          <cell r="B94">
            <v>7584.3186936936927</v>
          </cell>
        </row>
        <row r="95">
          <cell r="A95">
            <v>30621</v>
          </cell>
          <cell r="B95">
            <v>7284.8837209302319</v>
          </cell>
        </row>
        <row r="96">
          <cell r="A96">
            <v>30651</v>
          </cell>
          <cell r="B96">
            <v>6980.0492291747632</v>
          </cell>
        </row>
        <row r="97">
          <cell r="A97">
            <v>30682</v>
          </cell>
          <cell r="B97">
            <v>6718.917570769423</v>
          </cell>
        </row>
        <row r="98">
          <cell r="A98">
            <v>30713</v>
          </cell>
          <cell r="B98">
            <v>6499.2762364294331</v>
          </cell>
        </row>
        <row r="99">
          <cell r="A99">
            <v>30742</v>
          </cell>
          <cell r="B99">
            <v>6293.5404742436631</v>
          </cell>
        </row>
        <row r="100">
          <cell r="A100">
            <v>30773</v>
          </cell>
          <cell r="B100">
            <v>5812.8169166037333</v>
          </cell>
        </row>
        <row r="101">
          <cell r="A101">
            <v>30803</v>
          </cell>
          <cell r="B101">
            <v>5437.928946306015</v>
          </cell>
        </row>
        <row r="102">
          <cell r="A102">
            <v>30834</v>
          </cell>
          <cell r="B102">
            <v>5194.1579099585451</v>
          </cell>
        </row>
        <row r="103">
          <cell r="A103">
            <v>30864</v>
          </cell>
          <cell r="B103">
            <v>5230.9708737864075</v>
          </cell>
        </row>
        <row r="104">
          <cell r="A104">
            <v>30895</v>
          </cell>
          <cell r="B104">
            <v>5069.5333082423786</v>
          </cell>
        </row>
        <row r="105">
          <cell r="A105">
            <v>30926</v>
          </cell>
          <cell r="B105">
            <v>4954.3908045977014</v>
          </cell>
        </row>
        <row r="106">
          <cell r="A106">
            <v>30956</v>
          </cell>
          <cell r="B106">
            <v>4797.3466298637695</v>
          </cell>
        </row>
        <row r="107">
          <cell r="A107">
            <v>30987</v>
          </cell>
          <cell r="B107">
            <v>4625.600961538461</v>
          </cell>
        </row>
        <row r="108">
          <cell r="A108">
            <v>31017</v>
          </cell>
          <cell r="B108">
            <v>4546.7510548523205</v>
          </cell>
        </row>
        <row r="109">
          <cell r="A109">
            <v>31048</v>
          </cell>
          <cell r="B109">
            <v>4338.0837359098223</v>
          </cell>
        </row>
        <row r="110">
          <cell r="A110">
            <v>31079</v>
          </cell>
          <cell r="B110">
            <v>4142.3079880064579</v>
          </cell>
        </row>
        <row r="111">
          <cell r="A111">
            <v>31107</v>
          </cell>
          <cell r="B111">
            <v>3931.9127198423698</v>
          </cell>
        </row>
        <row r="112">
          <cell r="A112">
            <v>31138</v>
          </cell>
          <cell r="B112">
            <v>3842.1878342722666</v>
          </cell>
        </row>
        <row r="113">
          <cell r="A113">
            <v>31168</v>
          </cell>
          <cell r="B113">
            <v>3760.9241937735583</v>
          </cell>
        </row>
        <row r="114">
          <cell r="A114">
            <v>31199</v>
          </cell>
          <cell r="B114">
            <v>3809.3184389140265</v>
          </cell>
        </row>
        <row r="115">
          <cell r="A115">
            <v>31229</v>
          </cell>
          <cell r="B115">
            <v>3790.8253007809749</v>
          </cell>
        </row>
        <row r="116">
          <cell r="A116">
            <v>31260</v>
          </cell>
          <cell r="B116">
            <v>3725.041482300885</v>
          </cell>
        </row>
        <row r="117">
          <cell r="A117">
            <v>31291</v>
          </cell>
          <cell r="B117">
            <v>3625.7738896366081</v>
          </cell>
        </row>
        <row r="118">
          <cell r="A118">
            <v>31321</v>
          </cell>
          <cell r="B118">
            <v>3453.7820512820508</v>
          </cell>
        </row>
        <row r="119">
          <cell r="A119">
            <v>31352</v>
          </cell>
          <cell r="B119">
            <v>3351.1008831944273</v>
          </cell>
        </row>
        <row r="120">
          <cell r="A120">
            <v>31382</v>
          </cell>
          <cell r="B120">
            <v>3289.115438617911</v>
          </cell>
        </row>
        <row r="121">
          <cell r="A121">
            <v>31413</v>
          </cell>
          <cell r="B121">
            <v>3147.1378504672894</v>
          </cell>
        </row>
        <row r="122">
          <cell r="A122">
            <v>31444</v>
          </cell>
          <cell r="B122">
            <v>3084.0870062965078</v>
          </cell>
        </row>
        <row r="123">
          <cell r="A123">
            <v>31472</v>
          </cell>
          <cell r="B123">
            <v>3044.0112994350279</v>
          </cell>
        </row>
        <row r="124">
          <cell r="A124">
            <v>31503</v>
          </cell>
          <cell r="B124">
            <v>2984.9861495844875</v>
          </cell>
        </row>
        <row r="125">
          <cell r="A125">
            <v>31533</v>
          </cell>
          <cell r="B125">
            <v>2937.7862595419842</v>
          </cell>
        </row>
        <row r="126">
          <cell r="A126">
            <v>31564</v>
          </cell>
          <cell r="B126">
            <v>2910.8049702863314</v>
          </cell>
        </row>
        <row r="127">
          <cell r="A127">
            <v>31594</v>
          </cell>
          <cell r="B127">
            <v>2875.0800426894339</v>
          </cell>
        </row>
        <row r="128">
          <cell r="A128">
            <v>31625</v>
          </cell>
          <cell r="B128">
            <v>2870.4848161960572</v>
          </cell>
        </row>
        <row r="129">
          <cell r="A129">
            <v>31656</v>
          </cell>
          <cell r="B129">
            <v>2809.1240875912408</v>
          </cell>
        </row>
        <row r="130">
          <cell r="A130">
            <v>31686</v>
          </cell>
          <cell r="B130">
            <v>2703.4119417962866</v>
          </cell>
        </row>
        <row r="131">
          <cell r="A131">
            <v>31717</v>
          </cell>
          <cell r="B131">
            <v>2664.6389713155295</v>
          </cell>
        </row>
        <row r="132">
          <cell r="A132">
            <v>31747</v>
          </cell>
          <cell r="B132">
            <v>2641.127450980392</v>
          </cell>
        </row>
        <row r="133">
          <cell r="A133">
            <v>31778</v>
          </cell>
          <cell r="B133">
            <v>2548.6754966887415</v>
          </cell>
        </row>
        <row r="134">
          <cell r="A134">
            <v>31809</v>
          </cell>
          <cell r="B134">
            <v>2494.3981481481478</v>
          </cell>
        </row>
        <row r="135">
          <cell r="A135">
            <v>31837</v>
          </cell>
          <cell r="B135">
            <v>2409.6153846153843</v>
          </cell>
        </row>
        <row r="136">
          <cell r="A136">
            <v>31868</v>
          </cell>
          <cell r="B136">
            <v>2347.668845315904</v>
          </cell>
        </row>
        <row r="137">
          <cell r="A137">
            <v>31898</v>
          </cell>
          <cell r="B137">
            <v>2241.2229617304492</v>
          </cell>
        </row>
        <row r="138">
          <cell r="A138">
            <v>31929</v>
          </cell>
          <cell r="B138">
            <v>2231.014492753623</v>
          </cell>
        </row>
        <row r="139">
          <cell r="A139">
            <v>31959</v>
          </cell>
          <cell r="B139">
            <v>2192.8774928774928</v>
          </cell>
        </row>
        <row r="140">
          <cell r="A140">
            <v>31990</v>
          </cell>
          <cell r="B140">
            <v>2132.9770387965164</v>
          </cell>
        </row>
        <row r="141">
          <cell r="A141">
            <v>32021</v>
          </cell>
          <cell r="B141">
            <v>2089.9534522885956</v>
          </cell>
        </row>
        <row r="142">
          <cell r="A142">
            <v>32051</v>
          </cell>
          <cell r="B142">
            <v>2020.2099737532808</v>
          </cell>
        </row>
        <row r="143">
          <cell r="A143">
            <v>32082</v>
          </cell>
          <cell r="B143">
            <v>1964.2362376959534</v>
          </cell>
        </row>
        <row r="144">
          <cell r="A144">
            <v>32112</v>
          </cell>
          <cell r="B144">
            <v>1773.5023041474653</v>
          </cell>
        </row>
        <row r="145">
          <cell r="A145">
            <v>32143</v>
          </cell>
          <cell r="B145">
            <v>1658.8362068965514</v>
          </cell>
        </row>
        <row r="146">
          <cell r="A146">
            <v>32174</v>
          </cell>
          <cell r="B146">
            <v>1562.1629457813858</v>
          </cell>
        </row>
        <row r="147">
          <cell r="A147">
            <v>32203</v>
          </cell>
          <cell r="B147">
            <v>1460.1355013550135</v>
          </cell>
        </row>
        <row r="148">
          <cell r="A148">
            <v>32234</v>
          </cell>
          <cell r="B148">
            <v>1393.3023015257304</v>
          </cell>
        </row>
        <row r="149">
          <cell r="A149">
            <v>32264</v>
          </cell>
          <cell r="B149">
            <v>1364.3707267662699</v>
          </cell>
        </row>
        <row r="150">
          <cell r="A150">
            <v>32295</v>
          </cell>
          <cell r="B150">
            <v>1330.6742405532227</v>
          </cell>
        </row>
        <row r="151">
          <cell r="A151">
            <v>32325</v>
          </cell>
          <cell r="B151">
            <v>1302.0541324311262</v>
          </cell>
        </row>
        <row r="152">
          <cell r="A152">
            <v>32356</v>
          </cell>
          <cell r="B152">
            <v>1262.3945641986879</v>
          </cell>
        </row>
        <row r="153">
          <cell r="A153">
            <v>32387</v>
          </cell>
          <cell r="B153">
            <v>1217.6045197740114</v>
          </cell>
        </row>
        <row r="154">
          <cell r="A154">
            <v>32417</v>
          </cell>
          <cell r="B154">
            <v>1147.5825346112886</v>
          </cell>
        </row>
        <row r="155">
          <cell r="A155">
            <v>32448</v>
          </cell>
          <cell r="B155">
            <v>1090.2266288951839</v>
          </cell>
        </row>
        <row r="156">
          <cell r="A156">
            <v>32478</v>
          </cell>
          <cell r="B156">
            <v>1045.1794374393792</v>
          </cell>
        </row>
        <row r="157">
          <cell r="A157">
            <v>32509</v>
          </cell>
          <cell r="B157">
            <v>970.09362621534024</v>
          </cell>
        </row>
        <row r="158">
          <cell r="A158">
            <v>32540</v>
          </cell>
          <cell r="B158">
            <v>922.90167865707429</v>
          </cell>
        </row>
        <row r="159">
          <cell r="A159">
            <v>32568</v>
          </cell>
          <cell r="B159">
            <v>902.19356999330194</v>
          </cell>
        </row>
        <row r="160">
          <cell r="A160">
            <v>32599</v>
          </cell>
          <cell r="B160">
            <v>863.03059426557729</v>
          </cell>
        </row>
        <row r="161">
          <cell r="A161">
            <v>32629</v>
          </cell>
          <cell r="B161">
            <v>831.72275393640007</v>
          </cell>
        </row>
        <row r="162">
          <cell r="A162">
            <v>32660</v>
          </cell>
          <cell r="B162">
            <v>782.55628177196797</v>
          </cell>
        </row>
        <row r="163">
          <cell r="A163">
            <v>32690</v>
          </cell>
          <cell r="B163">
            <v>745.11132623426909</v>
          </cell>
        </row>
        <row r="164">
          <cell r="A164">
            <v>32721</v>
          </cell>
          <cell r="B164">
            <v>722.43228747653518</v>
          </cell>
        </row>
        <row r="165">
          <cell r="A165">
            <v>32752</v>
          </cell>
          <cell r="B165">
            <v>693.6912578859276</v>
          </cell>
        </row>
        <row r="166">
          <cell r="A166">
            <v>32782</v>
          </cell>
          <cell r="B166">
            <v>665.00863984201419</v>
          </cell>
        </row>
        <row r="167">
          <cell r="A167">
            <v>32813</v>
          </cell>
          <cell r="B167">
            <v>642.48747913188652</v>
          </cell>
        </row>
        <row r="168">
          <cell r="A168">
            <v>32843</v>
          </cell>
          <cell r="B168">
            <v>623.23886639676107</v>
          </cell>
        </row>
        <row r="169">
          <cell r="A169">
            <v>32874</v>
          </cell>
          <cell r="B169">
            <v>584.49772184855715</v>
          </cell>
        </row>
        <row r="170">
          <cell r="A170">
            <v>32905</v>
          </cell>
          <cell r="B170">
            <v>553.79792373316889</v>
          </cell>
        </row>
        <row r="171">
          <cell r="A171">
            <v>32933</v>
          </cell>
          <cell r="B171">
            <v>534.40785558420941</v>
          </cell>
        </row>
        <row r="172">
          <cell r="A172">
            <v>32964</v>
          </cell>
          <cell r="B172">
            <v>518.51602348185929</v>
          </cell>
        </row>
        <row r="173">
          <cell r="A173">
            <v>32994</v>
          </cell>
          <cell r="B173">
            <v>507.04874835309619</v>
          </cell>
        </row>
        <row r="174">
          <cell r="A174">
            <v>33025</v>
          </cell>
          <cell r="B174">
            <v>499.85156322478889</v>
          </cell>
        </row>
        <row r="175">
          <cell r="A175">
            <v>33055</v>
          </cell>
          <cell r="B175">
            <v>493.44262295081961</v>
          </cell>
        </row>
        <row r="176">
          <cell r="A176">
            <v>33086</v>
          </cell>
          <cell r="B176">
            <v>481.27735596248323</v>
          </cell>
        </row>
        <row r="177">
          <cell r="A177">
            <v>33117</v>
          </cell>
          <cell r="B177">
            <v>457.26045998472375</v>
          </cell>
        </row>
        <row r="178">
          <cell r="A178">
            <v>33147</v>
          </cell>
          <cell r="B178">
            <v>435.87897419302641</v>
          </cell>
        </row>
        <row r="179">
          <cell r="A179">
            <v>33178</v>
          </cell>
          <cell r="B179">
            <v>419.97817444851506</v>
          </cell>
        </row>
        <row r="180">
          <cell r="A180">
            <v>33208</v>
          </cell>
          <cell r="B180">
            <v>409.19723551302496</v>
          </cell>
        </row>
        <row r="181">
          <cell r="A181">
            <v>33239</v>
          </cell>
          <cell r="B181">
            <v>391.24972768862096</v>
          </cell>
        </row>
        <row r="182">
          <cell r="A182">
            <v>33270</v>
          </cell>
          <cell r="B182">
            <v>371.70748533977235</v>
          </cell>
        </row>
        <row r="183">
          <cell r="A183">
            <v>33298</v>
          </cell>
          <cell r="B183">
            <v>354.51375180944859</v>
          </cell>
        </row>
        <row r="184">
          <cell r="A184">
            <v>33329</v>
          </cell>
          <cell r="B184">
            <v>336.40734265734267</v>
          </cell>
        </row>
        <row r="185">
          <cell r="A185">
            <v>33359</v>
          </cell>
          <cell r="B185">
            <v>326.89600776604777</v>
          </cell>
        </row>
        <row r="186">
          <cell r="A186">
            <v>33390</v>
          </cell>
          <cell r="B186">
            <v>322.51286962767864</v>
          </cell>
        </row>
        <row r="187">
          <cell r="A187">
            <v>33420</v>
          </cell>
          <cell r="B187">
            <v>315.43235173584685</v>
          </cell>
        </row>
        <row r="188">
          <cell r="A188">
            <v>33451</v>
          </cell>
          <cell r="B188">
            <v>301.20192307692304</v>
          </cell>
        </row>
        <row r="189">
          <cell r="A189">
            <v>33482</v>
          </cell>
          <cell r="B189">
            <v>288.55505569837186</v>
          </cell>
        </row>
        <row r="190">
          <cell r="A190">
            <v>33512</v>
          </cell>
          <cell r="B190">
            <v>278.7613824503311</v>
          </cell>
        </row>
        <row r="191">
          <cell r="A191">
            <v>33543</v>
          </cell>
          <cell r="B191">
            <v>268.41528421262387</v>
          </cell>
        </row>
        <row r="192">
          <cell r="A192">
            <v>33573</v>
          </cell>
          <cell r="B192">
            <v>257.01951056623574</v>
          </cell>
        </row>
        <row r="193">
          <cell r="A193">
            <v>33604</v>
          </cell>
          <cell r="B193">
            <v>231.47877642206564</v>
          </cell>
        </row>
        <row r="194">
          <cell r="A194">
            <v>33635</v>
          </cell>
          <cell r="B194">
            <v>219.94121729191329</v>
          </cell>
        </row>
        <row r="195">
          <cell r="A195">
            <v>33664</v>
          </cell>
          <cell r="B195">
            <v>210.90147571143382</v>
          </cell>
        </row>
        <row r="196">
          <cell r="A196">
            <v>33695</v>
          </cell>
          <cell r="B196">
            <v>206.37759987742751</v>
          </cell>
        </row>
        <row r="197">
          <cell r="A197">
            <v>33725</v>
          </cell>
          <cell r="B197">
            <v>204.94883791699948</v>
          </cell>
        </row>
        <row r="198">
          <cell r="A198">
            <v>33756</v>
          </cell>
          <cell r="B198">
            <v>204.44334825832891</v>
          </cell>
        </row>
        <row r="199">
          <cell r="A199">
            <v>33786</v>
          </cell>
          <cell r="B199">
            <v>200.75639019300988</v>
          </cell>
        </row>
        <row r="200">
          <cell r="A200">
            <v>33817</v>
          </cell>
          <cell r="B200">
            <v>191.50168828860848</v>
          </cell>
        </row>
        <row r="201">
          <cell r="A201">
            <v>33848</v>
          </cell>
          <cell r="B201">
            <v>180.20937855374942</v>
          </cell>
        </row>
        <row r="202">
          <cell r="A202">
            <v>33878</v>
          </cell>
          <cell r="B202">
            <v>170.73549450201222</v>
          </cell>
        </row>
        <row r="203">
          <cell r="A203">
            <v>33909</v>
          </cell>
          <cell r="B203">
            <v>164.97443277503905</v>
          </cell>
        </row>
        <row r="204">
          <cell r="A204">
            <v>33939</v>
          </cell>
          <cell r="B204">
            <v>159.23572526303346</v>
          </cell>
        </row>
        <row r="205">
          <cell r="A205">
            <v>33970</v>
          </cell>
          <cell r="B205">
            <v>151.59674741847445</v>
          </cell>
        </row>
        <row r="206">
          <cell r="A206">
            <v>34001</v>
          </cell>
          <cell r="B206">
            <v>144.07690662102897</v>
          </cell>
        </row>
        <row r="207">
          <cell r="A207">
            <v>34029</v>
          </cell>
          <cell r="B207">
            <v>137.53765252463367</v>
          </cell>
        </row>
        <row r="208">
          <cell r="A208">
            <v>34060</v>
          </cell>
          <cell r="B208">
            <v>134.03403154385791</v>
          </cell>
        </row>
        <row r="209">
          <cell r="A209">
            <v>34090</v>
          </cell>
          <cell r="B209">
            <v>130.28727571698022</v>
          </cell>
        </row>
        <row r="210">
          <cell r="A210">
            <v>34121</v>
          </cell>
          <cell r="B210">
            <v>127.3043026250502</v>
          </cell>
        </row>
        <row r="211">
          <cell r="A211">
            <v>34151</v>
          </cell>
          <cell r="B211">
            <v>121.54071734716895</v>
          </cell>
        </row>
        <row r="212">
          <cell r="A212">
            <v>34182</v>
          </cell>
          <cell r="B212">
            <v>117.07481367201929</v>
          </cell>
        </row>
        <row r="213">
          <cell r="A213">
            <v>34213</v>
          </cell>
          <cell r="B213">
            <v>112.6209736418553</v>
          </cell>
        </row>
        <row r="214">
          <cell r="A214">
            <v>34243</v>
          </cell>
          <cell r="B214">
            <v>108.74321351444084</v>
          </cell>
        </row>
        <row r="215">
          <cell r="A215">
            <v>34274</v>
          </cell>
          <cell r="B215">
            <v>102.24689249454407</v>
          </cell>
        </row>
        <row r="216">
          <cell r="A216">
            <v>34304</v>
          </cell>
          <cell r="B216">
            <v>99.363750368840371</v>
          </cell>
        </row>
        <row r="217">
          <cell r="A217">
            <v>34335</v>
          </cell>
          <cell r="B217">
            <v>94.373894309085486</v>
          </cell>
        </row>
        <row r="218">
          <cell r="A218">
            <v>34366</v>
          </cell>
          <cell r="B218">
            <v>85.753620881744382</v>
          </cell>
        </row>
        <row r="219">
          <cell r="A219">
            <v>34394</v>
          </cell>
          <cell r="B219">
            <v>79.043189953641217</v>
          </cell>
        </row>
        <row r="220">
          <cell r="A220">
            <v>34425</v>
          </cell>
          <cell r="B220">
            <v>59.499304282527547</v>
          </cell>
        </row>
        <row r="221">
          <cell r="A221">
            <v>34455</v>
          </cell>
          <cell r="B221">
            <v>54.595843424159206</v>
          </cell>
        </row>
        <row r="222">
          <cell r="A222">
            <v>34486</v>
          </cell>
          <cell r="B222">
            <v>53.577892245579839</v>
          </cell>
        </row>
        <row r="223">
          <cell r="A223">
            <v>34516</v>
          </cell>
          <cell r="B223">
            <v>53.121487587009241</v>
          </cell>
        </row>
        <row r="224">
          <cell r="A224">
            <v>34547</v>
          </cell>
          <cell r="B224">
            <v>51.70977494121599</v>
          </cell>
        </row>
        <row r="225">
          <cell r="A225">
            <v>34578</v>
          </cell>
          <cell r="B225">
            <v>49.05806404618172</v>
          </cell>
        </row>
        <row r="226">
          <cell r="A226">
            <v>34608</v>
          </cell>
          <cell r="B226">
            <v>45.901737108000574</v>
          </cell>
        </row>
        <row r="227">
          <cell r="A227">
            <v>34639</v>
          </cell>
          <cell r="B227">
            <v>43.140473368990804</v>
          </cell>
        </row>
        <row r="228">
          <cell r="A228">
            <v>34669</v>
          </cell>
          <cell r="B228">
            <v>39.816285961321029</v>
          </cell>
        </row>
        <row r="229">
          <cell r="A229">
            <v>34700</v>
          </cell>
          <cell r="B229">
            <v>36.747123536191943</v>
          </cell>
        </row>
        <row r="230">
          <cell r="A230">
            <v>34731</v>
          </cell>
          <cell r="B230">
            <v>34.332267067684505</v>
          </cell>
        </row>
        <row r="231">
          <cell r="A231">
            <v>34759</v>
          </cell>
          <cell r="B231">
            <v>32.35082199512447</v>
          </cell>
        </row>
        <row r="232">
          <cell r="A232">
            <v>34790</v>
          </cell>
          <cell r="B232">
            <v>31.123601347096979</v>
          </cell>
        </row>
        <row r="233">
          <cell r="A233">
            <v>34820</v>
          </cell>
          <cell r="B233">
            <v>30.610633245082774</v>
          </cell>
        </row>
        <row r="234">
          <cell r="A234">
            <v>34851</v>
          </cell>
          <cell r="B234">
            <v>30.224274110308304</v>
          </cell>
        </row>
        <row r="235">
          <cell r="A235">
            <v>34881</v>
          </cell>
          <cell r="B235">
            <v>29.518372624324073</v>
          </cell>
        </row>
        <row r="236">
          <cell r="A236">
            <v>34912</v>
          </cell>
          <cell r="B236">
            <v>28.676278827167391</v>
          </cell>
        </row>
        <row r="237">
          <cell r="A237">
            <v>34943</v>
          </cell>
          <cell r="B237">
            <v>27.371699129250867</v>
          </cell>
        </row>
        <row r="238">
          <cell r="A238">
            <v>34973</v>
          </cell>
          <cell r="B238">
            <v>26.221936702145776</v>
          </cell>
        </row>
        <row r="239">
          <cell r="A239">
            <v>35004</v>
          </cell>
          <cell r="B239">
            <v>25.132943986267119</v>
          </cell>
        </row>
        <row r="240">
          <cell r="A240">
            <v>35034</v>
          </cell>
          <cell r="B240">
            <v>24.150156880322726</v>
          </cell>
        </row>
        <row r="241">
          <cell r="A241">
            <v>35065</v>
          </cell>
          <cell r="B241">
            <v>22.009395424836597</v>
          </cell>
        </row>
        <row r="242">
          <cell r="A242">
            <v>35096</v>
          </cell>
          <cell r="B242">
            <v>20.79467387109224</v>
          </cell>
        </row>
        <row r="243">
          <cell r="A243">
            <v>35125</v>
          </cell>
          <cell r="B243">
            <v>19.429859358095921</v>
          </cell>
        </row>
        <row r="244">
          <cell r="A244">
            <v>35156</v>
          </cell>
          <cell r="B244">
            <v>17.977644310977645</v>
          </cell>
        </row>
        <row r="245">
          <cell r="A245">
            <v>35186</v>
          </cell>
          <cell r="B245">
            <v>17.263377122717074</v>
          </cell>
        </row>
        <row r="246">
          <cell r="A246">
            <v>35217</v>
          </cell>
          <cell r="B246">
            <v>16.805676855895193</v>
          </cell>
        </row>
        <row r="247">
          <cell r="A247">
            <v>35247</v>
          </cell>
          <cell r="B247">
            <v>16.416514320536258</v>
          </cell>
        </row>
        <row r="248">
          <cell r="A248">
            <v>35278</v>
          </cell>
          <cell r="B248">
            <v>15.818849089841454</v>
          </cell>
        </row>
        <row r="249">
          <cell r="A249">
            <v>35309</v>
          </cell>
          <cell r="B249">
            <v>15.05</v>
          </cell>
        </row>
        <row r="250">
          <cell r="A250">
            <v>35339</v>
          </cell>
          <cell r="B250">
            <v>14.268802966101694</v>
          </cell>
        </row>
        <row r="251">
          <cell r="A251">
            <v>35370</v>
          </cell>
          <cell r="B251">
            <v>13.574955908289242</v>
          </cell>
        </row>
        <row r="252">
          <cell r="A252">
            <v>35400</v>
          </cell>
          <cell r="B252">
            <v>13.061575757575756</v>
          </cell>
        </row>
        <row r="253">
          <cell r="A253">
            <v>35431</v>
          </cell>
          <cell r="B253">
            <v>12.363240018357043</v>
          </cell>
        </row>
        <row r="254">
          <cell r="A254">
            <v>35462</v>
          </cell>
          <cell r="B254">
            <v>11.641961970613655</v>
          </cell>
        </row>
        <row r="255">
          <cell r="A255">
            <v>35490</v>
          </cell>
          <cell r="B255">
            <v>10.98002853067047</v>
          </cell>
        </row>
        <row r="256">
          <cell r="A256">
            <v>35521</v>
          </cell>
          <cell r="B256">
            <v>10.403359721954045</v>
          </cell>
        </row>
        <row r="257">
          <cell r="A257">
            <v>35551</v>
          </cell>
          <cell r="B257">
            <v>9.8896842878120417</v>
          </cell>
        </row>
        <row r="258">
          <cell r="A258">
            <v>35582</v>
          </cell>
          <cell r="B258">
            <v>9.5631877884274044</v>
          </cell>
        </row>
        <row r="259">
          <cell r="A259">
            <v>35612</v>
          </cell>
          <cell r="B259">
            <v>9.0843028157140431</v>
          </cell>
        </row>
        <row r="260">
          <cell r="A260">
            <v>35643</v>
          </cell>
          <cell r="B260">
            <v>8.6261607428754399</v>
          </cell>
        </row>
        <row r="261">
          <cell r="A261">
            <v>35674</v>
          </cell>
          <cell r="B261">
            <v>8.1179749886997126</v>
          </cell>
        </row>
        <row r="262">
          <cell r="A262">
            <v>35704</v>
          </cell>
          <cell r="B262">
            <v>7.6100282485875699</v>
          </cell>
        </row>
        <row r="263">
          <cell r="A263">
            <v>35735</v>
          </cell>
          <cell r="B263">
            <v>7.2069288389513098</v>
          </cell>
        </row>
        <row r="264">
          <cell r="A264">
            <v>35765</v>
          </cell>
          <cell r="B264">
            <v>6.8400406246032741</v>
          </cell>
        </row>
        <row r="265">
          <cell r="A265">
            <v>35796</v>
          </cell>
          <cell r="B265">
            <v>6.4210463591943743</v>
          </cell>
        </row>
        <row r="266">
          <cell r="A266">
            <v>35827</v>
          </cell>
          <cell r="B266">
            <v>6.1407567813995891</v>
          </cell>
        </row>
        <row r="267">
          <cell r="A267">
            <v>35855</v>
          </cell>
          <cell r="B267">
            <v>5.9032540812972494</v>
          </cell>
        </row>
        <row r="268">
          <cell r="A268">
            <v>35886</v>
          </cell>
          <cell r="B268">
            <v>5.6756557463394079</v>
          </cell>
        </row>
        <row r="269">
          <cell r="A269">
            <v>35916</v>
          </cell>
          <cell r="B269">
            <v>5.4967353601305851</v>
          </cell>
        </row>
        <row r="270">
          <cell r="A270">
            <v>35947</v>
          </cell>
          <cell r="B270">
            <v>5.41225514816675</v>
          </cell>
        </row>
        <row r="271">
          <cell r="A271">
            <v>35977</v>
          </cell>
          <cell r="B271">
            <v>5.2786323111590079</v>
          </cell>
        </row>
        <row r="272">
          <cell r="A272">
            <v>36008</v>
          </cell>
          <cell r="B272">
            <v>5.1544054338467422</v>
          </cell>
        </row>
        <row r="273">
          <cell r="A273">
            <v>36039</v>
          </cell>
          <cell r="B273">
            <v>4.8927533599709401</v>
          </cell>
        </row>
        <row r="274">
          <cell r="A274">
            <v>36069</v>
          </cell>
          <cell r="B274">
            <v>4.698203697244506</v>
          </cell>
        </row>
        <row r="275">
          <cell r="A275">
            <v>36100</v>
          </cell>
          <cell r="B275">
            <v>4.5440667959854935</v>
          </cell>
        </row>
        <row r="276">
          <cell r="A276">
            <v>36130</v>
          </cell>
          <cell r="B276">
            <v>4.4341206485062958</v>
          </cell>
        </row>
        <row r="277">
          <cell r="A277">
            <v>36161</v>
          </cell>
          <cell r="B277">
            <v>4.2808676307007785</v>
          </cell>
        </row>
        <row r="278">
          <cell r="A278">
            <v>36192</v>
          </cell>
          <cell r="B278">
            <v>4.1413528055342042</v>
          </cell>
        </row>
        <row r="279">
          <cell r="A279">
            <v>36220</v>
          </cell>
          <cell r="B279">
            <v>3.9824820755414292</v>
          </cell>
        </row>
        <row r="280">
          <cell r="A280">
            <v>36251</v>
          </cell>
          <cell r="B280">
            <v>3.7825751193484973</v>
          </cell>
        </row>
        <row r="281">
          <cell r="A281">
            <v>36281</v>
          </cell>
          <cell r="B281">
            <v>3.6654874481257225</v>
          </cell>
        </row>
        <row r="282">
          <cell r="A282">
            <v>36312</v>
          </cell>
          <cell r="B282">
            <v>3.6003341129301702</v>
          </cell>
        </row>
        <row r="283">
          <cell r="A283">
            <v>36342</v>
          </cell>
          <cell r="B283">
            <v>3.4626606683804626</v>
          </cell>
        </row>
        <row r="284">
          <cell r="A284">
            <v>36373</v>
          </cell>
          <cell r="B284">
            <v>3.3531864575553896</v>
          </cell>
        </row>
        <row r="285">
          <cell r="A285">
            <v>36404</v>
          </cell>
          <cell r="B285">
            <v>3.1678621825023519</v>
          </cell>
        </row>
        <row r="286">
          <cell r="A286">
            <v>36434</v>
          </cell>
          <cell r="B286">
            <v>3.02674007078254</v>
          </cell>
        </row>
        <row r="287">
          <cell r="A287">
            <v>36465</v>
          </cell>
          <cell r="B287">
            <v>2.9081340745938355</v>
          </cell>
        </row>
        <row r="288">
          <cell r="A288">
            <v>36495</v>
          </cell>
          <cell r="B288">
            <v>2.7218489517554936</v>
          </cell>
        </row>
        <row r="289">
          <cell r="A289">
            <v>36526</v>
          </cell>
          <cell r="B289">
            <v>2.5730181470869149</v>
          </cell>
        </row>
        <row r="290">
          <cell r="A290">
            <v>36557</v>
          </cell>
          <cell r="B290">
            <v>2.4723076217133939</v>
          </cell>
        </row>
        <row r="291">
          <cell r="A291">
            <v>36586</v>
          </cell>
          <cell r="B291">
            <v>2.3980327576998395</v>
          </cell>
        </row>
        <row r="292">
          <cell r="A292">
            <v>36617</v>
          </cell>
          <cell r="B292">
            <v>2.3420560747663548</v>
          </cell>
        </row>
        <row r="293">
          <cell r="A293">
            <v>36647</v>
          </cell>
          <cell r="B293">
            <v>2.3030134644154732</v>
          </cell>
        </row>
        <row r="294">
          <cell r="A294">
            <v>36678</v>
          </cell>
          <cell r="B294">
            <v>2.2962410501193316</v>
          </cell>
        </row>
        <row r="295">
          <cell r="A295">
            <v>36708</v>
          </cell>
          <cell r="B295">
            <v>2.2728960134992615</v>
          </cell>
        </row>
        <row r="296">
          <cell r="A296">
            <v>36739</v>
          </cell>
          <cell r="B296">
            <v>2.2515252820727119</v>
          </cell>
        </row>
        <row r="297">
          <cell r="A297">
            <v>36770</v>
          </cell>
          <cell r="B297">
            <v>2.2006698525507491</v>
          </cell>
        </row>
        <row r="298">
          <cell r="A298">
            <v>36800</v>
          </cell>
          <cell r="B298">
            <v>2.1408590614693845</v>
          </cell>
        </row>
        <row r="299">
          <cell r="A299">
            <v>36831</v>
          </cell>
          <cell r="B299">
            <v>2.0906022039422631</v>
          </cell>
        </row>
        <row r="300">
          <cell r="A300">
            <v>36861</v>
          </cell>
          <cell r="B300">
            <v>2.0517517136329015</v>
          </cell>
        </row>
        <row r="301">
          <cell r="A301">
            <v>36892</v>
          </cell>
          <cell r="B301">
            <v>2.0053223165103464</v>
          </cell>
        </row>
        <row r="302">
          <cell r="A302">
            <v>36923</v>
          </cell>
          <cell r="B302">
            <v>1.95383666956774</v>
          </cell>
        </row>
        <row r="303">
          <cell r="A303">
            <v>36951</v>
          </cell>
          <cell r="B303">
            <v>1.7752553542009883</v>
          </cell>
        </row>
        <row r="304">
          <cell r="A304">
            <v>36982</v>
          </cell>
          <cell r="B304">
            <v>1.5523510429872074</v>
          </cell>
        </row>
        <row r="305">
          <cell r="A305">
            <v>37012</v>
          </cell>
          <cell r="B305">
            <v>1.4602937987857763</v>
          </cell>
        </row>
        <row r="306">
          <cell r="A306">
            <v>37043</v>
          </cell>
          <cell r="B306">
            <v>1.4195120666034355</v>
          </cell>
        </row>
        <row r="307">
          <cell r="A307">
            <v>37073</v>
          </cell>
          <cell r="B307">
            <v>1.3742539407233587</v>
          </cell>
        </row>
        <row r="308">
          <cell r="A308">
            <v>37104</v>
          </cell>
          <cell r="B308">
            <v>1.3272324177854415</v>
          </cell>
        </row>
        <row r="309">
          <cell r="A309">
            <v>37135</v>
          </cell>
          <cell r="B309">
            <v>1.2598265017419974</v>
          </cell>
        </row>
        <row r="310">
          <cell r="A310">
            <v>37165</v>
          </cell>
          <cell r="B310">
            <v>1.1803921568627451</v>
          </cell>
        </row>
        <row r="311">
          <cell r="A311">
            <v>37196</v>
          </cell>
          <cell r="B311">
            <v>1.1329828619493219</v>
          </cell>
        </row>
        <row r="312">
          <cell r="A312">
            <v>37226</v>
          </cell>
          <cell r="B312">
            <v>1.088090958660662</v>
          </cell>
        </row>
        <row r="313">
          <cell r="A313">
            <v>37257</v>
          </cell>
          <cell r="B313">
            <v>1.0446930623957809</v>
          </cell>
        </row>
        <row r="314">
          <cell r="A314">
            <v>37288</v>
          </cell>
          <cell r="B314">
            <v>1.0186028925229227</v>
          </cell>
        </row>
        <row r="315">
          <cell r="A315">
            <v>37316</v>
          </cell>
          <cell r="B315">
            <v>1</v>
          </cell>
        </row>
      </sheetData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ASBS"/>
      <sheetName val="IASINCOME"/>
      <sheetName val="IASSHARE"/>
      <sheetName val="diff"/>
      <sheetName val="IASCASHFLOW"/>
      <sheetName val="BS eng 0601 "/>
      <sheetName val=" PL eng 0601"/>
      <sheetName val="CASH eng 0601"/>
      <sheetName val="SHARE eng 00 "/>
      <sheetName val="Con"/>
      <sheetName val="Con TL"/>
      <sheetName val="def tax"/>
      <sheetName val="kons adj"/>
      <sheetName val="kfc"/>
      <sheetName val="kfc 2B"/>
      <sheetName val="kfc aje"/>
      <sheetName val="pizza"/>
      <sheetName val="pizza aje"/>
      <sheetName val="pizza 2B"/>
      <sheetName val="30.06.01 PL kfc"/>
      <sheetName val="30.06.01 PL pizza"/>
      <sheetName val="kfc inventories"/>
      <sheetName val="kfc 159"/>
      <sheetName val="kfc fix ass mov"/>
      <sheetName val="kfc fixed ass rest"/>
      <sheetName val="kfc 258"/>
      <sheetName val="kfc equity"/>
      <sheetName val="kfc investment"/>
      <sheetName val="kfc rje"/>
      <sheetName val="kfc due to due  from"/>
      <sheetName val="pizza fix ass  mov "/>
      <sheetName val="pizza fixed ass rest"/>
      <sheetName val="pizza inventories"/>
      <sheetName val="pizza 159"/>
      <sheetName val="pizza equity"/>
      <sheetName val="pizza rje"/>
      <sheetName val="pizza due to due from"/>
      <sheetName val="Geçmiş Dönem rapor"/>
      <sheetName val="632 dipnot"/>
      <sheetName val="factor 06.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>
        <row r="1">
          <cell r="A1">
            <v>27760</v>
          </cell>
          <cell r="B1">
            <v>88682.242990654209</v>
          </cell>
        </row>
        <row r="2">
          <cell r="A2">
            <v>27791</v>
          </cell>
          <cell r="B2">
            <v>86855.835240274595</v>
          </cell>
        </row>
        <row r="3">
          <cell r="A3">
            <v>27820</v>
          </cell>
          <cell r="B3">
            <v>85873.303167420803</v>
          </cell>
        </row>
        <row r="4">
          <cell r="A4">
            <v>27851</v>
          </cell>
          <cell r="B4">
            <v>83054.704595185991</v>
          </cell>
        </row>
        <row r="5">
          <cell r="A5">
            <v>27881</v>
          </cell>
          <cell r="B5">
            <v>81102.564102564094</v>
          </cell>
        </row>
        <row r="6">
          <cell r="A6">
            <v>27912</v>
          </cell>
          <cell r="B6">
            <v>80245.243128964052</v>
          </cell>
        </row>
        <row r="7">
          <cell r="A7">
            <v>27942</v>
          </cell>
          <cell r="B7">
            <v>83236.842105263146</v>
          </cell>
        </row>
        <row r="8">
          <cell r="A8">
            <v>27973</v>
          </cell>
          <cell r="B8">
            <v>81801.724137931044</v>
          </cell>
        </row>
        <row r="9">
          <cell r="A9">
            <v>28004</v>
          </cell>
          <cell r="B9">
            <v>80415.254237288129</v>
          </cell>
        </row>
        <row r="10">
          <cell r="A10">
            <v>28034</v>
          </cell>
          <cell r="B10">
            <v>78746.887966804978</v>
          </cell>
        </row>
        <row r="11">
          <cell r="A11">
            <v>28065</v>
          </cell>
          <cell r="B11">
            <v>77146.341463414632</v>
          </cell>
        </row>
        <row r="12">
          <cell r="A12">
            <v>28095</v>
          </cell>
          <cell r="B12">
            <v>76216.867469879522</v>
          </cell>
        </row>
        <row r="13">
          <cell r="A13">
            <v>28126</v>
          </cell>
          <cell r="B13">
            <v>74277.886497064581</v>
          </cell>
        </row>
        <row r="14">
          <cell r="A14">
            <v>28157</v>
          </cell>
          <cell r="B14">
            <v>73558.139534883725</v>
          </cell>
        </row>
        <row r="15">
          <cell r="A15">
            <v>28185</v>
          </cell>
          <cell r="B15">
            <v>72852.207293666026</v>
          </cell>
        </row>
        <row r="16">
          <cell r="A16">
            <v>28216</v>
          </cell>
          <cell r="B16">
            <v>70288.888888888891</v>
          </cell>
        </row>
        <row r="17">
          <cell r="A17">
            <v>28246</v>
          </cell>
          <cell r="B17">
            <v>69389.396709323584</v>
          </cell>
        </row>
        <row r="18">
          <cell r="A18">
            <v>28277</v>
          </cell>
          <cell r="B18">
            <v>68636.528028933084</v>
          </cell>
        </row>
        <row r="19">
          <cell r="A19">
            <v>28307</v>
          </cell>
          <cell r="B19">
            <v>68143.626570915614</v>
          </cell>
        </row>
        <row r="20">
          <cell r="A20">
            <v>28338</v>
          </cell>
          <cell r="B20">
            <v>67899.821109123441</v>
          </cell>
        </row>
        <row r="21">
          <cell r="A21">
            <v>28369</v>
          </cell>
          <cell r="B21">
            <v>62427.631578947367</v>
          </cell>
        </row>
        <row r="22">
          <cell r="A22">
            <v>28399</v>
          </cell>
          <cell r="B22">
            <v>59679.245283018863</v>
          </cell>
        </row>
        <row r="23">
          <cell r="A23">
            <v>28430</v>
          </cell>
          <cell r="B23">
            <v>57948.091603053428</v>
          </cell>
        </row>
        <row r="24">
          <cell r="A24">
            <v>28460</v>
          </cell>
          <cell r="B24">
            <v>55982.300884955752</v>
          </cell>
        </row>
        <row r="25">
          <cell r="A25">
            <v>28491</v>
          </cell>
          <cell r="B25">
            <v>53762.03966005666</v>
          </cell>
        </row>
        <row r="26">
          <cell r="A26">
            <v>28522</v>
          </cell>
          <cell r="B26">
            <v>51430.894308943083</v>
          </cell>
        </row>
        <row r="27">
          <cell r="A27">
            <v>28550</v>
          </cell>
          <cell r="B27">
            <v>49229.571984435795</v>
          </cell>
        </row>
        <row r="28">
          <cell r="A28">
            <v>28581</v>
          </cell>
          <cell r="B28">
            <v>47563.909774436092</v>
          </cell>
        </row>
        <row r="29">
          <cell r="A29">
            <v>28611</v>
          </cell>
          <cell r="B29">
            <v>46119.076549210207</v>
          </cell>
        </row>
        <row r="30">
          <cell r="A30">
            <v>28642</v>
          </cell>
          <cell r="B30">
            <v>45293.556085918855</v>
          </cell>
        </row>
        <row r="31">
          <cell r="A31">
            <v>28672</v>
          </cell>
          <cell r="B31">
            <v>43378.285714285717</v>
          </cell>
        </row>
        <row r="32">
          <cell r="A32">
            <v>28703</v>
          </cell>
          <cell r="B32">
            <v>42361.607142857145</v>
          </cell>
        </row>
        <row r="33">
          <cell r="A33">
            <v>28734</v>
          </cell>
          <cell r="B33">
            <v>40681.672025723477</v>
          </cell>
        </row>
        <row r="34">
          <cell r="A34">
            <v>28764</v>
          </cell>
          <cell r="B34">
            <v>39578.727841501561</v>
          </cell>
        </row>
        <row r="35">
          <cell r="A35">
            <v>28795</v>
          </cell>
          <cell r="B35">
            <v>38691.131498470946</v>
          </cell>
        </row>
        <row r="36">
          <cell r="A36">
            <v>28825</v>
          </cell>
          <cell r="B36">
            <v>37617.443012884039</v>
          </cell>
        </row>
        <row r="37">
          <cell r="A37">
            <v>28856</v>
          </cell>
          <cell r="B37">
            <v>35909.176915799428</v>
          </cell>
        </row>
        <row r="38">
          <cell r="A38">
            <v>28887</v>
          </cell>
          <cell r="B38">
            <v>34256.31768953069</v>
          </cell>
        </row>
        <row r="39">
          <cell r="A39">
            <v>28915</v>
          </cell>
          <cell r="B39">
            <v>32608.247422680412</v>
          </cell>
        </row>
        <row r="40">
          <cell r="A40">
            <v>28946</v>
          </cell>
          <cell r="B40">
            <v>30243.824701195219</v>
          </cell>
        </row>
        <row r="41">
          <cell r="A41">
            <v>28976</v>
          </cell>
          <cell r="B41">
            <v>28907.844630616906</v>
          </cell>
        </row>
        <row r="42">
          <cell r="A42">
            <v>29007</v>
          </cell>
          <cell r="B42">
            <v>26957.38636363636</v>
          </cell>
        </row>
        <row r="43">
          <cell r="A43">
            <v>29037</v>
          </cell>
          <cell r="B43">
            <v>26104.539202200824</v>
          </cell>
        </row>
        <row r="44">
          <cell r="A44">
            <v>29068</v>
          </cell>
          <cell r="B44">
            <v>25253.493013972056</v>
          </cell>
        </row>
        <row r="45">
          <cell r="A45">
            <v>29099</v>
          </cell>
          <cell r="B45">
            <v>24519.37984496124</v>
          </cell>
        </row>
        <row r="46">
          <cell r="A46">
            <v>29129</v>
          </cell>
          <cell r="B46">
            <v>23328.826060233558</v>
          </cell>
        </row>
        <row r="47">
          <cell r="A47">
            <v>29160</v>
          </cell>
          <cell r="B47">
            <v>21615.034168564918</v>
          </cell>
        </row>
        <row r="48">
          <cell r="A48">
            <v>29190</v>
          </cell>
          <cell r="B48">
            <v>20740.983606557376</v>
          </cell>
        </row>
        <row r="49">
          <cell r="A49">
            <v>29221</v>
          </cell>
          <cell r="B49">
            <v>18996.996996996997</v>
          </cell>
        </row>
        <row r="50">
          <cell r="A50">
            <v>29252</v>
          </cell>
          <cell r="B50">
            <v>14688.854489164085</v>
          </cell>
        </row>
        <row r="51">
          <cell r="A51">
            <v>29281</v>
          </cell>
          <cell r="B51">
            <v>14068.198665678281</v>
          </cell>
        </row>
        <row r="52">
          <cell r="A52">
            <v>29312</v>
          </cell>
          <cell r="B52">
            <v>13584.824624194704</v>
          </cell>
        </row>
        <row r="53">
          <cell r="A53">
            <v>29342</v>
          </cell>
          <cell r="B53">
            <v>20232.409381663114</v>
          </cell>
        </row>
        <row r="54">
          <cell r="A54">
            <v>29373</v>
          </cell>
          <cell r="B54">
            <v>12844.670050761422</v>
          </cell>
        </row>
        <row r="55">
          <cell r="A55">
            <v>29403</v>
          </cell>
          <cell r="B55">
            <v>12822.972972972973</v>
          </cell>
        </row>
        <row r="56">
          <cell r="A56">
            <v>29434</v>
          </cell>
          <cell r="B56">
            <v>12626.746506986028</v>
          </cell>
        </row>
        <row r="57">
          <cell r="A57">
            <v>29465</v>
          </cell>
          <cell r="B57">
            <v>12204.501607717042</v>
          </cell>
        </row>
        <row r="58">
          <cell r="A58">
            <v>29495</v>
          </cell>
          <cell r="B58">
            <v>11394.776343440408</v>
          </cell>
        </row>
        <row r="59">
          <cell r="A59">
            <v>29526</v>
          </cell>
          <cell r="B59">
            <v>10982.638888888889</v>
          </cell>
        </row>
        <row r="60">
          <cell r="A60">
            <v>29556</v>
          </cell>
          <cell r="B60">
            <v>10655.811341942728</v>
          </cell>
        </row>
        <row r="61">
          <cell r="A61">
            <v>29587</v>
          </cell>
          <cell r="B61">
            <v>10192.266380236304</v>
          </cell>
        </row>
        <row r="62">
          <cell r="A62">
            <v>29618</v>
          </cell>
          <cell r="B62">
            <v>9967.4369747899145</v>
          </cell>
        </row>
        <row r="63">
          <cell r="A63">
            <v>29646</v>
          </cell>
          <cell r="B63">
            <v>10049.245432883241</v>
          </cell>
        </row>
        <row r="64">
          <cell r="A64">
            <v>29677</v>
          </cell>
          <cell r="B64">
            <v>10129.703763010408</v>
          </cell>
        </row>
        <row r="65">
          <cell r="A65">
            <v>29707</v>
          </cell>
          <cell r="B65">
            <v>9912.7709584747972</v>
          </cell>
        </row>
        <row r="66">
          <cell r="A66">
            <v>29738</v>
          </cell>
          <cell r="B66">
            <v>9316.6421207658314</v>
          </cell>
        </row>
        <row r="67">
          <cell r="A67">
            <v>29768</v>
          </cell>
          <cell r="B67">
            <v>9302.9411764705892</v>
          </cell>
        </row>
        <row r="68">
          <cell r="A68">
            <v>29799</v>
          </cell>
          <cell r="B68">
            <v>9201.454545454546</v>
          </cell>
        </row>
        <row r="69">
          <cell r="A69">
            <v>29830</v>
          </cell>
          <cell r="B69">
            <v>8937.1320932422877</v>
          </cell>
        </row>
        <row r="70">
          <cell r="A70">
            <v>29860</v>
          </cell>
          <cell r="B70">
            <v>8794.253938832253</v>
          </cell>
        </row>
        <row r="71">
          <cell r="A71">
            <v>29891</v>
          </cell>
          <cell r="B71">
            <v>8630.2864938608454</v>
          </cell>
        </row>
        <row r="72">
          <cell r="A72">
            <v>29921</v>
          </cell>
          <cell r="B72">
            <v>8481.7877094972064</v>
          </cell>
        </row>
        <row r="73">
          <cell r="A73">
            <v>29952</v>
          </cell>
          <cell r="B73">
            <v>8316.389132340053</v>
          </cell>
        </row>
        <row r="74">
          <cell r="A74">
            <v>29983</v>
          </cell>
          <cell r="B74">
            <v>8017.7439797211664</v>
          </cell>
        </row>
        <row r="75">
          <cell r="A75">
            <v>30011</v>
          </cell>
          <cell r="B75">
            <v>7760.3762011858516</v>
          </cell>
        </row>
        <row r="76">
          <cell r="A76">
            <v>30042</v>
          </cell>
          <cell r="B76">
            <v>7615.569823434992</v>
          </cell>
        </row>
        <row r="77">
          <cell r="A77">
            <v>30072</v>
          </cell>
          <cell r="B77">
            <v>7517.5282234105762</v>
          </cell>
        </row>
        <row r="78">
          <cell r="A78">
            <v>30103</v>
          </cell>
          <cell r="B78">
            <v>7416.1781946072679</v>
          </cell>
        </row>
        <row r="79">
          <cell r="A79">
            <v>30133</v>
          </cell>
          <cell r="B79">
            <v>7272.65759724085</v>
          </cell>
        </row>
        <row r="80">
          <cell r="A80">
            <v>30164</v>
          </cell>
          <cell r="B80">
            <v>7134.5864661654132</v>
          </cell>
        </row>
        <row r="81">
          <cell r="A81">
            <v>30195</v>
          </cell>
          <cell r="B81">
            <v>7053.7074893142535</v>
          </cell>
        </row>
        <row r="82">
          <cell r="A82">
            <v>30225</v>
          </cell>
          <cell r="B82">
            <v>7001.660210293303</v>
          </cell>
        </row>
        <row r="83">
          <cell r="A83">
            <v>30256</v>
          </cell>
          <cell r="B83">
            <v>6928.8061336254113</v>
          </cell>
        </row>
        <row r="84">
          <cell r="A84">
            <v>30286</v>
          </cell>
          <cell r="B84">
            <v>6888.5662431941919</v>
          </cell>
        </row>
        <row r="85">
          <cell r="A85">
            <v>30317</v>
          </cell>
          <cell r="B85">
            <v>6288.2703777335983</v>
          </cell>
        </row>
        <row r="86">
          <cell r="A86">
            <v>30348</v>
          </cell>
          <cell r="B86">
            <v>6139.7605952766098</v>
          </cell>
        </row>
        <row r="87">
          <cell r="A87">
            <v>30376</v>
          </cell>
          <cell r="B87">
            <v>6044.911610129001</v>
          </cell>
        </row>
        <row r="88">
          <cell r="A88">
            <v>30407</v>
          </cell>
          <cell r="B88">
            <v>5960.4271356783911</v>
          </cell>
        </row>
        <row r="89">
          <cell r="A89">
            <v>30437</v>
          </cell>
          <cell r="B89">
            <v>5863.741696276842</v>
          </cell>
        </row>
        <row r="90">
          <cell r="A90">
            <v>30468</v>
          </cell>
          <cell r="B90">
            <v>5787.7401646843546</v>
          </cell>
        </row>
        <row r="91">
          <cell r="A91">
            <v>30498</v>
          </cell>
          <cell r="B91">
            <v>5720.5727204220047</v>
          </cell>
        </row>
        <row r="92">
          <cell r="A92">
            <v>30529</v>
          </cell>
          <cell r="B92">
            <v>5604.015945666617</v>
          </cell>
        </row>
        <row r="93">
          <cell r="A93">
            <v>30560</v>
          </cell>
          <cell r="B93">
            <v>5489.7309806190333</v>
          </cell>
        </row>
        <row r="94">
          <cell r="A94">
            <v>30590</v>
          </cell>
          <cell r="B94">
            <v>5342.905405405405</v>
          </cell>
        </row>
        <row r="95">
          <cell r="A95">
            <v>30621</v>
          </cell>
          <cell r="B95">
            <v>5131.9632233639804</v>
          </cell>
        </row>
        <row r="96">
          <cell r="A96">
            <v>30651</v>
          </cell>
          <cell r="B96">
            <v>4917.2172561212592</v>
          </cell>
        </row>
        <row r="97">
          <cell r="A97">
            <v>30682</v>
          </cell>
          <cell r="B97">
            <v>4733.2585110362888</v>
          </cell>
        </row>
        <row r="98">
          <cell r="A98">
            <v>30713</v>
          </cell>
          <cell r="B98">
            <v>4578.5283474065136</v>
          </cell>
        </row>
        <row r="99">
          <cell r="A99">
            <v>30742</v>
          </cell>
          <cell r="B99">
            <v>4433.5942062843123</v>
          </cell>
        </row>
        <row r="100">
          <cell r="A100">
            <v>30773</v>
          </cell>
          <cell r="B100">
            <v>4094.9401229906139</v>
          </cell>
        </row>
        <row r="101">
          <cell r="A101">
            <v>30803</v>
          </cell>
          <cell r="B101">
            <v>3830.8437626160676</v>
          </cell>
        </row>
        <row r="102">
          <cell r="A102">
            <v>30834</v>
          </cell>
          <cell r="B102">
            <v>3659.115010122433</v>
          </cell>
        </row>
        <row r="103">
          <cell r="A103">
            <v>30864</v>
          </cell>
          <cell r="B103">
            <v>3685.04854368932</v>
          </cell>
        </row>
        <row r="104">
          <cell r="A104">
            <v>30895</v>
          </cell>
          <cell r="B104">
            <v>3571.3210387655249</v>
          </cell>
        </row>
        <row r="105">
          <cell r="A105">
            <v>30926</v>
          </cell>
          <cell r="B105">
            <v>3490.2068965517242</v>
          </cell>
        </row>
        <row r="106">
          <cell r="A106">
            <v>30956</v>
          </cell>
          <cell r="B106">
            <v>3379.5743923070072</v>
          </cell>
        </row>
        <row r="107">
          <cell r="A107">
            <v>30987</v>
          </cell>
          <cell r="B107">
            <v>3258.5851648351645</v>
          </cell>
        </row>
        <row r="108">
          <cell r="A108">
            <v>31017</v>
          </cell>
          <cell r="B108">
            <v>3203.0379746835442</v>
          </cell>
        </row>
        <row r="109">
          <cell r="A109">
            <v>31048</v>
          </cell>
          <cell r="B109">
            <v>3056.0386473429953</v>
          </cell>
        </row>
        <row r="110">
          <cell r="A110">
            <v>31079</v>
          </cell>
          <cell r="B110">
            <v>2918.1210117628971</v>
          </cell>
        </row>
        <row r="111">
          <cell r="A111">
            <v>31107</v>
          </cell>
          <cell r="B111">
            <v>2769.9044004962416</v>
          </cell>
        </row>
        <row r="112">
          <cell r="A112">
            <v>31138</v>
          </cell>
          <cell r="B112">
            <v>2706.6961420523421</v>
          </cell>
        </row>
        <row r="113">
          <cell r="A113">
            <v>31168</v>
          </cell>
          <cell r="B113">
            <v>2649.448555074689</v>
          </cell>
        </row>
        <row r="114">
          <cell r="A114">
            <v>31199</v>
          </cell>
          <cell r="B114">
            <v>2683.5407239819001</v>
          </cell>
        </row>
        <row r="115">
          <cell r="A115">
            <v>31229</v>
          </cell>
          <cell r="B115">
            <v>2670.5129107155421</v>
          </cell>
        </row>
        <row r="116">
          <cell r="A116">
            <v>31260</v>
          </cell>
          <cell r="B116">
            <v>2624.1703539823011</v>
          </cell>
        </row>
        <row r="117">
          <cell r="A117">
            <v>31291</v>
          </cell>
          <cell r="B117">
            <v>2554.2395693135936</v>
          </cell>
        </row>
        <row r="118">
          <cell r="A118">
            <v>31321</v>
          </cell>
          <cell r="B118">
            <v>2433.0769230769229</v>
          </cell>
        </row>
        <row r="119">
          <cell r="A119">
            <v>31352</v>
          </cell>
          <cell r="B119">
            <v>2360.7413857444958</v>
          </cell>
        </row>
        <row r="120">
          <cell r="A120">
            <v>31382</v>
          </cell>
          <cell r="B120">
            <v>2317.0746596666872</v>
          </cell>
        </row>
        <row r="121">
          <cell r="A121">
            <v>31413</v>
          </cell>
          <cell r="B121">
            <v>2217.0560747663553</v>
          </cell>
        </row>
        <row r="122">
          <cell r="A122">
            <v>31444</v>
          </cell>
          <cell r="B122">
            <v>2172.6388093875212</v>
          </cell>
        </row>
        <row r="123">
          <cell r="A123">
            <v>31472</v>
          </cell>
          <cell r="B123">
            <v>2144.406779661017</v>
          </cell>
        </row>
        <row r="124">
          <cell r="A124">
            <v>31503</v>
          </cell>
          <cell r="B124">
            <v>2102.825484764543</v>
          </cell>
        </row>
        <row r="125">
          <cell r="A125">
            <v>31533</v>
          </cell>
          <cell r="B125">
            <v>2069.5747001090513</v>
          </cell>
        </row>
        <row r="126">
          <cell r="A126">
            <v>31564</v>
          </cell>
          <cell r="B126">
            <v>2050.5672609400326</v>
          </cell>
        </row>
        <row r="127">
          <cell r="A127">
            <v>31594</v>
          </cell>
          <cell r="B127">
            <v>2025.4002134471716</v>
          </cell>
        </row>
        <row r="128">
          <cell r="A128">
            <v>31625</v>
          </cell>
          <cell r="B128">
            <v>2022.1630261054875</v>
          </cell>
        </row>
        <row r="129">
          <cell r="A129">
            <v>31656</v>
          </cell>
          <cell r="B129">
            <v>1978.9363920750782</v>
          </cell>
        </row>
        <row r="130">
          <cell r="A130">
            <v>31686</v>
          </cell>
          <cell r="B130">
            <v>1904.4656297039637</v>
          </cell>
        </row>
        <row r="131">
          <cell r="A131">
            <v>31717</v>
          </cell>
          <cell r="B131">
            <v>1877.1513353115729</v>
          </cell>
        </row>
        <row r="132">
          <cell r="A132">
            <v>31747</v>
          </cell>
          <cell r="B132">
            <v>1860.5882352941176</v>
          </cell>
        </row>
        <row r="133">
          <cell r="A133">
            <v>31778</v>
          </cell>
          <cell r="B133">
            <v>1795.4588457899717</v>
          </cell>
        </row>
        <row r="134">
          <cell r="A134">
            <v>31809</v>
          </cell>
          <cell r="B134">
            <v>1757.2222222222222</v>
          </cell>
        </row>
        <row r="135">
          <cell r="A135">
            <v>31837</v>
          </cell>
          <cell r="B135">
            <v>1697.4955277280856</v>
          </cell>
        </row>
        <row r="136">
          <cell r="A136">
            <v>31868</v>
          </cell>
          <cell r="B136">
            <v>1653.8562091503268</v>
          </cell>
        </row>
        <row r="137">
          <cell r="A137">
            <v>31898</v>
          </cell>
          <cell r="B137">
            <v>1578.8685524126456</v>
          </cell>
        </row>
        <row r="138">
          <cell r="A138">
            <v>31929</v>
          </cell>
          <cell r="B138">
            <v>1571.6770186335402</v>
          </cell>
        </row>
        <row r="139">
          <cell r="A139">
            <v>31959</v>
          </cell>
          <cell r="B139">
            <v>1544.8107448107448</v>
          </cell>
        </row>
        <row r="140">
          <cell r="A140">
            <v>31990</v>
          </cell>
          <cell r="B140">
            <v>1502.6128266033254</v>
          </cell>
        </row>
        <row r="141">
          <cell r="A141">
            <v>32021</v>
          </cell>
          <cell r="B141">
            <v>1472.3041117145074</v>
          </cell>
        </row>
        <row r="142">
          <cell r="A142">
            <v>32051</v>
          </cell>
          <cell r="B142">
            <v>1423.1721034870641</v>
          </cell>
        </row>
        <row r="143">
          <cell r="A143">
            <v>32082</v>
          </cell>
          <cell r="B143">
            <v>1383.7404301859278</v>
          </cell>
        </row>
        <row r="144">
          <cell r="A144">
            <v>32112</v>
          </cell>
          <cell r="B144">
            <v>1249.3745885450955</v>
          </cell>
        </row>
        <row r="145">
          <cell r="A145">
            <v>32143</v>
          </cell>
          <cell r="B145">
            <v>1168.5960591133005</v>
          </cell>
        </row>
        <row r="146">
          <cell r="A146">
            <v>32174</v>
          </cell>
          <cell r="B146">
            <v>1100.4928964917367</v>
          </cell>
        </row>
        <row r="147">
          <cell r="A147">
            <v>32203</v>
          </cell>
          <cell r="B147">
            <v>1028.6178861788617</v>
          </cell>
        </row>
        <row r="148">
          <cell r="A148">
            <v>32234</v>
          </cell>
          <cell r="B148">
            <v>981.53607447633817</v>
          </cell>
        </row>
        <row r="149">
          <cell r="A149">
            <v>32264</v>
          </cell>
          <cell r="B149">
            <v>961.15472271461135</v>
          </cell>
        </row>
        <row r="150">
          <cell r="A150">
            <v>32295</v>
          </cell>
          <cell r="B150">
            <v>937.41664608545307</v>
          </cell>
        </row>
        <row r="151">
          <cell r="A151">
            <v>32325</v>
          </cell>
          <cell r="B151">
            <v>917.25471242145966</v>
          </cell>
        </row>
        <row r="152">
          <cell r="A152">
            <v>32356</v>
          </cell>
          <cell r="B152">
            <v>889.31583880037488</v>
          </cell>
        </row>
        <row r="153">
          <cell r="A153">
            <v>32387</v>
          </cell>
          <cell r="B153">
            <v>857.76271186440681</v>
          </cell>
        </row>
        <row r="154">
          <cell r="A154">
            <v>32417</v>
          </cell>
          <cell r="B154">
            <v>808.43450479233218</v>
          </cell>
        </row>
        <row r="155">
          <cell r="A155">
            <v>32448</v>
          </cell>
          <cell r="B155">
            <v>768.02913800080933</v>
          </cell>
        </row>
        <row r="156">
          <cell r="A156">
            <v>32478</v>
          </cell>
          <cell r="B156">
            <v>736.29485935984474</v>
          </cell>
        </row>
        <row r="157">
          <cell r="A157">
            <v>32509</v>
          </cell>
          <cell r="B157">
            <v>683.3993518185091</v>
          </cell>
        </row>
        <row r="158">
          <cell r="A158">
            <v>32540</v>
          </cell>
          <cell r="B158">
            <v>650.1541623843782</v>
          </cell>
        </row>
        <row r="159">
          <cell r="A159">
            <v>32568</v>
          </cell>
          <cell r="B159">
            <v>635.56597454789005</v>
          </cell>
        </row>
        <row r="160">
          <cell r="A160">
            <v>32599</v>
          </cell>
          <cell r="B160">
            <v>607.97693416626612</v>
          </cell>
        </row>
        <row r="161">
          <cell r="A161">
            <v>32629</v>
          </cell>
          <cell r="B161">
            <v>585.9215807347947</v>
          </cell>
        </row>
        <row r="162">
          <cell r="A162">
            <v>32660</v>
          </cell>
          <cell r="B162">
            <v>551.28540305010893</v>
          </cell>
        </row>
        <row r="163">
          <cell r="A163">
            <v>32690</v>
          </cell>
          <cell r="B163">
            <v>524.90665191536436</v>
          </cell>
        </row>
        <row r="164">
          <cell r="A164">
            <v>32721</v>
          </cell>
          <cell r="B164">
            <v>508.93000804505226</v>
          </cell>
        </row>
        <row r="165">
          <cell r="A165">
            <v>32752</v>
          </cell>
          <cell r="B165">
            <v>488.68288914638856</v>
          </cell>
        </row>
        <row r="166">
          <cell r="A166">
            <v>32782</v>
          </cell>
          <cell r="B166">
            <v>468.47691927919027</v>
          </cell>
        </row>
        <row r="167">
          <cell r="A167">
            <v>32813</v>
          </cell>
          <cell r="B167">
            <v>452.61149534939187</v>
          </cell>
        </row>
        <row r="168">
          <cell r="A168">
            <v>32843</v>
          </cell>
          <cell r="B168">
            <v>439.05147484094852</v>
          </cell>
        </row>
        <row r="169">
          <cell r="A169">
            <v>32874</v>
          </cell>
          <cell r="B169">
            <v>411.75960078108051</v>
          </cell>
        </row>
        <row r="170">
          <cell r="A170">
            <v>32905</v>
          </cell>
          <cell r="B170">
            <v>390.13259327782919</v>
          </cell>
        </row>
        <row r="171">
          <cell r="A171">
            <v>32933</v>
          </cell>
          <cell r="B171">
            <v>376.47292203927788</v>
          </cell>
        </row>
        <row r="172">
          <cell r="A172">
            <v>32964</v>
          </cell>
          <cell r="B172">
            <v>365.27764411509958</v>
          </cell>
        </row>
        <row r="173">
          <cell r="A173">
            <v>32994</v>
          </cell>
          <cell r="B173">
            <v>357.19932241671376</v>
          </cell>
        </row>
        <row r="174">
          <cell r="A174">
            <v>33025</v>
          </cell>
          <cell r="B174">
            <v>352.12913999443361</v>
          </cell>
        </row>
        <row r="175">
          <cell r="A175">
            <v>33055</v>
          </cell>
          <cell r="B175">
            <v>347.61425038922977</v>
          </cell>
        </row>
        <row r="176">
          <cell r="A176">
            <v>33086</v>
          </cell>
          <cell r="B176">
            <v>339.04421616793212</v>
          </cell>
        </row>
        <row r="177">
          <cell r="A177">
            <v>33117</v>
          </cell>
          <cell r="B177">
            <v>322.125095476534</v>
          </cell>
        </row>
        <row r="178">
          <cell r="A178">
            <v>33147</v>
          </cell>
          <cell r="B178">
            <v>307.06253539357652</v>
          </cell>
        </row>
        <row r="179">
          <cell r="A179">
            <v>33178</v>
          </cell>
          <cell r="B179">
            <v>295.86094005768177</v>
          </cell>
        </row>
        <row r="180">
          <cell r="A180">
            <v>33208</v>
          </cell>
          <cell r="B180">
            <v>288.26611984506724</v>
          </cell>
        </row>
        <row r="181">
          <cell r="A181">
            <v>33239</v>
          </cell>
          <cell r="B181">
            <v>275.6226853532786</v>
          </cell>
        </row>
        <row r="182">
          <cell r="A182">
            <v>33270</v>
          </cell>
          <cell r="B182">
            <v>261.85581234908591</v>
          </cell>
        </row>
        <row r="183">
          <cell r="A183">
            <v>33298</v>
          </cell>
          <cell r="B183">
            <v>249.74338728780103</v>
          </cell>
        </row>
        <row r="184">
          <cell r="A184">
            <v>33329</v>
          </cell>
          <cell r="B184">
            <v>236.988011988012</v>
          </cell>
        </row>
        <row r="185">
          <cell r="A185">
            <v>33359</v>
          </cell>
          <cell r="B185">
            <v>230.28758645795415</v>
          </cell>
        </row>
        <row r="186">
          <cell r="A186">
            <v>33390</v>
          </cell>
          <cell r="B186">
            <v>227.19980845205316</v>
          </cell>
        </row>
        <row r="187">
          <cell r="A187">
            <v>33420</v>
          </cell>
          <cell r="B187">
            <v>222.21181429658685</v>
          </cell>
        </row>
        <row r="188">
          <cell r="A188">
            <v>33451</v>
          </cell>
          <cell r="B188">
            <v>212.1869409660107</v>
          </cell>
        </row>
        <row r="189">
          <cell r="A189">
            <v>33482</v>
          </cell>
          <cell r="B189">
            <v>203.27763496143959</v>
          </cell>
        </row>
        <row r="190">
          <cell r="A190">
            <v>33512</v>
          </cell>
          <cell r="B190">
            <v>196.37831125827816</v>
          </cell>
        </row>
        <row r="191">
          <cell r="A191">
            <v>33543</v>
          </cell>
          <cell r="B191">
            <v>189.08982214915557</v>
          </cell>
        </row>
        <row r="192">
          <cell r="A192">
            <v>33573</v>
          </cell>
          <cell r="B192">
            <v>181.06187091542239</v>
          </cell>
        </row>
        <row r="193">
          <cell r="A193">
            <v>33604</v>
          </cell>
          <cell r="B193">
            <v>163.06925588589104</v>
          </cell>
        </row>
        <row r="194">
          <cell r="A194">
            <v>33635</v>
          </cell>
          <cell r="B194">
            <v>154.94142139853858</v>
          </cell>
        </row>
        <row r="195">
          <cell r="A195">
            <v>33664</v>
          </cell>
          <cell r="B195">
            <v>148.57321799037069</v>
          </cell>
        </row>
        <row r="196">
          <cell r="A196">
            <v>33695</v>
          </cell>
          <cell r="B196">
            <v>145.38629486344658</v>
          </cell>
        </row>
        <row r="197">
          <cell r="A197">
            <v>33725</v>
          </cell>
          <cell r="B197">
            <v>144.37977861462969</v>
          </cell>
        </row>
        <row r="198">
          <cell r="A198">
            <v>33756</v>
          </cell>
          <cell r="B198">
            <v>144.02367762009561</v>
          </cell>
        </row>
        <row r="199">
          <cell r="A199">
            <v>33786</v>
          </cell>
          <cell r="B199">
            <v>141.42633579253297</v>
          </cell>
        </row>
        <row r="200">
          <cell r="A200">
            <v>33817</v>
          </cell>
          <cell r="B200">
            <v>134.90669984005686</v>
          </cell>
        </row>
        <row r="201">
          <cell r="A201">
            <v>33848</v>
          </cell>
          <cell r="B201">
            <v>126.95163556090708</v>
          </cell>
        </row>
        <row r="202">
          <cell r="A202">
            <v>33878</v>
          </cell>
          <cell r="B202">
            <v>120.27759292708433</v>
          </cell>
        </row>
        <row r="203">
          <cell r="A203">
            <v>33909</v>
          </cell>
          <cell r="B203">
            <v>116.21911264888699</v>
          </cell>
        </row>
        <row r="204">
          <cell r="A204">
            <v>33939</v>
          </cell>
          <cell r="B204">
            <v>112.17638018678331</v>
          </cell>
        </row>
        <row r="205">
          <cell r="A205">
            <v>33970</v>
          </cell>
          <cell r="B205">
            <v>106.79496919051238</v>
          </cell>
        </row>
        <row r="206">
          <cell r="A206">
            <v>34001</v>
          </cell>
          <cell r="B206">
            <v>101.49748636217777</v>
          </cell>
        </row>
        <row r="207">
          <cell r="A207">
            <v>34029</v>
          </cell>
          <cell r="B207">
            <v>96.890794914994643</v>
          </cell>
        </row>
        <row r="208">
          <cell r="A208">
            <v>34060</v>
          </cell>
          <cell r="B208">
            <v>94.422608089954721</v>
          </cell>
        </row>
        <row r="209">
          <cell r="A209">
            <v>34090</v>
          </cell>
          <cell r="B209">
            <v>91.78314068772066</v>
          </cell>
        </row>
        <row r="210">
          <cell r="A210">
            <v>34121</v>
          </cell>
          <cell r="B210">
            <v>89.681733336483703</v>
          </cell>
        </row>
        <row r="211">
          <cell r="A211">
            <v>34151</v>
          </cell>
          <cell r="B211">
            <v>85.621475298894651</v>
          </cell>
        </row>
        <row r="212">
          <cell r="A212">
            <v>34182</v>
          </cell>
          <cell r="B212">
            <v>82.475391669020667</v>
          </cell>
        </row>
        <row r="213">
          <cell r="A213">
            <v>34213</v>
          </cell>
          <cell r="B213">
            <v>79.33780648397817</v>
          </cell>
        </row>
        <row r="214">
          <cell r="A214">
            <v>34243</v>
          </cell>
          <cell r="B214">
            <v>76.606050820433126</v>
          </cell>
        </row>
        <row r="215">
          <cell r="A215">
            <v>34274</v>
          </cell>
          <cell r="B215">
            <v>72.029604326786227</v>
          </cell>
        </row>
        <row r="216">
          <cell r="A216">
            <v>34304</v>
          </cell>
          <cell r="B216">
            <v>69.998524638536438</v>
          </cell>
        </row>
        <row r="217">
          <cell r="A217">
            <v>34335</v>
          </cell>
          <cell r="B217">
            <v>66.483333625264919</v>
          </cell>
        </row>
        <row r="218">
          <cell r="A218">
            <v>34366</v>
          </cell>
          <cell r="B218">
            <v>60.410631863759349</v>
          </cell>
        </row>
        <row r="219">
          <cell r="A219">
            <v>34394</v>
          </cell>
          <cell r="B219">
            <v>55.683351915967371</v>
          </cell>
        </row>
        <row r="220">
          <cell r="A220">
            <v>34425</v>
          </cell>
          <cell r="B220">
            <v>41.91532124478212</v>
          </cell>
        </row>
        <row r="221">
          <cell r="A221">
            <v>34455</v>
          </cell>
          <cell r="B221">
            <v>38.460992835935841</v>
          </cell>
        </row>
        <row r="222">
          <cell r="A222">
            <v>34486</v>
          </cell>
          <cell r="B222">
            <v>37.743879397784454</v>
          </cell>
        </row>
        <row r="223">
          <cell r="A223">
            <v>34516</v>
          </cell>
          <cell r="B223">
            <v>37.422357186520223</v>
          </cell>
        </row>
        <row r="224">
          <cell r="A224">
            <v>34547</v>
          </cell>
          <cell r="B224">
            <v>36.427851624358176</v>
          </cell>
        </row>
        <row r="225">
          <cell r="A225">
            <v>34578</v>
          </cell>
          <cell r="B225">
            <v>34.559807697560707</v>
          </cell>
        </row>
        <row r="226">
          <cell r="A226">
            <v>34608</v>
          </cell>
          <cell r="B226">
            <v>32.336278209901259</v>
          </cell>
        </row>
        <row r="227">
          <cell r="A227">
            <v>34639</v>
          </cell>
          <cell r="B227">
            <v>30.391057874003138</v>
          </cell>
        </row>
        <row r="228">
          <cell r="A228">
            <v>34669</v>
          </cell>
          <cell r="B228">
            <v>28.049276154863694</v>
          </cell>
        </row>
        <row r="229">
          <cell r="A229">
            <v>34700</v>
          </cell>
          <cell r="B229">
            <v>25.887151226631925</v>
          </cell>
        </row>
        <row r="230">
          <cell r="A230">
            <v>34731</v>
          </cell>
          <cell r="B230">
            <v>24.185963526068285</v>
          </cell>
        </row>
        <row r="231">
          <cell r="A231">
            <v>34759</v>
          </cell>
          <cell r="B231">
            <v>22.790100032423474</v>
          </cell>
        </row>
        <row r="232">
          <cell r="A232">
            <v>34790</v>
          </cell>
          <cell r="B232">
            <v>21.925563071519758</v>
          </cell>
        </row>
        <row r="233">
          <cell r="A233">
            <v>34820</v>
          </cell>
          <cell r="B233">
            <v>21.564193757314758</v>
          </cell>
        </row>
        <row r="234">
          <cell r="A234">
            <v>34851</v>
          </cell>
          <cell r="B234">
            <v>21.292016335322892</v>
          </cell>
        </row>
        <row r="235">
          <cell r="A235">
            <v>34881</v>
          </cell>
          <cell r="B235">
            <v>20.794731738318166</v>
          </cell>
        </row>
        <row r="236">
          <cell r="A236">
            <v>34912</v>
          </cell>
          <cell r="B236">
            <v>20.201504095546792</v>
          </cell>
        </row>
        <row r="237">
          <cell r="A237">
            <v>34943</v>
          </cell>
          <cell r="B237">
            <v>19.28247020452952</v>
          </cell>
        </row>
        <row r="238">
          <cell r="A238">
            <v>34973</v>
          </cell>
          <cell r="B238">
            <v>18.472500036501145</v>
          </cell>
        </row>
        <row r="239">
          <cell r="A239">
            <v>35004</v>
          </cell>
          <cell r="B239">
            <v>17.705340150016792</v>
          </cell>
        </row>
        <row r="240">
          <cell r="A240">
            <v>35034</v>
          </cell>
          <cell r="B240">
            <v>17.01299865531152</v>
          </cell>
        </row>
        <row r="241">
          <cell r="A241">
            <v>35065</v>
          </cell>
          <cell r="B241">
            <v>15.504901960784313</v>
          </cell>
        </row>
        <row r="242">
          <cell r="A242">
            <v>35096</v>
          </cell>
          <cell r="B242">
            <v>14.649170204554224</v>
          </cell>
        </row>
        <row r="243">
          <cell r="A243">
            <v>35125</v>
          </cell>
          <cell r="B243">
            <v>13.687702848900107</v>
          </cell>
        </row>
        <row r="244">
          <cell r="A244">
            <v>35156</v>
          </cell>
          <cell r="B244">
            <v>12.664664664664665</v>
          </cell>
        </row>
        <row r="245">
          <cell r="A245">
            <v>35186</v>
          </cell>
          <cell r="B245">
            <v>12.161486702979813</v>
          </cell>
        </row>
        <row r="246">
          <cell r="A246">
            <v>35217</v>
          </cell>
          <cell r="B246">
            <v>11.839051777916406</v>
          </cell>
        </row>
        <row r="247">
          <cell r="A247">
            <v>35247</v>
          </cell>
          <cell r="B247">
            <v>11.564899451553931</v>
          </cell>
        </row>
        <row r="248">
          <cell r="A248">
            <v>35278</v>
          </cell>
          <cell r="B248">
            <v>11.143863769817967</v>
          </cell>
        </row>
        <row r="249">
          <cell r="A249">
            <v>35309</v>
          </cell>
          <cell r="B249">
            <v>10.602234636871508</v>
          </cell>
        </row>
        <row r="250">
          <cell r="A250">
            <v>35339</v>
          </cell>
          <cell r="B250">
            <v>10.051906779661016</v>
          </cell>
        </row>
        <row r="251">
          <cell r="A251">
            <v>35370</v>
          </cell>
          <cell r="B251">
            <v>9.5631141345427064</v>
          </cell>
        </row>
        <row r="252">
          <cell r="A252">
            <v>35400</v>
          </cell>
          <cell r="B252">
            <v>9.2014545454545456</v>
          </cell>
        </row>
        <row r="253">
          <cell r="A253">
            <v>35431</v>
          </cell>
          <cell r="B253">
            <v>8.7094997705369437</v>
          </cell>
        </row>
        <row r="254">
          <cell r="A254">
            <v>35462</v>
          </cell>
          <cell r="B254">
            <v>8.2013828867761447</v>
          </cell>
        </row>
        <row r="255">
          <cell r="A255">
            <v>35490</v>
          </cell>
          <cell r="B255">
            <v>7.7350723456286934</v>
          </cell>
        </row>
        <row r="256">
          <cell r="A256">
            <v>35521</v>
          </cell>
          <cell r="B256">
            <v>7.3288279590654568</v>
          </cell>
        </row>
        <row r="257">
          <cell r="A257">
            <v>35551</v>
          </cell>
          <cell r="B257">
            <v>6.966960352422908</v>
          </cell>
        </row>
        <row r="258">
          <cell r="A258">
            <v>35582</v>
          </cell>
          <cell r="B258">
            <v>6.7369542066027694</v>
          </cell>
        </row>
        <row r="259">
          <cell r="A259">
            <v>35612</v>
          </cell>
          <cell r="B259">
            <v>6.3995953464845723</v>
          </cell>
        </row>
        <row r="260">
          <cell r="A260">
            <v>35643</v>
          </cell>
          <cell r="B260">
            <v>6.0768491834774254</v>
          </cell>
        </row>
        <row r="261">
          <cell r="A261">
            <v>35674</v>
          </cell>
          <cell r="B261">
            <v>5.7188488775048967</v>
          </cell>
        </row>
        <row r="262">
          <cell r="A262">
            <v>35704</v>
          </cell>
          <cell r="B262">
            <v>5.3610169491525426</v>
          </cell>
        </row>
        <row r="263">
          <cell r="A263">
            <v>35735</v>
          </cell>
          <cell r="B263">
            <v>5.0770465489566607</v>
          </cell>
        </row>
        <row r="264">
          <cell r="A264">
            <v>35765</v>
          </cell>
          <cell r="B264">
            <v>4.8185857559984759</v>
          </cell>
        </row>
        <row r="265">
          <cell r="A265">
            <v>35796</v>
          </cell>
          <cell r="B265">
            <v>4.5234179478012155</v>
          </cell>
        </row>
        <row r="266">
          <cell r="A266">
            <v>35827</v>
          </cell>
          <cell r="B266">
            <v>4.3259630727148393</v>
          </cell>
        </row>
        <row r="267">
          <cell r="A267">
            <v>35855</v>
          </cell>
          <cell r="B267">
            <v>4.158650158869289</v>
          </cell>
        </row>
        <row r="268">
          <cell r="A268">
            <v>35886</v>
          </cell>
          <cell r="B268">
            <v>3.9983145475613613</v>
          </cell>
        </row>
        <row r="269">
          <cell r="A269">
            <v>35916</v>
          </cell>
          <cell r="B269">
            <v>3.8722709651091609</v>
          </cell>
        </row>
        <row r="270">
          <cell r="A270">
            <v>35947</v>
          </cell>
          <cell r="B270">
            <v>3.8127574083375189</v>
          </cell>
        </row>
        <row r="271">
          <cell r="A271">
            <v>35977</v>
          </cell>
          <cell r="B271">
            <v>3.7186244734006073</v>
          </cell>
        </row>
        <row r="272">
          <cell r="A272">
            <v>36008</v>
          </cell>
          <cell r="B272">
            <v>3.6311106859274851</v>
          </cell>
        </row>
        <row r="273">
          <cell r="A273">
            <v>36039</v>
          </cell>
          <cell r="B273">
            <v>3.4467853250998908</v>
          </cell>
        </row>
        <row r="274">
          <cell r="A274">
            <v>36069</v>
          </cell>
          <cell r="B274">
            <v>3.3097314265783049</v>
          </cell>
        </row>
        <row r="275">
          <cell r="A275">
            <v>36100</v>
          </cell>
          <cell r="B275">
            <v>3.2011470017711057</v>
          </cell>
        </row>
        <row r="276">
          <cell r="A276">
            <v>36130</v>
          </cell>
          <cell r="B276">
            <v>3.1236935231668177</v>
          </cell>
        </row>
        <row r="277">
          <cell r="A277">
            <v>36161</v>
          </cell>
          <cell r="B277">
            <v>3.0157317654536788</v>
          </cell>
        </row>
        <row r="278">
          <cell r="A278">
            <v>36192</v>
          </cell>
          <cell r="B278">
            <v>2.9174481168332052</v>
          </cell>
        </row>
        <row r="279">
          <cell r="A279">
            <v>36220</v>
          </cell>
          <cell r="B279">
            <v>2.8055288639219453</v>
          </cell>
        </row>
        <row r="280">
          <cell r="A280">
            <v>36251</v>
          </cell>
          <cell r="B280">
            <v>2.6647009267059811</v>
          </cell>
        </row>
        <row r="281">
          <cell r="A281">
            <v>36281</v>
          </cell>
          <cell r="B281">
            <v>2.5822164773113814</v>
          </cell>
        </row>
        <row r="282">
          <cell r="A282">
            <v>36312</v>
          </cell>
          <cell r="B282">
            <v>2.5363180755095223</v>
          </cell>
        </row>
        <row r="283">
          <cell r="A283">
            <v>36342</v>
          </cell>
          <cell r="B283">
            <v>2.439331619537275</v>
          </cell>
        </row>
        <row r="284">
          <cell r="A284">
            <v>36373</v>
          </cell>
          <cell r="B284">
            <v>2.3622106049290514</v>
          </cell>
        </row>
        <row r="285">
          <cell r="A285">
            <v>36404</v>
          </cell>
          <cell r="B285">
            <v>2.2316556914393226</v>
          </cell>
        </row>
        <row r="286">
          <cell r="A286">
            <v>36434</v>
          </cell>
          <cell r="B286">
            <v>2.1322397618111344</v>
          </cell>
        </row>
        <row r="287">
          <cell r="A287">
            <v>36465</v>
          </cell>
          <cell r="B287">
            <v>2.0486857019485076</v>
          </cell>
        </row>
        <row r="288">
          <cell r="A288">
            <v>36495</v>
          </cell>
          <cell r="B288">
            <v>1.9174539025006314</v>
          </cell>
        </row>
        <row r="289">
          <cell r="A289">
            <v>36526</v>
          </cell>
          <cell r="B289">
            <v>1.8126074498567335</v>
          </cell>
        </row>
        <row r="290">
          <cell r="A290">
            <v>36557</v>
          </cell>
          <cell r="B290">
            <v>1.7416601661083833</v>
          </cell>
        </row>
        <row r="291">
          <cell r="A291">
            <v>36586</v>
          </cell>
          <cell r="B291">
            <v>1.6893359444543348</v>
          </cell>
        </row>
        <row r="292">
          <cell r="A292">
            <v>36617</v>
          </cell>
          <cell r="B292">
            <v>1.6499021951749619</v>
          </cell>
        </row>
        <row r="293">
          <cell r="A293">
            <v>36647</v>
          </cell>
          <cell r="B293">
            <v>1.622397948279547</v>
          </cell>
        </row>
        <row r="294">
          <cell r="A294">
            <v>36678</v>
          </cell>
          <cell r="B294">
            <v>1.61762700306853</v>
          </cell>
        </row>
        <row r="295">
          <cell r="A295">
            <v>36708</v>
          </cell>
          <cell r="B295">
            <v>1.6011811854039233</v>
          </cell>
        </row>
        <row r="296">
          <cell r="A296">
            <v>36739</v>
          </cell>
          <cell r="B296">
            <v>1.5861262014208106</v>
          </cell>
        </row>
        <row r="297">
          <cell r="A297">
            <v>36770</v>
          </cell>
          <cell r="B297">
            <v>1.5503002083078052</v>
          </cell>
        </row>
        <row r="298">
          <cell r="A298">
            <v>36800</v>
          </cell>
          <cell r="B298">
            <v>1.5081654547621886</v>
          </cell>
        </row>
        <row r="299">
          <cell r="A299">
            <v>36831</v>
          </cell>
          <cell r="B299">
            <v>1.4727611361167159</v>
          </cell>
        </row>
        <row r="300">
          <cell r="A300">
            <v>36861</v>
          </cell>
          <cell r="B300">
            <v>1.4453922315308454</v>
          </cell>
        </row>
        <row r="301">
          <cell r="A301">
            <v>36892</v>
          </cell>
          <cell r="B301">
            <v>1.4126842340330503</v>
          </cell>
        </row>
        <row r="302">
          <cell r="A302">
            <v>36923</v>
          </cell>
          <cell r="B302">
            <v>1.376414273281114</v>
          </cell>
        </row>
        <row r="303">
          <cell r="A303">
            <v>36951</v>
          </cell>
          <cell r="B303">
            <v>1.2506095551894563</v>
          </cell>
        </row>
        <row r="304">
          <cell r="A304">
            <v>36982</v>
          </cell>
          <cell r="B304">
            <v>1.0935807306672813</v>
          </cell>
        </row>
        <row r="305">
          <cell r="A305">
            <v>37012</v>
          </cell>
          <cell r="B305">
            <v>1.0287294015611448</v>
          </cell>
        </row>
        <row r="306">
          <cell r="A306">
            <v>37043</v>
          </cell>
          <cell r="B306">
            <v>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 99"/>
    </sheetNames>
    <sheetDataSet>
      <sheetData sheetId="0" refreshError="1">
        <row r="1">
          <cell r="A1">
            <v>31413</v>
          </cell>
          <cell r="B1">
            <v>1156.25</v>
          </cell>
        </row>
        <row r="2">
          <cell r="A2">
            <v>31444</v>
          </cell>
          <cell r="B2">
            <v>1133.0852890669719</v>
          </cell>
        </row>
        <row r="3">
          <cell r="A3">
            <v>31472</v>
          </cell>
          <cell r="B3">
            <v>1118.361581920904</v>
          </cell>
        </row>
        <row r="4">
          <cell r="A4">
            <v>31503</v>
          </cell>
          <cell r="B4">
            <v>1096.6759002770084</v>
          </cell>
        </row>
        <row r="5">
          <cell r="A5">
            <v>31533</v>
          </cell>
          <cell r="B5">
            <v>1079.3347873500545</v>
          </cell>
        </row>
        <row r="6">
          <cell r="A6">
            <v>31564</v>
          </cell>
          <cell r="B6">
            <v>1069.4219340896814</v>
          </cell>
        </row>
        <row r="7">
          <cell r="A7">
            <v>31594</v>
          </cell>
          <cell r="B7">
            <v>1056.2966915688366</v>
          </cell>
        </row>
        <row r="8">
          <cell r="A8">
            <v>31625</v>
          </cell>
          <cell r="B8">
            <v>1054.6084176877996</v>
          </cell>
        </row>
        <row r="9">
          <cell r="A9">
            <v>31656</v>
          </cell>
          <cell r="B9">
            <v>1032.0646506777894</v>
          </cell>
        </row>
        <row r="10">
          <cell r="A10">
            <v>31686</v>
          </cell>
          <cell r="B10">
            <v>993.22629202207725</v>
          </cell>
        </row>
        <row r="11">
          <cell r="A11">
            <v>31717</v>
          </cell>
          <cell r="B11">
            <v>978.98120672601397</v>
          </cell>
        </row>
        <row r="12">
          <cell r="A12">
            <v>31747</v>
          </cell>
          <cell r="B12">
            <v>970.34313725490199</v>
          </cell>
        </row>
        <row r="13">
          <cell r="A13">
            <v>31778</v>
          </cell>
          <cell r="B13">
            <v>936.3765373699149</v>
          </cell>
        </row>
        <row r="14">
          <cell r="A14">
            <v>31809</v>
          </cell>
          <cell r="B14">
            <v>916.43518518518511</v>
          </cell>
        </row>
        <row r="15">
          <cell r="A15">
            <v>31837</v>
          </cell>
          <cell r="B15">
            <v>885.28622540250444</v>
          </cell>
        </row>
        <row r="16">
          <cell r="A16">
            <v>31868</v>
          </cell>
          <cell r="B16">
            <v>862.52723311546845</v>
          </cell>
        </row>
        <row r="17">
          <cell r="A17">
            <v>31898</v>
          </cell>
          <cell r="B17">
            <v>823.41930116472554</v>
          </cell>
        </row>
        <row r="18">
          <cell r="A18">
            <v>31929</v>
          </cell>
          <cell r="B18">
            <v>819.66873706004139</v>
          </cell>
        </row>
        <row r="19">
          <cell r="A19">
            <v>31959</v>
          </cell>
          <cell r="B19">
            <v>805.65730565730576</v>
          </cell>
        </row>
        <row r="20">
          <cell r="A20">
            <v>31990</v>
          </cell>
          <cell r="B20">
            <v>783.65003958828197</v>
          </cell>
        </row>
        <row r="21">
          <cell r="A21">
            <v>32021</v>
          </cell>
          <cell r="B21">
            <v>767.84328937160592</v>
          </cell>
        </row>
        <row r="22">
          <cell r="A22">
            <v>32051</v>
          </cell>
          <cell r="B22">
            <v>742.21972253468323</v>
          </cell>
        </row>
        <row r="23">
          <cell r="A23">
            <v>32082</v>
          </cell>
          <cell r="B23">
            <v>721.65512212905583</v>
          </cell>
        </row>
        <row r="24">
          <cell r="A24">
            <v>32112</v>
          </cell>
          <cell r="B24">
            <v>651.57998683344306</v>
          </cell>
        </row>
        <row r="25">
          <cell r="A25">
            <v>32143</v>
          </cell>
          <cell r="B25">
            <v>609.45197044334975</v>
          </cell>
        </row>
        <row r="26">
          <cell r="A26">
            <v>32174</v>
          </cell>
          <cell r="B26">
            <v>573.93447376051029</v>
          </cell>
        </row>
        <row r="27">
          <cell r="A27">
            <v>32203</v>
          </cell>
          <cell r="B27">
            <v>536.44986449864496</v>
          </cell>
        </row>
        <row r="28">
          <cell r="A28">
            <v>32234</v>
          </cell>
          <cell r="B28">
            <v>511.89552624773728</v>
          </cell>
        </row>
        <row r="29">
          <cell r="A29">
            <v>32264</v>
          </cell>
          <cell r="B29">
            <v>501.26614332742469</v>
          </cell>
        </row>
        <row r="30">
          <cell r="A30">
            <v>32295</v>
          </cell>
          <cell r="B30">
            <v>488.88614472709304</v>
          </cell>
        </row>
        <row r="31">
          <cell r="A31">
            <v>32325</v>
          </cell>
          <cell r="B31">
            <v>478.37119381343643</v>
          </cell>
        </row>
        <row r="32">
          <cell r="A32">
            <v>32356</v>
          </cell>
          <cell r="B32">
            <v>463.80037488284916</v>
          </cell>
        </row>
        <row r="33">
          <cell r="A33">
            <v>32387</v>
          </cell>
          <cell r="B33">
            <v>447.34463276836158</v>
          </cell>
        </row>
        <row r="34">
          <cell r="A34">
            <v>32417</v>
          </cell>
          <cell r="B34">
            <v>421.61874334398294</v>
          </cell>
        </row>
        <row r="35">
          <cell r="A35">
            <v>32448</v>
          </cell>
          <cell r="B35">
            <v>400.54633751517605</v>
          </cell>
        </row>
        <row r="36">
          <cell r="A36">
            <v>32478</v>
          </cell>
          <cell r="B36">
            <v>383.99612027158099</v>
          </cell>
        </row>
        <row r="37">
          <cell r="A37">
            <v>32509</v>
          </cell>
          <cell r="B37">
            <v>356.40979474252788</v>
          </cell>
        </row>
        <row r="38">
          <cell r="A38">
            <v>32540</v>
          </cell>
          <cell r="B38">
            <v>339.07159986296676</v>
          </cell>
        </row>
        <row r="39">
          <cell r="A39">
            <v>32568</v>
          </cell>
          <cell r="B39">
            <v>331.46349631614197</v>
          </cell>
        </row>
        <row r="40">
          <cell r="A40">
            <v>32599</v>
          </cell>
          <cell r="B40">
            <v>317.07512413903572</v>
          </cell>
        </row>
        <row r="41">
          <cell r="A41">
            <v>32629</v>
          </cell>
          <cell r="B41">
            <v>305.57270762581044</v>
          </cell>
        </row>
        <row r="42">
          <cell r="A42">
            <v>32660</v>
          </cell>
          <cell r="B42">
            <v>287.50907770515613</v>
          </cell>
        </row>
        <row r="43">
          <cell r="A43">
            <v>32690</v>
          </cell>
          <cell r="B43">
            <v>273.75190153505741</v>
          </cell>
        </row>
        <row r="44">
          <cell r="A44">
            <v>32721</v>
          </cell>
          <cell r="B44">
            <v>265.41968356127649</v>
          </cell>
        </row>
        <row r="45">
          <cell r="A45">
            <v>32752</v>
          </cell>
          <cell r="B45">
            <v>254.86030642461697</v>
          </cell>
        </row>
        <row r="46">
          <cell r="A46">
            <v>32782</v>
          </cell>
          <cell r="B46">
            <v>244.32238953344853</v>
          </cell>
        </row>
        <row r="47">
          <cell r="A47">
            <v>32813</v>
          </cell>
          <cell r="B47">
            <v>236.04817553064635</v>
          </cell>
        </row>
        <row r="48">
          <cell r="A48">
            <v>32843</v>
          </cell>
          <cell r="B48">
            <v>228.97628687102372</v>
          </cell>
        </row>
        <row r="49">
          <cell r="A49">
            <v>32874</v>
          </cell>
          <cell r="B49">
            <v>214.7428943371664</v>
          </cell>
        </row>
        <row r="50">
          <cell r="A50">
            <v>32905</v>
          </cell>
          <cell r="B50">
            <v>203.46387090142875</v>
          </cell>
        </row>
        <row r="51">
          <cell r="A51">
            <v>32933</v>
          </cell>
          <cell r="B51">
            <v>196.34001190240031</v>
          </cell>
        </row>
        <row r="52">
          <cell r="A52">
            <v>32964</v>
          </cell>
          <cell r="B52">
            <v>190.50139543836011</v>
          </cell>
        </row>
        <row r="53">
          <cell r="A53">
            <v>32994</v>
          </cell>
          <cell r="B53">
            <v>186.28834933182759</v>
          </cell>
        </row>
        <row r="54">
          <cell r="A54">
            <v>33025</v>
          </cell>
          <cell r="B54">
            <v>183.6441228314315</v>
          </cell>
        </row>
        <row r="55">
          <cell r="A55">
            <v>33055</v>
          </cell>
          <cell r="B55">
            <v>181.28949537503433</v>
          </cell>
        </row>
        <row r="56">
          <cell r="A56">
            <v>33086</v>
          </cell>
          <cell r="B56">
            <v>176.82000893255918</v>
          </cell>
        </row>
        <row r="57">
          <cell r="A57">
            <v>33117</v>
          </cell>
          <cell r="B57">
            <v>167.99626580667064</v>
          </cell>
        </row>
        <row r="58">
          <cell r="A58">
            <v>33147</v>
          </cell>
          <cell r="B58">
            <v>160.14076531024998</v>
          </cell>
        </row>
        <row r="59">
          <cell r="A59">
            <v>33178</v>
          </cell>
          <cell r="B59">
            <v>154.29885415854704</v>
          </cell>
        </row>
        <row r="60">
          <cell r="A60">
            <v>33208</v>
          </cell>
          <cell r="B60">
            <v>150.33796612743981</v>
          </cell>
        </row>
        <row r="61">
          <cell r="A61">
            <v>33239</v>
          </cell>
          <cell r="B61">
            <v>143.74409992012198</v>
          </cell>
        </row>
        <row r="62">
          <cell r="A62">
            <v>33270</v>
          </cell>
          <cell r="B62">
            <v>136.5643325284581</v>
          </cell>
        </row>
        <row r="63">
          <cell r="A63">
            <v>33298</v>
          </cell>
          <cell r="B63">
            <v>130.24740097381235</v>
          </cell>
        </row>
        <row r="64">
          <cell r="A64">
            <v>33329</v>
          </cell>
          <cell r="B64">
            <v>123.59515484515485</v>
          </cell>
        </row>
        <row r="65">
          <cell r="A65">
            <v>33359</v>
          </cell>
          <cell r="B65">
            <v>120.10071593253247</v>
          </cell>
        </row>
        <row r="66">
          <cell r="A66">
            <v>33390</v>
          </cell>
          <cell r="B66">
            <v>118.49036274392434</v>
          </cell>
        </row>
        <row r="67">
          <cell r="A67">
            <v>33420</v>
          </cell>
          <cell r="B67">
            <v>115.88899947309876</v>
          </cell>
        </row>
        <row r="68">
          <cell r="A68">
            <v>33451</v>
          </cell>
          <cell r="B68">
            <v>110.66077817531306</v>
          </cell>
        </row>
        <row r="69">
          <cell r="A69">
            <v>33482</v>
          </cell>
          <cell r="B69">
            <v>106.014353041988</v>
          </cell>
        </row>
        <row r="70">
          <cell r="A70">
            <v>33512</v>
          </cell>
          <cell r="B70">
            <v>102.41618377483444</v>
          </cell>
        </row>
        <row r="71">
          <cell r="A71">
            <v>33543</v>
          </cell>
          <cell r="B71">
            <v>98.615055049070889</v>
          </cell>
        </row>
        <row r="72">
          <cell r="A72">
            <v>33573</v>
          </cell>
          <cell r="B72">
            <v>94.428278395267853</v>
          </cell>
        </row>
        <row r="73">
          <cell r="A73">
            <v>33604</v>
          </cell>
          <cell r="B73">
            <v>85.044681216703907</v>
          </cell>
        </row>
        <row r="74">
          <cell r="A74">
            <v>33635</v>
          </cell>
          <cell r="B74">
            <v>80.80581295668857</v>
          </cell>
        </row>
        <row r="75">
          <cell r="A75">
            <v>33664</v>
          </cell>
          <cell r="B75">
            <v>77.484636160801657</v>
          </cell>
        </row>
        <row r="76">
          <cell r="A76">
            <v>33695</v>
          </cell>
          <cell r="B76">
            <v>75.822576320527062</v>
          </cell>
        </row>
        <row r="77">
          <cell r="A77">
            <v>33725</v>
          </cell>
          <cell r="B77">
            <v>75.297653010764961</v>
          </cell>
        </row>
        <row r="78">
          <cell r="A78">
            <v>33756</v>
          </cell>
          <cell r="B78">
            <v>75.11193746679821</v>
          </cell>
        </row>
        <row r="79">
          <cell r="A79">
            <v>33786</v>
          </cell>
          <cell r="B79">
            <v>73.757358968626576</v>
          </cell>
        </row>
        <row r="80">
          <cell r="A80">
            <v>33817</v>
          </cell>
          <cell r="B80">
            <v>70.357206326639414</v>
          </cell>
        </row>
        <row r="81">
          <cell r="A81">
            <v>33848</v>
          </cell>
          <cell r="B81">
            <v>66.208442036256614</v>
          </cell>
        </row>
        <row r="82">
          <cell r="A82">
            <v>33878</v>
          </cell>
          <cell r="B82">
            <v>62.727762461577463</v>
          </cell>
        </row>
        <row r="83">
          <cell r="A83">
            <v>33909</v>
          </cell>
          <cell r="B83">
            <v>60.611163844575771</v>
          </cell>
        </row>
        <row r="84">
          <cell r="A84">
            <v>33939</v>
          </cell>
          <cell r="B84">
            <v>58.50277810615912</v>
          </cell>
        </row>
        <row r="85">
          <cell r="A85">
            <v>33970</v>
          </cell>
          <cell r="B85">
            <v>55.696238147491634</v>
          </cell>
        </row>
        <row r="86">
          <cell r="A86">
            <v>34001</v>
          </cell>
          <cell r="B86">
            <v>52.933468820194669</v>
          </cell>
        </row>
        <row r="87">
          <cell r="A87">
            <v>34029</v>
          </cell>
          <cell r="B87">
            <v>50.530964415173329</v>
          </cell>
        </row>
        <row r="88">
          <cell r="A88">
            <v>34060</v>
          </cell>
          <cell r="B88">
            <v>49.243743469824366</v>
          </cell>
        </row>
        <row r="89">
          <cell r="A89">
            <v>34090</v>
          </cell>
          <cell r="B89">
            <v>47.867195434540797</v>
          </cell>
        </row>
        <row r="90">
          <cell r="A90">
            <v>34121</v>
          </cell>
          <cell r="B90">
            <v>46.771259126243415</v>
          </cell>
        </row>
        <row r="91">
          <cell r="A91">
            <v>34151</v>
          </cell>
          <cell r="B91">
            <v>44.653733363410787</v>
          </cell>
        </row>
        <row r="92">
          <cell r="A92">
            <v>34182</v>
          </cell>
          <cell r="B92">
            <v>43.012972338714931</v>
          </cell>
        </row>
        <row r="93">
          <cell r="A93">
            <v>34213</v>
          </cell>
          <cell r="B93">
            <v>41.37664346481052</v>
          </cell>
        </row>
        <row r="94">
          <cell r="A94">
            <v>34243</v>
          </cell>
          <cell r="B94">
            <v>39.951964801097951</v>
          </cell>
        </row>
        <row r="95">
          <cell r="A95">
            <v>34274</v>
          </cell>
          <cell r="B95">
            <v>37.565233893158741</v>
          </cell>
        </row>
        <row r="96">
          <cell r="A96">
            <v>34304</v>
          </cell>
          <cell r="B96">
            <v>36.505975213927414</v>
          </cell>
        </row>
        <row r="97">
          <cell r="A97">
            <v>34335</v>
          </cell>
          <cell r="B97">
            <v>34.672715489306547</v>
          </cell>
        </row>
        <row r="98">
          <cell r="A98">
            <v>34366</v>
          </cell>
          <cell r="B98">
            <v>31.505650167117619</v>
          </cell>
        </row>
        <row r="99">
          <cell r="A99">
            <v>34394</v>
          </cell>
          <cell r="B99">
            <v>29.040255853529722</v>
          </cell>
        </row>
        <row r="100">
          <cell r="A100">
            <v>34425</v>
          </cell>
          <cell r="B100">
            <v>21.859884709675995</v>
          </cell>
        </row>
        <row r="101">
          <cell r="A101">
            <v>34455</v>
          </cell>
          <cell r="B101">
            <v>20.058366350177835</v>
          </cell>
        </row>
        <row r="102">
          <cell r="A102">
            <v>34486</v>
          </cell>
          <cell r="B102">
            <v>19.684373819136454</v>
          </cell>
        </row>
        <row r="103">
          <cell r="A103">
            <v>34516</v>
          </cell>
          <cell r="B103">
            <v>19.51669197247254</v>
          </cell>
        </row>
        <row r="104">
          <cell r="A104">
            <v>34547</v>
          </cell>
          <cell r="B104">
            <v>18.99803253515044</v>
          </cell>
        </row>
        <row r="105">
          <cell r="A105">
            <v>34578</v>
          </cell>
          <cell r="B105">
            <v>18.023801068953901</v>
          </cell>
        </row>
        <row r="106">
          <cell r="A106">
            <v>34608</v>
          </cell>
          <cell r="B106">
            <v>16.864175022789425</v>
          </cell>
        </row>
        <row r="107">
          <cell r="A107">
            <v>34639</v>
          </cell>
          <cell r="B107">
            <v>15.849694135733275</v>
          </cell>
        </row>
        <row r="108">
          <cell r="A108">
            <v>34669</v>
          </cell>
          <cell r="B108">
            <v>14.628396603581169</v>
          </cell>
        </row>
        <row r="109">
          <cell r="A109">
            <v>34700</v>
          </cell>
          <cell r="B109">
            <v>13.500794565580646</v>
          </cell>
        </row>
        <row r="110">
          <cell r="A110">
            <v>34731</v>
          </cell>
          <cell r="B110">
            <v>12.613582780022176</v>
          </cell>
        </row>
        <row r="111">
          <cell r="A111">
            <v>34759</v>
          </cell>
          <cell r="B111">
            <v>11.88560517814898</v>
          </cell>
        </row>
        <row r="112">
          <cell r="A112">
            <v>34790</v>
          </cell>
          <cell r="B112">
            <v>11.434727605667975</v>
          </cell>
        </row>
        <row r="113">
          <cell r="A113">
            <v>34820</v>
          </cell>
          <cell r="B113">
            <v>11.246264501687365</v>
          </cell>
        </row>
        <row r="114">
          <cell r="A114">
            <v>34851</v>
          </cell>
          <cell r="B114">
            <v>11.10431719247857</v>
          </cell>
        </row>
        <row r="115">
          <cell r="A115">
            <v>34881</v>
          </cell>
          <cell r="B115">
            <v>10.844970881020343</v>
          </cell>
        </row>
        <row r="116">
          <cell r="A116">
            <v>34912</v>
          </cell>
          <cell r="B116">
            <v>10.535587879949118</v>
          </cell>
        </row>
        <row r="117">
          <cell r="A117">
            <v>34943</v>
          </cell>
          <cell r="B117">
            <v>10.056288800154437</v>
          </cell>
        </row>
        <row r="118">
          <cell r="A118">
            <v>34973</v>
          </cell>
          <cell r="B118">
            <v>9.6338691701586097</v>
          </cell>
        </row>
        <row r="119">
          <cell r="A119">
            <v>35004</v>
          </cell>
          <cell r="B119">
            <v>9.2337761689741384</v>
          </cell>
        </row>
        <row r="120">
          <cell r="A120">
            <v>35034</v>
          </cell>
          <cell r="B120">
            <v>8.8727028238458097</v>
          </cell>
        </row>
        <row r="121">
          <cell r="A121">
            <v>35065</v>
          </cell>
          <cell r="B121">
            <v>8.0861928104575167</v>
          </cell>
        </row>
        <row r="122">
          <cell r="A122">
            <v>35096</v>
          </cell>
          <cell r="B122">
            <v>7.6399073716711685</v>
          </cell>
        </row>
        <row r="123">
          <cell r="A123">
            <v>35125</v>
          </cell>
          <cell r="B123">
            <v>7.1384781824738548</v>
          </cell>
        </row>
        <row r="124">
          <cell r="A124">
            <v>35156</v>
          </cell>
          <cell r="B124">
            <v>6.6049382716049383</v>
          </cell>
        </row>
        <row r="125">
          <cell r="A125">
            <v>35186</v>
          </cell>
          <cell r="B125">
            <v>6.3425184235821845</v>
          </cell>
        </row>
        <row r="126">
          <cell r="A126">
            <v>35217</v>
          </cell>
          <cell r="B126">
            <v>6.1743605739238925</v>
          </cell>
        </row>
        <row r="127">
          <cell r="A127">
            <v>35247</v>
          </cell>
          <cell r="B127">
            <v>6.0313833028641071</v>
          </cell>
        </row>
        <row r="128">
          <cell r="A128">
            <v>35278</v>
          </cell>
          <cell r="B128">
            <v>5.8118027011156776</v>
          </cell>
        </row>
        <row r="129">
          <cell r="A129">
            <v>35309</v>
          </cell>
          <cell r="B129">
            <v>5.5293296089385473</v>
          </cell>
        </row>
        <row r="130">
          <cell r="A130">
            <v>35339</v>
          </cell>
          <cell r="B130">
            <v>5.242319915254237</v>
          </cell>
        </row>
        <row r="131">
          <cell r="A131">
            <v>35370</v>
          </cell>
          <cell r="B131">
            <v>4.9874023683547497</v>
          </cell>
        </row>
        <row r="132">
          <cell r="A132">
            <v>35400</v>
          </cell>
          <cell r="B132">
            <v>4.7987878787878788</v>
          </cell>
        </row>
        <row r="133">
          <cell r="A133">
            <v>35431</v>
          </cell>
          <cell r="B133">
            <v>4.5422212023864157</v>
          </cell>
        </row>
        <row r="134">
          <cell r="A134">
            <v>35462</v>
          </cell>
          <cell r="B134">
            <v>4.2772255834053583</v>
          </cell>
        </row>
        <row r="135">
          <cell r="A135">
            <v>35490</v>
          </cell>
          <cell r="B135">
            <v>4.0340330140615448</v>
          </cell>
        </row>
        <row r="136">
          <cell r="A136">
            <v>35521</v>
          </cell>
          <cell r="B136">
            <v>3.8221664413979535</v>
          </cell>
        </row>
        <row r="137">
          <cell r="A137">
            <v>35551</v>
          </cell>
          <cell r="B137">
            <v>3.6334434654919239</v>
          </cell>
        </row>
        <row r="138">
          <cell r="A138">
            <v>35582</v>
          </cell>
          <cell r="B138">
            <v>3.513489527866525</v>
          </cell>
        </row>
        <row r="139">
          <cell r="A139">
            <v>35612</v>
          </cell>
          <cell r="B139">
            <v>3.3375484741190355</v>
          </cell>
        </row>
        <row r="140">
          <cell r="A140">
            <v>35643</v>
          </cell>
          <cell r="B140">
            <v>3.1692283061159139</v>
          </cell>
        </row>
        <row r="141">
          <cell r="A141">
            <v>35674</v>
          </cell>
          <cell r="B141">
            <v>2.9825222238963387</v>
          </cell>
        </row>
        <row r="142">
          <cell r="A142">
            <v>35704</v>
          </cell>
          <cell r="B142">
            <v>2.7959039548022599</v>
          </cell>
        </row>
        <row r="143">
          <cell r="A143">
            <v>35735</v>
          </cell>
          <cell r="B143">
            <v>2.6478063135366505</v>
          </cell>
        </row>
        <row r="144">
          <cell r="A144">
            <v>35765</v>
          </cell>
          <cell r="B144">
            <v>2.513012568236638</v>
          </cell>
        </row>
        <row r="145">
          <cell r="A145">
            <v>35796</v>
          </cell>
          <cell r="B145">
            <v>2.3590751996186388</v>
          </cell>
        </row>
        <row r="146">
          <cell r="A146">
            <v>35827</v>
          </cell>
          <cell r="B146">
            <v>2.25609756097561</v>
          </cell>
        </row>
        <row r="147">
          <cell r="A147">
            <v>35855</v>
          </cell>
          <cell r="B147">
            <v>2.1688397063657279</v>
          </cell>
        </row>
        <row r="148">
          <cell r="A148">
            <v>35886</v>
          </cell>
          <cell r="B148">
            <v>2.0852206889286844</v>
          </cell>
        </row>
        <row r="149">
          <cell r="A149">
            <v>35916</v>
          </cell>
          <cell r="B149">
            <v>2.0194858192205674</v>
          </cell>
        </row>
        <row r="150">
          <cell r="A150">
            <v>35947</v>
          </cell>
          <cell r="B150">
            <v>1.9884480160723255</v>
          </cell>
        </row>
        <row r="151">
          <cell r="A151">
            <v>35977</v>
          </cell>
          <cell r="B151">
            <v>1.9393553443715097</v>
          </cell>
        </row>
        <row r="152">
          <cell r="A152">
            <v>36008</v>
          </cell>
          <cell r="B152">
            <v>1.8937147230460156</v>
          </cell>
        </row>
        <row r="153">
          <cell r="A153">
            <v>36039</v>
          </cell>
          <cell r="B153">
            <v>1.7975844533236469</v>
          </cell>
        </row>
        <row r="154">
          <cell r="A154">
            <v>36069</v>
          </cell>
          <cell r="B154">
            <v>1.7261074293686782</v>
          </cell>
        </row>
        <row r="155">
          <cell r="A155">
            <v>36100</v>
          </cell>
          <cell r="B155">
            <v>1.6694779455174158</v>
          </cell>
        </row>
        <row r="156">
          <cell r="A156">
            <v>36130</v>
          </cell>
          <cell r="B156">
            <v>1.6290840260060901</v>
          </cell>
        </row>
        <row r="157">
          <cell r="A157">
            <v>36161</v>
          </cell>
          <cell r="B157">
            <v>1.5727792785634833</v>
          </cell>
        </row>
        <row r="158">
          <cell r="A158">
            <v>36192</v>
          </cell>
          <cell r="B158">
            <v>1.5215219062259799</v>
          </cell>
        </row>
        <row r="159">
          <cell r="A159">
            <v>36220</v>
          </cell>
          <cell r="B159">
            <v>1.4631532264025426</v>
          </cell>
        </row>
        <row r="160">
          <cell r="A160">
            <v>36251</v>
          </cell>
          <cell r="B160">
            <v>1.3897079472058409</v>
          </cell>
        </row>
        <row r="161">
          <cell r="A161">
            <v>36281</v>
          </cell>
          <cell r="B161">
            <v>1.3466902510374854</v>
          </cell>
        </row>
        <row r="162">
          <cell r="A162">
            <v>36312</v>
          </cell>
          <cell r="B162">
            <v>1.3227530905446041</v>
          </cell>
        </row>
        <row r="163">
          <cell r="A163">
            <v>36342</v>
          </cell>
          <cell r="B163">
            <v>1.2721722365038561</v>
          </cell>
        </row>
        <row r="164">
          <cell r="A164">
            <v>36373</v>
          </cell>
          <cell r="B164">
            <v>1.2319517052526761</v>
          </cell>
        </row>
        <row r="165">
          <cell r="A165">
            <v>36404</v>
          </cell>
          <cell r="B165">
            <v>1.1638640639698965</v>
          </cell>
        </row>
        <row r="166">
          <cell r="A166">
            <v>36434</v>
          </cell>
          <cell r="B166">
            <v>1.1120161788663558</v>
          </cell>
        </row>
        <row r="167">
          <cell r="A167">
            <v>36465</v>
          </cell>
          <cell r="B167">
            <v>1.0684406541803853</v>
          </cell>
        </row>
        <row r="168">
          <cell r="A168">
            <v>36495</v>
          </cell>
          <cell r="B168">
            <v>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 1999"/>
    </sheetNames>
    <sheetDataSet>
      <sheetData sheetId="0" refreshError="1">
        <row r="2">
          <cell r="A2">
            <v>27760</v>
          </cell>
          <cell r="B2">
            <v>46250</v>
          </cell>
        </row>
        <row r="3">
          <cell r="A3">
            <v>27791</v>
          </cell>
          <cell r="B3">
            <v>45297.482837528602</v>
          </cell>
        </row>
        <row r="4">
          <cell r="A4">
            <v>27820</v>
          </cell>
          <cell r="B4">
            <v>44785.067873303167</v>
          </cell>
        </row>
        <row r="5">
          <cell r="A5">
            <v>27851</v>
          </cell>
          <cell r="B5">
            <v>43315.098468271339</v>
          </cell>
        </row>
        <row r="6">
          <cell r="A6">
            <v>27881</v>
          </cell>
          <cell r="B6">
            <v>42297.008547008547</v>
          </cell>
        </row>
        <row r="7">
          <cell r="A7">
            <v>27912</v>
          </cell>
          <cell r="B7">
            <v>41849.894291754754</v>
          </cell>
        </row>
        <row r="8">
          <cell r="A8">
            <v>27942</v>
          </cell>
          <cell r="B8">
            <v>43410.087719298244</v>
          </cell>
        </row>
        <row r="9">
          <cell r="A9">
            <v>27973</v>
          </cell>
          <cell r="B9">
            <v>42661.637931034486</v>
          </cell>
        </row>
        <row r="10">
          <cell r="A10">
            <v>28004</v>
          </cell>
          <cell r="B10">
            <v>41938.5593220339</v>
          </cell>
        </row>
        <row r="11">
          <cell r="A11">
            <v>28034</v>
          </cell>
          <cell r="B11">
            <v>41068.464730290456</v>
          </cell>
        </row>
        <row r="12">
          <cell r="A12">
            <v>28065</v>
          </cell>
          <cell r="B12">
            <v>40233.739837398374</v>
          </cell>
        </row>
        <row r="13">
          <cell r="A13">
            <v>28095</v>
          </cell>
          <cell r="B13">
            <v>39748.995983935747</v>
          </cell>
        </row>
        <row r="14">
          <cell r="A14">
            <v>28126</v>
          </cell>
          <cell r="B14">
            <v>38737.769080234837</v>
          </cell>
        </row>
        <row r="15">
          <cell r="A15">
            <v>28157</v>
          </cell>
          <cell r="B15">
            <v>38362.403100775191</v>
          </cell>
        </row>
        <row r="16">
          <cell r="A16">
            <v>28185</v>
          </cell>
          <cell r="B16">
            <v>37994.241842610361</v>
          </cell>
        </row>
        <row r="17">
          <cell r="A17">
            <v>28216</v>
          </cell>
          <cell r="B17">
            <v>36657.407407407409</v>
          </cell>
        </row>
        <row r="18">
          <cell r="A18">
            <v>28246</v>
          </cell>
          <cell r="B18">
            <v>36188.299817184641</v>
          </cell>
        </row>
        <row r="19">
          <cell r="A19">
            <v>28277</v>
          </cell>
          <cell r="B19">
            <v>35795.660036166366</v>
          </cell>
        </row>
        <row r="20">
          <cell r="A20">
            <v>28307</v>
          </cell>
          <cell r="B20">
            <v>35538.599640933571</v>
          </cell>
        </row>
        <row r="21">
          <cell r="A21">
            <v>28338</v>
          </cell>
          <cell r="B21">
            <v>35411.449016100181</v>
          </cell>
        </row>
        <row r="22">
          <cell r="A22">
            <v>28369</v>
          </cell>
          <cell r="B22">
            <v>32557.565789473683</v>
          </cell>
        </row>
        <row r="23">
          <cell r="A23">
            <v>28399</v>
          </cell>
          <cell r="B23">
            <v>31124.213836477986</v>
          </cell>
        </row>
        <row r="24">
          <cell r="A24">
            <v>28430</v>
          </cell>
          <cell r="B24">
            <v>30221.374045801527</v>
          </cell>
        </row>
        <row r="25">
          <cell r="A25">
            <v>28460</v>
          </cell>
          <cell r="B25">
            <v>29196.165191740412</v>
          </cell>
        </row>
        <row r="26">
          <cell r="A26">
            <v>28491</v>
          </cell>
          <cell r="B26">
            <v>28038.243626062325</v>
          </cell>
        </row>
        <row r="27">
          <cell r="A27">
            <v>28522</v>
          </cell>
          <cell r="B27">
            <v>26822.493224932248</v>
          </cell>
        </row>
        <row r="28">
          <cell r="A28">
            <v>28550</v>
          </cell>
          <cell r="B28">
            <v>25674.448767833983</v>
          </cell>
        </row>
        <row r="29">
          <cell r="A29">
            <v>28581</v>
          </cell>
          <cell r="B29">
            <v>24805.764411027569</v>
          </cell>
        </row>
        <row r="30">
          <cell r="A30">
            <v>28611</v>
          </cell>
          <cell r="B30">
            <v>24052.247873633049</v>
          </cell>
        </row>
        <row r="31">
          <cell r="A31">
            <v>28642</v>
          </cell>
          <cell r="B31">
            <v>23621.718377088306</v>
          </cell>
        </row>
        <row r="32">
          <cell r="A32">
            <v>28672</v>
          </cell>
          <cell r="B32">
            <v>22622.857142857145</v>
          </cell>
        </row>
        <row r="33">
          <cell r="A33">
            <v>28703</v>
          </cell>
          <cell r="B33">
            <v>22092.633928571428</v>
          </cell>
        </row>
        <row r="34">
          <cell r="A34">
            <v>28734</v>
          </cell>
          <cell r="B34">
            <v>21216.505894962487</v>
          </cell>
        </row>
        <row r="35">
          <cell r="A35">
            <v>28764</v>
          </cell>
          <cell r="B35">
            <v>20641.293013555787</v>
          </cell>
        </row>
        <row r="36">
          <cell r="A36">
            <v>28795</v>
          </cell>
          <cell r="B36">
            <v>20178.389398572883</v>
          </cell>
        </row>
        <row r="37">
          <cell r="A37">
            <v>28825</v>
          </cell>
          <cell r="B37">
            <v>19618.434093161544</v>
          </cell>
        </row>
        <row r="38">
          <cell r="A38">
            <v>28856</v>
          </cell>
          <cell r="B38">
            <v>18727.530747398298</v>
          </cell>
        </row>
        <row r="39">
          <cell r="A39">
            <v>28887</v>
          </cell>
          <cell r="B39">
            <v>17865.523465703973</v>
          </cell>
        </row>
        <row r="40">
          <cell r="A40">
            <v>28915</v>
          </cell>
          <cell r="B40">
            <v>17006.013745704466</v>
          </cell>
        </row>
        <row r="41">
          <cell r="A41">
            <v>28946</v>
          </cell>
          <cell r="B41">
            <v>15772.908366533864</v>
          </cell>
        </row>
        <row r="42">
          <cell r="A42">
            <v>28976</v>
          </cell>
          <cell r="B42">
            <v>15076.161462300077</v>
          </cell>
        </row>
        <row r="43">
          <cell r="A43">
            <v>29007</v>
          </cell>
          <cell r="B43">
            <v>14058.948863636362</v>
          </cell>
        </row>
        <row r="44">
          <cell r="A44">
            <v>29037</v>
          </cell>
          <cell r="B44">
            <v>13614.167812929849</v>
          </cell>
        </row>
        <row r="45">
          <cell r="A45">
            <v>29068</v>
          </cell>
          <cell r="B45">
            <v>13170.326014637392</v>
          </cell>
        </row>
        <row r="46">
          <cell r="A46">
            <v>29099</v>
          </cell>
          <cell r="B46">
            <v>12787.467700258398</v>
          </cell>
        </row>
        <row r="47">
          <cell r="A47">
            <v>29129</v>
          </cell>
          <cell r="B47">
            <v>12166.564228641671</v>
          </cell>
        </row>
        <row r="48">
          <cell r="A48">
            <v>29160</v>
          </cell>
          <cell r="B48">
            <v>11272.779043280181</v>
          </cell>
        </row>
        <row r="49">
          <cell r="A49">
            <v>29190</v>
          </cell>
          <cell r="B49">
            <v>10816.939890710382</v>
          </cell>
        </row>
        <row r="50">
          <cell r="A50">
            <v>29221</v>
          </cell>
          <cell r="B50">
            <v>9907.4074074074069</v>
          </cell>
        </row>
        <row r="51">
          <cell r="A51">
            <v>29252</v>
          </cell>
          <cell r="B51">
            <v>7660.6037151702785</v>
          </cell>
        </row>
        <row r="52">
          <cell r="A52">
            <v>29281</v>
          </cell>
          <cell r="B52">
            <v>7336.9162342475911</v>
          </cell>
        </row>
        <row r="53">
          <cell r="A53">
            <v>29312</v>
          </cell>
          <cell r="B53">
            <v>7084.8246241947036</v>
          </cell>
        </row>
        <row r="54">
          <cell r="A54">
            <v>29342</v>
          </cell>
          <cell r="B54">
            <v>10551.705756929638</v>
          </cell>
        </row>
        <row r="55">
          <cell r="A55">
            <v>29373</v>
          </cell>
          <cell r="B55">
            <v>6698.8155668358713</v>
          </cell>
        </row>
        <row r="56">
          <cell r="A56">
            <v>29403</v>
          </cell>
          <cell r="B56">
            <v>6687.5</v>
          </cell>
        </row>
        <row r="57">
          <cell r="A57">
            <v>29434</v>
          </cell>
          <cell r="B57">
            <v>6585.1630073186961</v>
          </cell>
        </row>
        <row r="58">
          <cell r="A58">
            <v>29465</v>
          </cell>
          <cell r="B58">
            <v>6364.951768488746</v>
          </cell>
        </row>
        <row r="59">
          <cell r="A59">
            <v>29495</v>
          </cell>
          <cell r="B59">
            <v>5942.6598619033321</v>
          </cell>
        </row>
        <row r="60">
          <cell r="A60">
            <v>29526</v>
          </cell>
          <cell r="B60">
            <v>5727.7199074074069</v>
          </cell>
        </row>
        <row r="61">
          <cell r="A61">
            <v>29556</v>
          </cell>
          <cell r="B61">
            <v>5557.2711959573271</v>
          </cell>
        </row>
        <row r="62">
          <cell r="A62">
            <v>29587</v>
          </cell>
          <cell r="B62">
            <v>5315.5209452201934</v>
          </cell>
        </row>
        <row r="63">
          <cell r="A63">
            <v>29618</v>
          </cell>
          <cell r="B63">
            <v>5198.2668067226887</v>
          </cell>
        </row>
        <row r="64">
          <cell r="A64">
            <v>29646</v>
          </cell>
          <cell r="B64">
            <v>5240.9319565792957</v>
          </cell>
        </row>
        <row r="65">
          <cell r="A65">
            <v>29677</v>
          </cell>
          <cell r="B65">
            <v>5282.8929810515083</v>
          </cell>
        </row>
        <row r="66">
          <cell r="A66">
            <v>29707</v>
          </cell>
          <cell r="B66">
            <v>5169.7571167406632</v>
          </cell>
        </row>
        <row r="67">
          <cell r="A67">
            <v>29738</v>
          </cell>
          <cell r="B67">
            <v>4858.8610702012766</v>
          </cell>
        </row>
        <row r="68">
          <cell r="A68">
            <v>29768</v>
          </cell>
          <cell r="B68">
            <v>4851.7156862745105</v>
          </cell>
        </row>
        <row r="69">
          <cell r="A69">
            <v>29799</v>
          </cell>
          <cell r="B69">
            <v>4798.787878787879</v>
          </cell>
        </row>
        <row r="70">
          <cell r="A70">
            <v>29830</v>
          </cell>
          <cell r="B70">
            <v>4660.9371320932423</v>
          </cell>
        </row>
        <row r="71">
          <cell r="A71">
            <v>29860</v>
          </cell>
          <cell r="B71">
            <v>4586.4226135310473</v>
          </cell>
        </row>
        <row r="72">
          <cell r="A72">
            <v>29891</v>
          </cell>
          <cell r="B72">
            <v>4500.9095043201451</v>
          </cell>
        </row>
        <row r="73">
          <cell r="A73">
            <v>29921</v>
          </cell>
          <cell r="B73">
            <v>4423.4636871508383</v>
          </cell>
        </row>
        <row r="74">
          <cell r="A74">
            <v>29952</v>
          </cell>
          <cell r="B74">
            <v>4337.2042068361088</v>
          </cell>
        </row>
        <row r="75">
          <cell r="A75">
            <v>29983</v>
          </cell>
          <cell r="B75">
            <v>4181.4533164343047</v>
          </cell>
        </row>
        <row r="76">
          <cell r="A76">
            <v>30011</v>
          </cell>
          <cell r="B76">
            <v>4047.2296053976693</v>
          </cell>
        </row>
        <row r="77">
          <cell r="A77">
            <v>30042</v>
          </cell>
          <cell r="B77">
            <v>3971.7094703049756</v>
          </cell>
        </row>
        <row r="78">
          <cell r="A78">
            <v>30072</v>
          </cell>
          <cell r="B78">
            <v>3920.5783323430383</v>
          </cell>
        </row>
        <row r="79">
          <cell r="A79">
            <v>30103</v>
          </cell>
          <cell r="B79">
            <v>3867.7217663149663</v>
          </cell>
        </row>
        <row r="80">
          <cell r="A80">
            <v>30133</v>
          </cell>
          <cell r="B80">
            <v>3792.8721977390301</v>
          </cell>
        </row>
        <row r="81">
          <cell r="A81">
            <v>30164</v>
          </cell>
          <cell r="B81">
            <v>3720.864661654135</v>
          </cell>
        </row>
        <row r="82">
          <cell r="A82">
            <v>30195</v>
          </cell>
          <cell r="B82">
            <v>3678.6842594313325</v>
          </cell>
        </row>
        <row r="83">
          <cell r="A83">
            <v>30225</v>
          </cell>
          <cell r="B83">
            <v>3651.5403062165651</v>
          </cell>
        </row>
        <row r="84">
          <cell r="A84">
            <v>30256</v>
          </cell>
          <cell r="B84">
            <v>3613.5450894487044</v>
          </cell>
        </row>
        <row r="85">
          <cell r="A85">
            <v>30286</v>
          </cell>
          <cell r="B85">
            <v>3592.5589836660615</v>
          </cell>
        </row>
        <row r="86">
          <cell r="A86">
            <v>30317</v>
          </cell>
          <cell r="B86">
            <v>3279.489728296885</v>
          </cell>
        </row>
        <row r="87">
          <cell r="A87">
            <v>30348</v>
          </cell>
          <cell r="B87">
            <v>3202.0381753477841</v>
          </cell>
        </row>
        <row r="88">
          <cell r="A88">
            <v>30376</v>
          </cell>
          <cell r="B88">
            <v>3152.572065615544</v>
          </cell>
        </row>
        <row r="89">
          <cell r="A89">
            <v>30407</v>
          </cell>
          <cell r="B89">
            <v>3108.5113065326632</v>
          </cell>
        </row>
        <row r="90">
          <cell r="A90">
            <v>30437</v>
          </cell>
          <cell r="B90">
            <v>3058.0874401359492</v>
          </cell>
        </row>
        <row r="91">
          <cell r="A91">
            <v>30468</v>
          </cell>
          <cell r="B91">
            <v>3018.450747179018</v>
          </cell>
        </row>
        <row r="92">
          <cell r="A92">
            <v>30498</v>
          </cell>
          <cell r="B92">
            <v>2983.4212509419744</v>
          </cell>
        </row>
        <row r="93">
          <cell r="A93">
            <v>30529</v>
          </cell>
          <cell r="B93">
            <v>2922.6339878931049</v>
          </cell>
        </row>
        <row r="94">
          <cell r="A94">
            <v>30560</v>
          </cell>
          <cell r="B94">
            <v>2863.0315302285217</v>
          </cell>
        </row>
        <row r="95">
          <cell r="A95">
            <v>30590</v>
          </cell>
          <cell r="B95">
            <v>2786.458333333333</v>
          </cell>
        </row>
        <row r="96">
          <cell r="A96">
            <v>30621</v>
          </cell>
          <cell r="B96">
            <v>2676.4467279610599</v>
          </cell>
        </row>
        <row r="97">
          <cell r="A97">
            <v>30651</v>
          </cell>
          <cell r="B97">
            <v>2564.4513538023057</v>
          </cell>
        </row>
        <row r="98">
          <cell r="A98">
            <v>30682</v>
          </cell>
          <cell r="B98">
            <v>2468.5122833270984</v>
          </cell>
        </row>
        <row r="99">
          <cell r="A99">
            <v>30713</v>
          </cell>
          <cell r="B99">
            <v>2387.816646562123</v>
          </cell>
        </row>
        <row r="100">
          <cell r="A100">
            <v>30742</v>
          </cell>
          <cell r="B100">
            <v>2312.2298796869527</v>
          </cell>
        </row>
        <row r="101">
          <cell r="A101">
            <v>30773</v>
          </cell>
          <cell r="B101">
            <v>2135.6133347718201</v>
          </cell>
        </row>
        <row r="102">
          <cell r="A102">
            <v>30803</v>
          </cell>
          <cell r="B102">
            <v>1997.8805006055711</v>
          </cell>
        </row>
        <row r="103">
          <cell r="A103">
            <v>30834</v>
          </cell>
          <cell r="B103">
            <v>1908.3196760821361</v>
          </cell>
        </row>
        <row r="104">
          <cell r="A104">
            <v>30864</v>
          </cell>
          <cell r="B104">
            <v>1921.8446601941746</v>
          </cell>
        </row>
        <row r="105">
          <cell r="A105">
            <v>30895</v>
          </cell>
          <cell r="B105">
            <v>1862.532931878058</v>
          </cell>
        </row>
        <row r="106">
          <cell r="A106">
            <v>30926</v>
          </cell>
          <cell r="B106">
            <v>1820.2298850574714</v>
          </cell>
        </row>
        <row r="107">
          <cell r="A107">
            <v>30956</v>
          </cell>
          <cell r="B107">
            <v>1762.5322767340397</v>
          </cell>
        </row>
        <row r="108">
          <cell r="A108">
            <v>30987</v>
          </cell>
          <cell r="B108">
            <v>1699.433379120879</v>
          </cell>
        </row>
        <row r="109">
          <cell r="A109">
            <v>31017</v>
          </cell>
          <cell r="B109">
            <v>1670.464135021097</v>
          </cell>
        </row>
        <row r="110">
          <cell r="A110">
            <v>31048</v>
          </cell>
          <cell r="B110">
            <v>1593.8003220611915</v>
          </cell>
        </row>
        <row r="111">
          <cell r="A111">
            <v>31079</v>
          </cell>
          <cell r="B111">
            <v>1521.8728377027755</v>
          </cell>
        </row>
        <row r="112">
          <cell r="A112">
            <v>31107</v>
          </cell>
          <cell r="B112">
            <v>1444.5741808363132</v>
          </cell>
        </row>
        <row r="113">
          <cell r="A113">
            <v>31138</v>
          </cell>
          <cell r="B113">
            <v>1411.6094986807386</v>
          </cell>
        </row>
        <row r="114">
          <cell r="A114">
            <v>31168</v>
          </cell>
          <cell r="B114">
            <v>1381.7534552561774</v>
          </cell>
        </row>
        <row r="115">
          <cell r="A115">
            <v>31199</v>
          </cell>
          <cell r="B115">
            <v>1399.533371040724</v>
          </cell>
        </row>
        <row r="116">
          <cell r="A116">
            <v>31229</v>
          </cell>
          <cell r="B116">
            <v>1392.7390417223669</v>
          </cell>
        </row>
        <row r="117">
          <cell r="A117">
            <v>31260</v>
          </cell>
          <cell r="B117">
            <v>1368.5702433628319</v>
          </cell>
        </row>
        <row r="118">
          <cell r="A118">
            <v>31291</v>
          </cell>
          <cell r="B118">
            <v>1332.0995962314939</v>
          </cell>
        </row>
        <row r="119">
          <cell r="A119">
            <v>31321</v>
          </cell>
          <cell r="B119">
            <v>1268.9102564102564</v>
          </cell>
        </row>
        <row r="120">
          <cell r="A120">
            <v>31352</v>
          </cell>
          <cell r="B120">
            <v>1231.1854708297053</v>
          </cell>
        </row>
        <row r="121">
          <cell r="A121">
            <v>31382</v>
          </cell>
          <cell r="B121">
            <v>1208.4121848482998</v>
          </cell>
        </row>
        <row r="122">
          <cell r="A122">
            <v>31413</v>
          </cell>
          <cell r="B122">
            <v>1156.25</v>
          </cell>
        </row>
        <row r="123">
          <cell r="A123">
            <v>31444</v>
          </cell>
          <cell r="B123">
            <v>1133.0852890669719</v>
          </cell>
        </row>
        <row r="124">
          <cell r="A124">
            <v>31472</v>
          </cell>
          <cell r="B124">
            <v>1118.361581920904</v>
          </cell>
        </row>
        <row r="125">
          <cell r="A125">
            <v>31503</v>
          </cell>
          <cell r="B125">
            <v>1096.6759002770084</v>
          </cell>
        </row>
        <row r="126">
          <cell r="A126">
            <v>31533</v>
          </cell>
          <cell r="B126">
            <v>1079.3347873500545</v>
          </cell>
        </row>
        <row r="127">
          <cell r="A127">
            <v>31564</v>
          </cell>
          <cell r="B127">
            <v>1069.4219340896814</v>
          </cell>
        </row>
        <row r="128">
          <cell r="A128">
            <v>31594</v>
          </cell>
          <cell r="B128">
            <v>1056.2966915688366</v>
          </cell>
        </row>
        <row r="129">
          <cell r="A129">
            <v>31625</v>
          </cell>
          <cell r="B129">
            <v>1054.6084176877996</v>
          </cell>
        </row>
        <row r="130">
          <cell r="A130">
            <v>31656</v>
          </cell>
          <cell r="B130">
            <v>1032.0646506777894</v>
          </cell>
        </row>
        <row r="131">
          <cell r="A131">
            <v>31686</v>
          </cell>
          <cell r="B131">
            <v>993.22629202207725</v>
          </cell>
        </row>
        <row r="132">
          <cell r="A132">
            <v>31717</v>
          </cell>
          <cell r="B132">
            <v>978.98120672601397</v>
          </cell>
        </row>
        <row r="133">
          <cell r="A133">
            <v>31747</v>
          </cell>
          <cell r="B133">
            <v>970.34313725490199</v>
          </cell>
        </row>
        <row r="134">
          <cell r="A134">
            <v>31778</v>
          </cell>
          <cell r="B134">
            <v>936.3765373699149</v>
          </cell>
        </row>
        <row r="135">
          <cell r="A135">
            <v>31809</v>
          </cell>
          <cell r="B135">
            <v>916.43518518518511</v>
          </cell>
        </row>
        <row r="136">
          <cell r="A136">
            <v>31837</v>
          </cell>
          <cell r="B136">
            <v>885.28622540250444</v>
          </cell>
        </row>
        <row r="137">
          <cell r="A137">
            <v>31868</v>
          </cell>
          <cell r="B137">
            <v>862.52723311546845</v>
          </cell>
        </row>
        <row r="138">
          <cell r="A138">
            <v>31898</v>
          </cell>
          <cell r="B138">
            <v>823.41930116472554</v>
          </cell>
        </row>
        <row r="139">
          <cell r="A139">
            <v>31929</v>
          </cell>
          <cell r="B139">
            <v>819.66873706004139</v>
          </cell>
        </row>
        <row r="140">
          <cell r="A140">
            <v>31959</v>
          </cell>
          <cell r="B140">
            <v>805.65730565730576</v>
          </cell>
        </row>
        <row r="141">
          <cell r="A141">
            <v>31990</v>
          </cell>
          <cell r="B141">
            <v>783.65003958828197</v>
          </cell>
        </row>
        <row r="142">
          <cell r="A142">
            <v>32021</v>
          </cell>
          <cell r="B142">
            <v>767.84328937160592</v>
          </cell>
        </row>
        <row r="143">
          <cell r="A143">
            <v>32051</v>
          </cell>
          <cell r="B143">
            <v>742.21972253468323</v>
          </cell>
        </row>
        <row r="144">
          <cell r="A144">
            <v>32082</v>
          </cell>
          <cell r="B144">
            <v>721.65512212905583</v>
          </cell>
        </row>
        <row r="145">
          <cell r="A145">
            <v>32112</v>
          </cell>
          <cell r="B145">
            <v>651.57998683344306</v>
          </cell>
        </row>
        <row r="146">
          <cell r="A146">
            <v>32143</v>
          </cell>
          <cell r="B146">
            <v>609.45197044334975</v>
          </cell>
        </row>
        <row r="147">
          <cell r="A147">
            <v>32174</v>
          </cell>
          <cell r="B147">
            <v>573.93447376051029</v>
          </cell>
        </row>
        <row r="148">
          <cell r="A148">
            <v>32203</v>
          </cell>
          <cell r="B148">
            <v>536.44986449864496</v>
          </cell>
        </row>
        <row r="149">
          <cell r="A149">
            <v>32234</v>
          </cell>
          <cell r="B149">
            <v>511.89552624773728</v>
          </cell>
        </row>
        <row r="150">
          <cell r="A150">
            <v>32264</v>
          </cell>
          <cell r="B150">
            <v>501.26614332742469</v>
          </cell>
        </row>
        <row r="151">
          <cell r="A151">
            <v>32295</v>
          </cell>
          <cell r="B151">
            <v>488.88614472709304</v>
          </cell>
        </row>
        <row r="152">
          <cell r="A152">
            <v>32325</v>
          </cell>
          <cell r="B152">
            <v>478.37119381343643</v>
          </cell>
        </row>
        <row r="153">
          <cell r="A153">
            <v>32356</v>
          </cell>
          <cell r="B153">
            <v>463.80037488284916</v>
          </cell>
        </row>
        <row r="154">
          <cell r="A154">
            <v>32387</v>
          </cell>
          <cell r="B154">
            <v>447.34463276836158</v>
          </cell>
        </row>
        <row r="155">
          <cell r="A155">
            <v>32417</v>
          </cell>
          <cell r="B155">
            <v>421.61874334398294</v>
          </cell>
        </row>
        <row r="156">
          <cell r="A156">
            <v>32448</v>
          </cell>
          <cell r="B156">
            <v>400.54633751517605</v>
          </cell>
        </row>
        <row r="157">
          <cell r="A157">
            <v>32478</v>
          </cell>
          <cell r="B157">
            <v>383.99612027158099</v>
          </cell>
        </row>
        <row r="158">
          <cell r="A158">
            <v>32509</v>
          </cell>
          <cell r="B158">
            <v>356.40979474252788</v>
          </cell>
        </row>
        <row r="159">
          <cell r="A159">
            <v>32540</v>
          </cell>
          <cell r="B159">
            <v>339.07159986296676</v>
          </cell>
        </row>
        <row r="160">
          <cell r="A160">
            <v>32568</v>
          </cell>
          <cell r="B160">
            <v>331.46349631614197</v>
          </cell>
        </row>
        <row r="161">
          <cell r="A161">
            <v>32599</v>
          </cell>
          <cell r="B161">
            <v>317.07512413903572</v>
          </cell>
        </row>
        <row r="162">
          <cell r="A162">
            <v>32629</v>
          </cell>
          <cell r="B162">
            <v>305.57270762581044</v>
          </cell>
        </row>
        <row r="163">
          <cell r="A163">
            <v>32660</v>
          </cell>
          <cell r="B163">
            <v>287.50907770515613</v>
          </cell>
        </row>
        <row r="164">
          <cell r="A164">
            <v>32690</v>
          </cell>
          <cell r="B164">
            <v>273.75190153505741</v>
          </cell>
        </row>
        <row r="165">
          <cell r="A165">
            <v>32721</v>
          </cell>
          <cell r="B165">
            <v>265.41968356127649</v>
          </cell>
        </row>
        <row r="166">
          <cell r="A166">
            <v>32752</v>
          </cell>
          <cell r="B166">
            <v>254.86030642461697</v>
          </cell>
        </row>
        <row r="167">
          <cell r="A167">
            <v>32782</v>
          </cell>
          <cell r="B167">
            <v>244.32238953344853</v>
          </cell>
        </row>
        <row r="168">
          <cell r="A168">
            <v>32813</v>
          </cell>
          <cell r="B168">
            <v>236.04817553064635</v>
          </cell>
        </row>
        <row r="169">
          <cell r="A169">
            <v>32843</v>
          </cell>
          <cell r="B169">
            <v>228.97628687102372</v>
          </cell>
        </row>
        <row r="170">
          <cell r="A170">
            <v>32874</v>
          </cell>
          <cell r="B170">
            <v>214.7428943371664</v>
          </cell>
        </row>
        <row r="171">
          <cell r="A171">
            <v>32905</v>
          </cell>
          <cell r="B171">
            <v>203.46387090142875</v>
          </cell>
        </row>
        <row r="172">
          <cell r="A172">
            <v>32933</v>
          </cell>
          <cell r="B172">
            <v>196.34001190240031</v>
          </cell>
        </row>
        <row r="173">
          <cell r="A173">
            <v>32964</v>
          </cell>
          <cell r="B173">
            <v>190.50139543836011</v>
          </cell>
        </row>
        <row r="174">
          <cell r="A174">
            <v>32994</v>
          </cell>
          <cell r="B174">
            <v>186.28834933182759</v>
          </cell>
        </row>
        <row r="175">
          <cell r="A175">
            <v>33025</v>
          </cell>
          <cell r="B175">
            <v>183.6441228314315</v>
          </cell>
        </row>
        <row r="176">
          <cell r="A176">
            <v>33055</v>
          </cell>
          <cell r="B176">
            <v>181.28949537503433</v>
          </cell>
        </row>
        <row r="177">
          <cell r="A177">
            <v>33086</v>
          </cell>
          <cell r="B177">
            <v>176.82000893255918</v>
          </cell>
        </row>
        <row r="178">
          <cell r="A178">
            <v>33117</v>
          </cell>
          <cell r="B178">
            <v>167.99626580667064</v>
          </cell>
        </row>
        <row r="179">
          <cell r="A179">
            <v>33147</v>
          </cell>
          <cell r="B179">
            <v>160.14076531024998</v>
          </cell>
        </row>
        <row r="180">
          <cell r="A180">
            <v>33178</v>
          </cell>
          <cell r="B180">
            <v>154.29885415854704</v>
          </cell>
        </row>
        <row r="181">
          <cell r="A181">
            <v>33208</v>
          </cell>
          <cell r="B181">
            <v>150.33796612743981</v>
          </cell>
        </row>
        <row r="182">
          <cell r="A182">
            <v>33239</v>
          </cell>
          <cell r="B182">
            <v>143.74409992012198</v>
          </cell>
        </row>
        <row r="183">
          <cell r="A183">
            <v>33270</v>
          </cell>
          <cell r="B183">
            <v>136.5643325284581</v>
          </cell>
        </row>
        <row r="184">
          <cell r="A184">
            <v>33298</v>
          </cell>
          <cell r="B184">
            <v>130.24740097381235</v>
          </cell>
        </row>
        <row r="185">
          <cell r="A185">
            <v>33329</v>
          </cell>
          <cell r="B185">
            <v>123.59515484515485</v>
          </cell>
        </row>
        <row r="186">
          <cell r="A186">
            <v>33359</v>
          </cell>
          <cell r="B186">
            <v>120.10071593253247</v>
          </cell>
        </row>
        <row r="187">
          <cell r="A187">
            <v>33390</v>
          </cell>
          <cell r="B187">
            <v>118.49036274392434</v>
          </cell>
        </row>
        <row r="188">
          <cell r="A188">
            <v>33420</v>
          </cell>
          <cell r="B188">
            <v>115.88899947309876</v>
          </cell>
        </row>
        <row r="189">
          <cell r="A189">
            <v>33451</v>
          </cell>
          <cell r="B189">
            <v>110.66077817531306</v>
          </cell>
        </row>
        <row r="190">
          <cell r="A190">
            <v>33482</v>
          </cell>
          <cell r="B190">
            <v>106.014353041988</v>
          </cell>
        </row>
        <row r="191">
          <cell r="A191">
            <v>33512</v>
          </cell>
          <cell r="B191">
            <v>102.41618377483444</v>
          </cell>
        </row>
        <row r="192">
          <cell r="A192">
            <v>33543</v>
          </cell>
          <cell r="B192">
            <v>98.615055049070889</v>
          </cell>
        </row>
        <row r="193">
          <cell r="A193">
            <v>33573</v>
          </cell>
          <cell r="B193">
            <v>94.428278395267853</v>
          </cell>
        </row>
        <row r="194">
          <cell r="A194">
            <v>33604</v>
          </cell>
          <cell r="B194">
            <v>85.044681216703907</v>
          </cell>
        </row>
        <row r="195">
          <cell r="A195">
            <v>33635</v>
          </cell>
          <cell r="B195">
            <v>80.80581295668857</v>
          </cell>
        </row>
        <row r="196">
          <cell r="A196">
            <v>33664</v>
          </cell>
          <cell r="B196">
            <v>77.484636160801657</v>
          </cell>
        </row>
        <row r="197">
          <cell r="A197">
            <v>33695</v>
          </cell>
          <cell r="B197">
            <v>75.822576320527062</v>
          </cell>
        </row>
        <row r="198">
          <cell r="A198">
            <v>33725</v>
          </cell>
          <cell r="B198">
            <v>75.297653010764961</v>
          </cell>
        </row>
        <row r="199">
          <cell r="A199">
            <v>33756</v>
          </cell>
          <cell r="B199">
            <v>75.11193746679821</v>
          </cell>
        </row>
        <row r="200">
          <cell r="A200">
            <v>33786</v>
          </cell>
          <cell r="B200">
            <v>73.757358968626576</v>
          </cell>
        </row>
        <row r="201">
          <cell r="A201">
            <v>33817</v>
          </cell>
          <cell r="B201">
            <v>70.357206326639414</v>
          </cell>
        </row>
        <row r="202">
          <cell r="A202">
            <v>33848</v>
          </cell>
          <cell r="B202">
            <v>66.208442036256614</v>
          </cell>
        </row>
        <row r="203">
          <cell r="A203">
            <v>33878</v>
          </cell>
          <cell r="B203">
            <v>62.727762461577463</v>
          </cell>
        </row>
        <row r="204">
          <cell r="A204">
            <v>33909</v>
          </cell>
          <cell r="B204">
            <v>60.611163844575771</v>
          </cell>
        </row>
        <row r="205">
          <cell r="A205">
            <v>33939</v>
          </cell>
          <cell r="B205">
            <v>58.50277810615912</v>
          </cell>
        </row>
        <row r="206">
          <cell r="A206">
            <v>33970</v>
          </cell>
          <cell r="B206">
            <v>55.696238147491634</v>
          </cell>
        </row>
        <row r="207">
          <cell r="A207">
            <v>34001</v>
          </cell>
          <cell r="B207">
            <v>52.933468820194669</v>
          </cell>
        </row>
        <row r="208">
          <cell r="A208">
            <v>34029</v>
          </cell>
          <cell r="B208">
            <v>50.530964415173329</v>
          </cell>
        </row>
        <row r="209">
          <cell r="A209">
            <v>34060</v>
          </cell>
          <cell r="B209">
            <v>49.243743469824366</v>
          </cell>
        </row>
        <row r="210">
          <cell r="A210">
            <v>34090</v>
          </cell>
          <cell r="B210">
            <v>47.867195434540797</v>
          </cell>
        </row>
        <row r="211">
          <cell r="A211">
            <v>34121</v>
          </cell>
          <cell r="B211">
            <v>46.771259126243415</v>
          </cell>
        </row>
        <row r="212">
          <cell r="A212">
            <v>34151</v>
          </cell>
          <cell r="B212">
            <v>44.653733363410787</v>
          </cell>
        </row>
        <row r="213">
          <cell r="A213">
            <v>34182</v>
          </cell>
          <cell r="B213">
            <v>43.012972338714931</v>
          </cell>
        </row>
        <row r="214">
          <cell r="A214">
            <v>34213</v>
          </cell>
          <cell r="B214">
            <v>41.37664346481052</v>
          </cell>
        </row>
        <row r="215">
          <cell r="A215">
            <v>34243</v>
          </cell>
          <cell r="B215">
            <v>39.951964801097951</v>
          </cell>
        </row>
        <row r="216">
          <cell r="A216">
            <v>34274</v>
          </cell>
          <cell r="B216">
            <v>37.565233893158741</v>
          </cell>
        </row>
        <row r="217">
          <cell r="A217">
            <v>34304</v>
          </cell>
          <cell r="B217">
            <v>36.505975213927414</v>
          </cell>
        </row>
        <row r="218">
          <cell r="A218">
            <v>34335</v>
          </cell>
          <cell r="B218">
            <v>34.672715489306547</v>
          </cell>
        </row>
        <row r="219">
          <cell r="A219">
            <v>34366</v>
          </cell>
          <cell r="B219">
            <v>31.505650167117619</v>
          </cell>
        </row>
        <row r="220">
          <cell r="A220">
            <v>34394</v>
          </cell>
          <cell r="B220">
            <v>29.040255853529722</v>
          </cell>
        </row>
        <row r="221">
          <cell r="A221">
            <v>34425</v>
          </cell>
          <cell r="B221">
            <v>21.859884709675995</v>
          </cell>
        </row>
        <row r="222">
          <cell r="A222">
            <v>34455</v>
          </cell>
          <cell r="B222">
            <v>20.058366350177835</v>
          </cell>
        </row>
        <row r="223">
          <cell r="A223">
            <v>34486</v>
          </cell>
          <cell r="B223">
            <v>19.684373819136454</v>
          </cell>
        </row>
        <row r="224">
          <cell r="A224">
            <v>34516</v>
          </cell>
          <cell r="B224">
            <v>19.51669197247254</v>
          </cell>
        </row>
        <row r="225">
          <cell r="A225">
            <v>34547</v>
          </cell>
          <cell r="B225">
            <v>18.99803253515044</v>
          </cell>
        </row>
        <row r="226">
          <cell r="A226">
            <v>34578</v>
          </cell>
          <cell r="B226">
            <v>18.023801068953901</v>
          </cell>
        </row>
        <row r="227">
          <cell r="A227">
            <v>34608</v>
          </cell>
          <cell r="B227">
            <v>16.864175022789425</v>
          </cell>
        </row>
        <row r="228">
          <cell r="A228">
            <v>34639</v>
          </cell>
          <cell r="B228">
            <v>15.849694135733275</v>
          </cell>
        </row>
        <row r="229">
          <cell r="A229">
            <v>34669</v>
          </cell>
          <cell r="B229">
            <v>14.628396603581169</v>
          </cell>
        </row>
        <row r="230">
          <cell r="A230">
            <v>34700</v>
          </cell>
          <cell r="B230">
            <v>13.500794565580646</v>
          </cell>
        </row>
        <row r="231">
          <cell r="A231">
            <v>34731</v>
          </cell>
          <cell r="B231">
            <v>12.613582780022176</v>
          </cell>
        </row>
        <row r="232">
          <cell r="A232">
            <v>34759</v>
          </cell>
          <cell r="B232">
            <v>11.88560517814898</v>
          </cell>
        </row>
        <row r="233">
          <cell r="A233">
            <v>34790</v>
          </cell>
          <cell r="B233">
            <v>11.434727605667975</v>
          </cell>
        </row>
        <row r="234">
          <cell r="A234">
            <v>34820</v>
          </cell>
          <cell r="B234">
            <v>11.246264501687365</v>
          </cell>
        </row>
        <row r="235">
          <cell r="A235">
            <v>34851</v>
          </cell>
          <cell r="B235">
            <v>11.10431719247857</v>
          </cell>
        </row>
        <row r="236">
          <cell r="A236">
            <v>34881</v>
          </cell>
          <cell r="B236">
            <v>10.844970881020343</v>
          </cell>
        </row>
        <row r="237">
          <cell r="A237">
            <v>34912</v>
          </cell>
          <cell r="B237">
            <v>10.535587879949118</v>
          </cell>
        </row>
        <row r="238">
          <cell r="A238">
            <v>34943</v>
          </cell>
          <cell r="B238">
            <v>10.056288800154437</v>
          </cell>
        </row>
        <row r="239">
          <cell r="A239">
            <v>34973</v>
          </cell>
          <cell r="B239">
            <v>9.6338691701586097</v>
          </cell>
        </row>
        <row r="240">
          <cell r="A240">
            <v>35004</v>
          </cell>
          <cell r="B240">
            <v>9.2337761689741384</v>
          </cell>
        </row>
        <row r="241">
          <cell r="A241">
            <v>35034</v>
          </cell>
          <cell r="B241">
            <v>8.8727028238458097</v>
          </cell>
        </row>
        <row r="242">
          <cell r="A242">
            <v>35065</v>
          </cell>
          <cell r="B242">
            <v>8.0861928104575167</v>
          </cell>
        </row>
        <row r="243">
          <cell r="A243">
            <v>35096</v>
          </cell>
          <cell r="B243">
            <v>7.6399073716711685</v>
          </cell>
        </row>
        <row r="244">
          <cell r="A244">
            <v>35125</v>
          </cell>
          <cell r="B244">
            <v>7.1384781824738548</v>
          </cell>
        </row>
        <row r="245">
          <cell r="A245">
            <v>35156</v>
          </cell>
          <cell r="B245">
            <v>6.6049382716049383</v>
          </cell>
        </row>
        <row r="246">
          <cell r="A246">
            <v>35186</v>
          </cell>
          <cell r="B246">
            <v>6.3425184235821845</v>
          </cell>
        </row>
        <row r="247">
          <cell r="A247">
            <v>35217</v>
          </cell>
          <cell r="B247">
            <v>6.1743605739238925</v>
          </cell>
        </row>
        <row r="248">
          <cell r="A248">
            <v>35247</v>
          </cell>
          <cell r="B248">
            <v>6.0313833028641071</v>
          </cell>
        </row>
        <row r="249">
          <cell r="A249">
            <v>35278</v>
          </cell>
          <cell r="B249">
            <v>5.8118027011156776</v>
          </cell>
        </row>
        <row r="250">
          <cell r="A250">
            <v>35309</v>
          </cell>
          <cell r="B250">
            <v>5.5293296089385473</v>
          </cell>
        </row>
        <row r="251">
          <cell r="A251">
            <v>35339</v>
          </cell>
          <cell r="B251">
            <v>5.242319915254237</v>
          </cell>
        </row>
        <row r="252">
          <cell r="A252">
            <v>35370</v>
          </cell>
          <cell r="B252">
            <v>4.9874023683547497</v>
          </cell>
        </row>
        <row r="253">
          <cell r="A253">
            <v>35400</v>
          </cell>
          <cell r="B253">
            <v>4.7987878787878788</v>
          </cell>
        </row>
        <row r="254">
          <cell r="A254">
            <v>35431</v>
          </cell>
          <cell r="B254">
            <v>4.5422212023864157</v>
          </cell>
        </row>
        <row r="255">
          <cell r="A255">
            <v>35462</v>
          </cell>
          <cell r="B255">
            <v>4.2772255834053583</v>
          </cell>
        </row>
        <row r="256">
          <cell r="A256">
            <v>35490</v>
          </cell>
          <cell r="B256">
            <v>4.0340330140615448</v>
          </cell>
        </row>
        <row r="257">
          <cell r="A257">
            <v>35521</v>
          </cell>
          <cell r="B257">
            <v>3.8221664413979535</v>
          </cell>
        </row>
        <row r="258">
          <cell r="A258">
            <v>35551</v>
          </cell>
          <cell r="B258">
            <v>3.6334434654919239</v>
          </cell>
        </row>
        <row r="259">
          <cell r="A259">
            <v>35582</v>
          </cell>
          <cell r="B259">
            <v>3.513489527866525</v>
          </cell>
        </row>
        <row r="260">
          <cell r="A260">
            <v>35612</v>
          </cell>
          <cell r="B260">
            <v>3.3375484741190355</v>
          </cell>
        </row>
        <row r="261">
          <cell r="A261">
            <v>35643</v>
          </cell>
          <cell r="B261">
            <v>3.1692283061159139</v>
          </cell>
        </row>
        <row r="262">
          <cell r="A262">
            <v>35674</v>
          </cell>
          <cell r="B262">
            <v>2.9825222238963387</v>
          </cell>
        </row>
        <row r="263">
          <cell r="A263">
            <v>35704</v>
          </cell>
          <cell r="B263">
            <v>2.7959039548022599</v>
          </cell>
        </row>
        <row r="264">
          <cell r="A264">
            <v>35735</v>
          </cell>
          <cell r="B264">
            <v>2.6478063135366505</v>
          </cell>
        </row>
        <row r="265">
          <cell r="A265">
            <v>35765</v>
          </cell>
          <cell r="B265">
            <v>2.513012568236638</v>
          </cell>
        </row>
        <row r="266">
          <cell r="A266">
            <v>35796</v>
          </cell>
          <cell r="B266">
            <v>2.3590751996186388</v>
          </cell>
        </row>
        <row r="267">
          <cell r="A267">
            <v>35827</v>
          </cell>
          <cell r="B267">
            <v>2.25609756097561</v>
          </cell>
        </row>
        <row r="268">
          <cell r="A268">
            <v>35855</v>
          </cell>
          <cell r="B268">
            <v>2.1688397063657279</v>
          </cell>
        </row>
        <row r="269">
          <cell r="A269">
            <v>35886</v>
          </cell>
          <cell r="B269">
            <v>2.0852206889286844</v>
          </cell>
        </row>
        <row r="270">
          <cell r="A270">
            <v>35916</v>
          </cell>
          <cell r="B270">
            <v>2.0194858192205674</v>
          </cell>
        </row>
        <row r="271">
          <cell r="A271">
            <v>35947</v>
          </cell>
          <cell r="B271">
            <v>1.9884480160723255</v>
          </cell>
        </row>
        <row r="272">
          <cell r="A272">
            <v>35977</v>
          </cell>
          <cell r="B272">
            <v>1.9393553443715097</v>
          </cell>
        </row>
        <row r="273">
          <cell r="A273">
            <v>36008</v>
          </cell>
          <cell r="B273">
            <v>1.8937147230460156</v>
          </cell>
        </row>
        <row r="274">
          <cell r="A274">
            <v>36039</v>
          </cell>
          <cell r="B274">
            <v>1.7975844533236469</v>
          </cell>
        </row>
        <row r="275">
          <cell r="A275">
            <v>36069</v>
          </cell>
          <cell r="B275">
            <v>1.7261074293686782</v>
          </cell>
        </row>
        <row r="276">
          <cell r="A276">
            <v>36100</v>
          </cell>
          <cell r="B276">
            <v>1.6694779455174158</v>
          </cell>
        </row>
        <row r="277">
          <cell r="A277">
            <v>36130</v>
          </cell>
          <cell r="B277">
            <v>1.6290840260060901</v>
          </cell>
        </row>
        <row r="278">
          <cell r="A278">
            <v>36161</v>
          </cell>
          <cell r="B278">
            <v>1.5727792785634833</v>
          </cell>
        </row>
        <row r="279">
          <cell r="A279">
            <v>36192</v>
          </cell>
          <cell r="B279">
            <v>1.5215219062259799</v>
          </cell>
        </row>
        <row r="280">
          <cell r="A280">
            <v>36220</v>
          </cell>
          <cell r="B280">
            <v>1.4631532264025426</v>
          </cell>
        </row>
        <row r="281">
          <cell r="A281">
            <v>36251</v>
          </cell>
          <cell r="B281">
            <v>1.3897079472058409</v>
          </cell>
        </row>
        <row r="282">
          <cell r="A282">
            <v>36281</v>
          </cell>
          <cell r="B282">
            <v>1.3466902510374854</v>
          </cell>
        </row>
        <row r="283">
          <cell r="A283">
            <v>36312</v>
          </cell>
          <cell r="B283">
            <v>1.3227530905446041</v>
          </cell>
        </row>
        <row r="284">
          <cell r="A284">
            <v>36342</v>
          </cell>
          <cell r="B284">
            <v>1.2721722365038561</v>
          </cell>
        </row>
        <row r="285">
          <cell r="A285">
            <v>36373</v>
          </cell>
          <cell r="B285">
            <v>1.2319517052526761</v>
          </cell>
        </row>
        <row r="286">
          <cell r="A286">
            <v>36404</v>
          </cell>
          <cell r="B286">
            <v>1.1638640639698965</v>
          </cell>
        </row>
        <row r="287">
          <cell r="A287">
            <v>36434</v>
          </cell>
          <cell r="B287">
            <v>1.1120161788663558</v>
          </cell>
        </row>
        <row r="288">
          <cell r="A288">
            <v>36465</v>
          </cell>
          <cell r="B288">
            <v>1.0684406541803853</v>
          </cell>
        </row>
        <row r="289">
          <cell r="A289">
            <v>36495</v>
          </cell>
          <cell r="B289">
            <v>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SIM"/>
      <sheetName val="EKIM"/>
      <sheetName val="EYLUL"/>
      <sheetName val="AĞUSTOS"/>
      <sheetName val="TEMMUZ"/>
      <sheetName val="HAZİRAN"/>
      <sheetName val="MAYIS"/>
      <sheetName val="NISAN"/>
      <sheetName val="MART"/>
      <sheetName val="SUBAT"/>
      <sheetName val="OCAK"/>
      <sheetName val="GRAFIK1 - Stok ayrım"/>
      <sheetName val="ARALIK"/>
      <sheetName val="stok ayrım"/>
      <sheetName val="KAMU-PIYASA"/>
      <sheetName val="döv cins-end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7">
          <cell r="B7" t="str">
            <v>İÇ BORÇ STOKUNUN DÖVİZ / FAİZ YAPISI (Katrilyon TL.)</v>
          </cell>
        </row>
        <row r="24">
          <cell r="C24" t="str">
            <v>ARALIK 2000</v>
          </cell>
          <cell r="G24" t="str">
            <v>ARALIK 2001</v>
          </cell>
          <cell r="K24" t="str">
            <v>ARALIK 2002 (*)</v>
          </cell>
          <cell r="AA24" t="str">
            <v>MAYIS 2003 (*)</v>
          </cell>
          <cell r="AE24" t="str">
            <v>HAZİRAN 2003 (*)</v>
          </cell>
          <cell r="AH24" t="str">
            <v>TEMMUZ 2003 (*)</v>
          </cell>
        </row>
        <row r="27">
          <cell r="B27" t="str">
            <v>SABİT GETİRİLİ</v>
          </cell>
          <cell r="C27">
            <v>20.439446298561002</v>
          </cell>
          <cell r="D27">
            <v>0.56120306759590366</v>
          </cell>
          <cell r="G27">
            <v>17.74462179451</v>
          </cell>
          <cell r="H27">
            <v>0.14526047697712999</v>
          </cell>
          <cell r="K27">
            <v>37.575659223451282</v>
          </cell>
          <cell r="L27">
            <v>0.25072220366652281</v>
          </cell>
          <cell r="AA27">
            <v>53.665511465498021</v>
          </cell>
          <cell r="AB27">
            <v>0.30849152768180782</v>
          </cell>
          <cell r="AE27">
            <v>57.265472993325766</v>
          </cell>
          <cell r="AF27">
            <v>0.32672732566895923</v>
          </cell>
          <cell r="AH27">
            <v>61.111906918925762</v>
          </cell>
          <cell r="AI27">
            <v>0.34096957815390505</v>
          </cell>
        </row>
        <row r="28">
          <cell r="B28" t="str">
            <v>DEĞİŞKEN FAİZLİ</v>
          </cell>
          <cell r="C28">
            <v>12.989436470000001</v>
          </cell>
          <cell r="D28">
            <v>0.35664917174489819</v>
          </cell>
          <cell r="G28">
            <v>60.938337515860013</v>
          </cell>
          <cell r="H28">
            <v>0.49885154365396817</v>
          </cell>
          <cell r="K28">
            <v>64.118217368150724</v>
          </cell>
          <cell r="L28">
            <v>0.42782644632030264</v>
          </cell>
          <cell r="AA28">
            <v>71.514228101025722</v>
          </cell>
          <cell r="AB28">
            <v>0.41109332372718055</v>
          </cell>
          <cell r="AE28">
            <v>71.190330121605001</v>
          </cell>
          <cell r="AF28">
            <v>0.40617539606864445</v>
          </cell>
          <cell r="AH28">
            <v>71.362347126605002</v>
          </cell>
          <cell r="AI28">
            <v>0.398161186953496</v>
          </cell>
        </row>
        <row r="29">
          <cell r="B29" t="str">
            <v>DÖVİZ CİNSİ</v>
          </cell>
          <cell r="C29">
            <v>2.99188447015</v>
          </cell>
          <cell r="D29">
            <v>8.2147760659198252E-2</v>
          </cell>
          <cell r="G29">
            <v>19.530346463213998</v>
          </cell>
          <cell r="H29">
            <v>0.15987872131784758</v>
          </cell>
          <cell r="K29">
            <v>28.403510355758328</v>
          </cell>
          <cell r="L29">
            <v>0.18952137781301012</v>
          </cell>
          <cell r="AA29">
            <v>29.347821655131803</v>
          </cell>
          <cell r="AB29">
            <v>0.16870340166878783</v>
          </cell>
          <cell r="AE29">
            <v>27.398985358724786</v>
          </cell>
          <cell r="AF29">
            <v>0.15632451360949146</v>
          </cell>
          <cell r="AH29">
            <v>27.382411553229119</v>
          </cell>
          <cell r="AI29">
            <v>0.15277823564771964</v>
          </cell>
        </row>
        <row r="30">
          <cell r="B30" t="str">
            <v>DÖVİZE ENDEKSLİ</v>
          </cell>
          <cell r="C30">
            <v>0</v>
          </cell>
          <cell r="D30">
            <v>0</v>
          </cell>
          <cell r="G30">
            <v>23.943953818119919</v>
          </cell>
          <cell r="H30">
            <v>0.19600925805105426</v>
          </cell>
          <cell r="K30">
            <v>19.772304184699919</v>
          </cell>
          <cell r="L30">
            <v>0.13192997220016428</v>
          </cell>
          <cell r="AA30">
            <v>19.433493296674918</v>
          </cell>
          <cell r="AB30">
            <v>0.11171174692222385</v>
          </cell>
          <cell r="AE30">
            <v>19.415133857074917</v>
          </cell>
          <cell r="AF30">
            <v>0.11077276465290484</v>
          </cell>
          <cell r="AH30">
            <v>19.373127422074919</v>
          </cell>
          <cell r="AI30">
            <v>0.10809099924487924</v>
          </cell>
        </row>
        <row r="33">
          <cell r="B33" t="str">
            <v>TOPLAM STOK</v>
          </cell>
          <cell r="C33">
            <v>36.420767238711001</v>
          </cell>
          <cell r="G33">
            <v>122.15725959170393</v>
          </cell>
          <cell r="K33">
            <v>149.86969113206027</v>
          </cell>
          <cell r="AA33">
            <v>173.96105451833046</v>
          </cell>
          <cell r="AB33">
            <v>1</v>
          </cell>
          <cell r="AE33">
            <v>175.26992233073048</v>
          </cell>
          <cell r="AF33">
            <v>1</v>
          </cell>
          <cell r="AH33">
            <v>179.22979302083482</v>
          </cell>
          <cell r="AI33">
            <v>1</v>
          </cell>
        </row>
        <row r="34">
          <cell r="B34" t="str">
            <v>(*) Geçici.</v>
          </cell>
        </row>
      </sheetData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SRK"/>
    </sheetNames>
    <sheetDataSet>
      <sheetData sheetId="0" refreshError="1">
        <row r="1">
          <cell r="A1" t="str">
            <v>KAPAT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İT Listesi"/>
      <sheetName val="Anahtar"/>
      <sheetName val="Tablo"/>
      <sheetName val="Açıklamalar"/>
      <sheetName val="Module1"/>
      <sheetName val="Module2"/>
      <sheetName val="Module3"/>
      <sheetName val="Module4"/>
      <sheetName val="trendsonuç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2003pr-revize"/>
      <sheetName val="Rev-hasılat"/>
      <sheetName val="Rev-maliyet"/>
      <sheetName val="2003pr-asıl"/>
      <sheetName val="2003-YFK-ist"/>
      <sheetName val="Rev-dgideri"/>
      <sheetName val="2002 Ayrıntı"/>
      <sheetName val="EMEKLI+ISAK"/>
      <sheetName val="2003netistdegtah"/>
      <sheetName val="Rev-2003ist"/>
      <sheetName val="hasilat_payı"/>
      <sheetName val="2003istihdam"/>
      <sheetName val="excelmakroörneksayf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main"/>
    </sheetNames>
    <sheetDataSet>
      <sheetData sheetId="0">
        <row r="6">
          <cell r="D6">
            <v>632012.27617336868</v>
          </cell>
        </row>
      </sheetData>
      <sheetData sheetId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BULTEN"/>
    </sheetNames>
    <definedNames>
      <definedName name="ONUY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NEMLI_OKUYUN"/>
      <sheetName val="PublicDebt"/>
      <sheetName val="Net_broc"/>
      <sheetName val="Grafikler1"/>
      <sheetName val="Grafikler2"/>
      <sheetName val="Ülke Grupları"/>
    </sheetNames>
    <sheetDataSet>
      <sheetData sheetId="0" refreshError="1">
        <row r="86">
          <cell r="H86">
            <v>1631948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5 OTV MAKTU KARŞILAŞTIRMA"/>
      <sheetName val="31 ARALIK 2004-MAKTU SENARYO"/>
      <sheetName val="kdv-ötv dag"/>
      <sheetName val="2004 OTV AĞIRLIK"/>
      <sheetName val="2004 ÖTV MAKTU RAKAMLARI"/>
      <sheetName val="2003 - 2005 TEFE  DAĞILIMI"/>
      <sheetName val="2004-TÜKETİM"/>
      <sheetName val="2003-GERÇEKLEŞME"/>
      <sheetName val="2005 OTV MAKTU RAKAMLARI"/>
      <sheetName val="doğalgaz"/>
      <sheetName val="PETDER"/>
    </sheetNames>
    <sheetDataSet>
      <sheetData sheetId="0">
        <row r="166">
          <cell r="C166">
            <v>0.36887981559559757</v>
          </cell>
          <cell r="D166">
            <v>0.63112018440440243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ject"/>
      <sheetName val="Operation"/>
    </sheetNames>
    <sheetDataSet>
      <sheetData sheetId="0">
        <row r="7">
          <cell r="D7">
            <v>12</v>
          </cell>
        </row>
        <row r="31">
          <cell r="E31">
            <v>9010806.153846154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ÖVİZ ALIŞ"/>
    </sheetNames>
    <sheetDataSet>
      <sheetData sheetId="0" refreshError="1">
        <row r="2185">
          <cell r="I2185">
            <v>2311.37</v>
          </cell>
        </row>
        <row r="2186">
          <cell r="I2186">
            <v>2312.37</v>
          </cell>
        </row>
        <row r="2187">
          <cell r="I2187">
            <v>2322.35</v>
          </cell>
        </row>
        <row r="2188">
          <cell r="I2188">
            <v>2320.35</v>
          </cell>
        </row>
        <row r="2189">
          <cell r="I2189">
            <v>2312.37</v>
          </cell>
        </row>
        <row r="2190">
          <cell r="I2190">
            <v>2305.38</v>
          </cell>
        </row>
        <row r="2191">
          <cell r="I2191">
            <v>2313.36</v>
          </cell>
        </row>
        <row r="2192">
          <cell r="I2192">
            <v>2310.37</v>
          </cell>
        </row>
        <row r="2193">
          <cell r="I2193">
            <v>2319.35</v>
          </cell>
        </row>
        <row r="2194">
          <cell r="I2194">
            <v>2316.36</v>
          </cell>
        </row>
        <row r="2195">
          <cell r="I2195">
            <v>2323.34</v>
          </cell>
        </row>
        <row r="2196">
          <cell r="I2196">
            <v>2332.33</v>
          </cell>
        </row>
        <row r="2197">
          <cell r="I2197">
            <v>2327.34</v>
          </cell>
        </row>
        <row r="2198">
          <cell r="I2198">
            <v>2335.3200000000002</v>
          </cell>
        </row>
        <row r="2199">
          <cell r="I2199">
            <v>2343.3000000000002</v>
          </cell>
        </row>
        <row r="2200">
          <cell r="I2200">
            <v>2351.29</v>
          </cell>
        </row>
        <row r="2201">
          <cell r="I2201">
            <v>2347.3000000000002</v>
          </cell>
        </row>
        <row r="2202">
          <cell r="I2202">
            <v>2338.31</v>
          </cell>
        </row>
        <row r="2203">
          <cell r="I2203">
            <v>2344.3000000000002</v>
          </cell>
        </row>
        <row r="2204">
          <cell r="I2204">
            <v>2350.29</v>
          </cell>
        </row>
        <row r="2205">
          <cell r="I2205">
            <v>2344.3000000000002</v>
          </cell>
        </row>
        <row r="2206">
          <cell r="I2206">
            <v>2347.3000000000002</v>
          </cell>
        </row>
        <row r="2207">
          <cell r="I2207">
            <v>2354.2800000000002</v>
          </cell>
        </row>
        <row r="2208">
          <cell r="I2208">
            <v>2355.2800000000002</v>
          </cell>
        </row>
        <row r="2209">
          <cell r="I2209">
            <v>2360.27</v>
          </cell>
        </row>
        <row r="2210">
          <cell r="I2210">
            <v>2358.27</v>
          </cell>
        </row>
        <row r="2211">
          <cell r="I2211">
            <v>2352.29</v>
          </cell>
        </row>
        <row r="2212">
          <cell r="I2212">
            <v>2353.2800000000002</v>
          </cell>
        </row>
        <row r="2213">
          <cell r="I2213">
            <v>2364.2600000000002</v>
          </cell>
        </row>
        <row r="2214">
          <cell r="I2214">
            <v>2369.25</v>
          </cell>
        </row>
        <row r="2215">
          <cell r="I2215">
            <v>2371.25</v>
          </cell>
        </row>
        <row r="2216">
          <cell r="I2216">
            <v>2379.23</v>
          </cell>
        </row>
        <row r="2217">
          <cell r="I2217">
            <v>2375.2399999999998</v>
          </cell>
        </row>
        <row r="2218">
          <cell r="I2218">
            <v>2383.2199999999998</v>
          </cell>
        </row>
        <row r="2219">
          <cell r="I2219">
            <v>2391.21</v>
          </cell>
        </row>
        <row r="2220">
          <cell r="I2220">
            <v>2386.2199999999998</v>
          </cell>
        </row>
        <row r="2221">
          <cell r="I2221">
            <v>2387.2199999999998</v>
          </cell>
        </row>
        <row r="2222">
          <cell r="I2222">
            <v>2387.2199999999998</v>
          </cell>
        </row>
        <row r="2223">
          <cell r="I2223">
            <v>2394.1999999999998</v>
          </cell>
        </row>
        <row r="2224">
          <cell r="I2224">
            <v>2398.19</v>
          </cell>
        </row>
        <row r="2225">
          <cell r="I2225">
            <v>2406.1799999999998</v>
          </cell>
        </row>
        <row r="2226">
          <cell r="I2226">
            <v>2408.17</v>
          </cell>
        </row>
        <row r="2227">
          <cell r="I2227">
            <v>2415.16</v>
          </cell>
        </row>
        <row r="2228">
          <cell r="I2228">
            <v>2427.14</v>
          </cell>
        </row>
        <row r="2229">
          <cell r="I2229">
            <v>2432.13</v>
          </cell>
        </row>
        <row r="2230">
          <cell r="I2230">
            <v>2430.13</v>
          </cell>
        </row>
        <row r="2231">
          <cell r="I2231">
            <v>2431.13</v>
          </cell>
        </row>
        <row r="2232">
          <cell r="I2232">
            <v>2436.12</v>
          </cell>
        </row>
        <row r="2233">
          <cell r="I2233">
            <v>2438.11</v>
          </cell>
        </row>
        <row r="2234">
          <cell r="I2234">
            <v>2441.11</v>
          </cell>
        </row>
        <row r="2235">
          <cell r="I2235">
            <v>2446.1</v>
          </cell>
        </row>
        <row r="2236">
          <cell r="I2236">
            <v>2454.08</v>
          </cell>
        </row>
        <row r="2237">
          <cell r="I2237">
            <v>2456.08</v>
          </cell>
        </row>
        <row r="2238">
          <cell r="I2238">
            <v>2457.08</v>
          </cell>
        </row>
        <row r="2239">
          <cell r="I2239">
            <v>2452.09</v>
          </cell>
        </row>
        <row r="2240">
          <cell r="I2240">
            <v>2449.09</v>
          </cell>
        </row>
        <row r="2241">
          <cell r="I2241">
            <v>2455.08</v>
          </cell>
        </row>
        <row r="2242">
          <cell r="I2242">
            <v>2468.0500000000002</v>
          </cell>
        </row>
        <row r="2243">
          <cell r="I2243">
            <v>2470.0500000000002</v>
          </cell>
        </row>
        <row r="2244">
          <cell r="I2244">
            <v>2472.0500000000002</v>
          </cell>
        </row>
        <row r="2245">
          <cell r="I2245">
            <v>2478.0300000000002</v>
          </cell>
        </row>
        <row r="2246">
          <cell r="I2246">
            <v>2483.02</v>
          </cell>
        </row>
        <row r="2247">
          <cell r="I2247">
            <v>2484.02</v>
          </cell>
        </row>
        <row r="2248">
          <cell r="I2248">
            <v>2480.0300000000002</v>
          </cell>
        </row>
        <row r="2249">
          <cell r="I2249">
            <v>2484.02</v>
          </cell>
        </row>
        <row r="2250">
          <cell r="I2250">
            <v>2487.02</v>
          </cell>
        </row>
        <row r="2251">
          <cell r="I2251">
            <v>2490.0100000000002</v>
          </cell>
        </row>
        <row r="2252">
          <cell r="I2252">
            <v>2490.0100000000002</v>
          </cell>
        </row>
        <row r="2253">
          <cell r="I2253">
            <v>2493</v>
          </cell>
        </row>
        <row r="2254">
          <cell r="I2254">
            <v>2493</v>
          </cell>
        </row>
        <row r="2255">
          <cell r="I2255">
            <v>2492.0100000000002</v>
          </cell>
        </row>
        <row r="2256">
          <cell r="I2256">
            <v>2494</v>
          </cell>
        </row>
        <row r="2257">
          <cell r="I2257">
            <v>2491.0100000000002</v>
          </cell>
        </row>
        <row r="2258">
          <cell r="I2258">
            <v>2494</v>
          </cell>
        </row>
        <row r="2259">
          <cell r="I2259">
            <v>2497.9899999999998</v>
          </cell>
        </row>
        <row r="2260">
          <cell r="I2260">
            <v>2501.9899999999998</v>
          </cell>
        </row>
        <row r="2261">
          <cell r="I2261">
            <v>2505.98</v>
          </cell>
        </row>
        <row r="2262">
          <cell r="I2262">
            <v>2506.98</v>
          </cell>
        </row>
        <row r="2263">
          <cell r="I2263">
            <v>2509.9699999999998</v>
          </cell>
        </row>
        <row r="2264">
          <cell r="I2264">
            <v>2512.96</v>
          </cell>
        </row>
        <row r="2265">
          <cell r="I2265">
            <v>2521.9499999999998</v>
          </cell>
        </row>
        <row r="2266">
          <cell r="I2266">
            <v>2521.9499999999998</v>
          </cell>
        </row>
        <row r="2267">
          <cell r="I2267">
            <v>2520.9499999999998</v>
          </cell>
        </row>
        <row r="2268">
          <cell r="I2268">
            <v>2526.94</v>
          </cell>
        </row>
        <row r="2269">
          <cell r="I2269">
            <v>2528.9299999999998</v>
          </cell>
        </row>
        <row r="2270">
          <cell r="I2270">
            <v>2529.9299999999998</v>
          </cell>
        </row>
        <row r="2271">
          <cell r="I2271">
            <v>2528.9299999999998</v>
          </cell>
        </row>
        <row r="2272">
          <cell r="I2272">
            <v>2526.94</v>
          </cell>
        </row>
        <row r="2273">
          <cell r="I2273">
            <v>2528.9299999999998</v>
          </cell>
        </row>
        <row r="2274">
          <cell r="I2274">
            <v>2526.94</v>
          </cell>
        </row>
        <row r="2275">
          <cell r="I2275">
            <v>2528.9299999999998</v>
          </cell>
        </row>
        <row r="2276">
          <cell r="I2276">
            <v>2528.9299999999998</v>
          </cell>
        </row>
        <row r="2277">
          <cell r="I2277">
            <v>2534.92</v>
          </cell>
        </row>
        <row r="2278">
          <cell r="I2278">
            <v>2537.91</v>
          </cell>
        </row>
        <row r="2279">
          <cell r="I2279">
            <v>2541.91</v>
          </cell>
        </row>
        <row r="2280">
          <cell r="I2280">
            <v>2544.9</v>
          </cell>
        </row>
        <row r="2281">
          <cell r="I2281">
            <v>2550.89</v>
          </cell>
        </row>
        <row r="2282">
          <cell r="I2282">
            <v>2557.87</v>
          </cell>
        </row>
        <row r="2283">
          <cell r="I2283">
            <v>2564.86</v>
          </cell>
        </row>
        <row r="2284">
          <cell r="I2284">
            <v>2568.85</v>
          </cell>
        </row>
        <row r="2285">
          <cell r="I2285">
            <v>2574.84</v>
          </cell>
        </row>
        <row r="2286">
          <cell r="I2286">
            <v>2580.83</v>
          </cell>
        </row>
        <row r="2287">
          <cell r="I2287">
            <v>2583.8200000000002</v>
          </cell>
        </row>
        <row r="2288">
          <cell r="I2288">
            <v>2583.8200000000002</v>
          </cell>
        </row>
        <row r="2289">
          <cell r="I2289">
            <v>2590.81</v>
          </cell>
        </row>
        <row r="2290">
          <cell r="I2290">
            <v>2598.79</v>
          </cell>
        </row>
        <row r="2291">
          <cell r="I2291">
            <v>2597.79</v>
          </cell>
        </row>
        <row r="2292">
          <cell r="I2292">
            <v>2607.77</v>
          </cell>
        </row>
        <row r="2293">
          <cell r="I2293">
            <v>2607.77</v>
          </cell>
        </row>
        <row r="2294">
          <cell r="I2294">
            <v>2606.7800000000002</v>
          </cell>
        </row>
        <row r="2295">
          <cell r="I2295">
            <v>2610.77</v>
          </cell>
        </row>
        <row r="2296">
          <cell r="I2296">
            <v>2613.7600000000002</v>
          </cell>
        </row>
        <row r="2297">
          <cell r="I2297">
            <v>2616.7600000000002</v>
          </cell>
        </row>
        <row r="2298">
          <cell r="I2298">
            <v>2620.75</v>
          </cell>
        </row>
        <row r="2299">
          <cell r="I2299">
            <v>2626.74</v>
          </cell>
        </row>
        <row r="2300">
          <cell r="I2300">
            <v>2627.73</v>
          </cell>
        </row>
        <row r="2301">
          <cell r="I2301">
            <v>2636.72</v>
          </cell>
        </row>
        <row r="2302">
          <cell r="I2302">
            <v>2634.72</v>
          </cell>
        </row>
        <row r="2303">
          <cell r="I2303">
            <v>2633.72</v>
          </cell>
        </row>
        <row r="2304">
          <cell r="I2304">
            <v>2639.71</v>
          </cell>
        </row>
        <row r="2305">
          <cell r="I2305">
            <v>2641.71</v>
          </cell>
        </row>
        <row r="2306">
          <cell r="I2306">
            <v>2643.7</v>
          </cell>
        </row>
        <row r="2307">
          <cell r="I2307">
            <v>2645.7</v>
          </cell>
        </row>
        <row r="2308">
          <cell r="I2308">
            <v>2649.69</v>
          </cell>
        </row>
        <row r="2309">
          <cell r="I2309">
            <v>2644.7</v>
          </cell>
        </row>
        <row r="2310">
          <cell r="I2310">
            <v>2648.69</v>
          </cell>
        </row>
        <row r="2311">
          <cell r="I2311">
            <v>2654.68</v>
          </cell>
        </row>
        <row r="2312">
          <cell r="I2312">
            <v>2654.68</v>
          </cell>
        </row>
        <row r="2313">
          <cell r="I2313">
            <v>2650.69</v>
          </cell>
        </row>
        <row r="2314">
          <cell r="I2314">
            <v>2650.69</v>
          </cell>
        </row>
        <row r="2315">
          <cell r="I2315">
            <v>2653.68</v>
          </cell>
        </row>
        <row r="2316">
          <cell r="I2316">
            <v>2660.67</v>
          </cell>
        </row>
        <row r="2317">
          <cell r="I2317">
            <v>2657.67</v>
          </cell>
        </row>
        <row r="2318">
          <cell r="I2318">
            <v>2664.66</v>
          </cell>
        </row>
        <row r="2319">
          <cell r="I2319">
            <v>2666.66</v>
          </cell>
        </row>
        <row r="2320">
          <cell r="I2320">
            <v>2665.66</v>
          </cell>
        </row>
        <row r="2321">
          <cell r="I2321">
            <v>2668.65</v>
          </cell>
        </row>
        <row r="2322">
          <cell r="I2322">
            <v>2671.65</v>
          </cell>
        </row>
        <row r="2323">
          <cell r="I2323">
            <v>2670.65</v>
          </cell>
        </row>
        <row r="2324">
          <cell r="I2324">
            <v>2668.65</v>
          </cell>
        </row>
        <row r="2325">
          <cell r="I2325">
            <v>2670.65</v>
          </cell>
        </row>
        <row r="2326">
          <cell r="I2326">
            <v>2671.65</v>
          </cell>
        </row>
        <row r="2327">
          <cell r="I2327">
            <v>2671.65</v>
          </cell>
        </row>
        <row r="2328">
          <cell r="I2328">
            <v>2669.65</v>
          </cell>
        </row>
        <row r="2329">
          <cell r="I2329">
            <v>2662.66</v>
          </cell>
        </row>
        <row r="2330">
          <cell r="I2330">
            <v>2664.66</v>
          </cell>
        </row>
        <row r="2331">
          <cell r="I2331">
            <v>2672.64</v>
          </cell>
        </row>
        <row r="2332">
          <cell r="I2332">
            <v>2668.65</v>
          </cell>
        </row>
        <row r="2333">
          <cell r="I2333">
            <v>2661.67</v>
          </cell>
        </row>
        <row r="2334">
          <cell r="I2334">
            <v>2669.65</v>
          </cell>
        </row>
        <row r="2335">
          <cell r="I2335">
            <v>2678.63</v>
          </cell>
        </row>
        <row r="2336">
          <cell r="I2336">
            <v>2679.63</v>
          </cell>
        </row>
        <row r="2337">
          <cell r="I2337">
            <v>2685.62</v>
          </cell>
        </row>
        <row r="2338">
          <cell r="I2338">
            <v>2677.63</v>
          </cell>
        </row>
        <row r="2339">
          <cell r="I2339">
            <v>2680.63</v>
          </cell>
        </row>
        <row r="2340">
          <cell r="I2340">
            <v>2674.64</v>
          </cell>
        </row>
        <row r="2341">
          <cell r="I2341">
            <v>2677.63</v>
          </cell>
        </row>
        <row r="2342">
          <cell r="I2342">
            <v>2672.64</v>
          </cell>
        </row>
        <row r="2343">
          <cell r="I2343">
            <v>2678.63</v>
          </cell>
        </row>
        <row r="2344">
          <cell r="I2344">
            <v>2682.62</v>
          </cell>
        </row>
        <row r="2345">
          <cell r="I2345">
            <v>2679.63</v>
          </cell>
        </row>
        <row r="2346">
          <cell r="I2346">
            <v>2676.64</v>
          </cell>
        </row>
        <row r="2347">
          <cell r="I2347">
            <v>2683.62</v>
          </cell>
        </row>
        <row r="2348">
          <cell r="I2348">
            <v>2683.62</v>
          </cell>
        </row>
        <row r="2349">
          <cell r="I2349">
            <v>2685.62</v>
          </cell>
        </row>
        <row r="2350">
          <cell r="I2350">
            <v>2689.61</v>
          </cell>
        </row>
        <row r="2351">
          <cell r="I2351">
            <v>2694.6</v>
          </cell>
        </row>
        <row r="2352">
          <cell r="I2352">
            <v>2703.58</v>
          </cell>
        </row>
        <row r="2353">
          <cell r="I2353">
            <v>2703.58</v>
          </cell>
        </row>
        <row r="2354">
          <cell r="I2354">
            <v>2698.59</v>
          </cell>
        </row>
        <row r="2355">
          <cell r="I2355">
            <v>2689.61</v>
          </cell>
        </row>
        <row r="2356">
          <cell r="I2356">
            <v>2699.59</v>
          </cell>
        </row>
        <row r="2357">
          <cell r="I2357">
            <v>2710.57</v>
          </cell>
        </row>
        <row r="2358">
          <cell r="I2358">
            <v>2720.55</v>
          </cell>
        </row>
        <row r="2359">
          <cell r="I2359">
            <v>2718.55</v>
          </cell>
        </row>
        <row r="2360">
          <cell r="I2360">
            <v>2727.53</v>
          </cell>
        </row>
        <row r="2361">
          <cell r="I2361">
            <v>2714.56</v>
          </cell>
        </row>
        <row r="2362">
          <cell r="I2362">
            <v>2706.58</v>
          </cell>
        </row>
        <row r="2363">
          <cell r="I2363">
            <v>2701.59</v>
          </cell>
        </row>
        <row r="2364">
          <cell r="I2364">
            <v>2714.56</v>
          </cell>
        </row>
        <row r="2365">
          <cell r="I2365">
            <v>2729.53</v>
          </cell>
        </row>
        <row r="2366">
          <cell r="I2366">
            <v>2737.51</v>
          </cell>
        </row>
        <row r="2367">
          <cell r="I2367">
            <v>2732.52</v>
          </cell>
        </row>
        <row r="2368">
          <cell r="I2368">
            <v>2728.53</v>
          </cell>
        </row>
        <row r="2369">
          <cell r="I2369">
            <v>2742.5</v>
          </cell>
        </row>
        <row r="2370">
          <cell r="I2370">
            <v>2739.51</v>
          </cell>
        </row>
        <row r="2371">
          <cell r="I2371">
            <v>2733.52</v>
          </cell>
        </row>
        <row r="2372">
          <cell r="I2372">
            <v>2728.53</v>
          </cell>
        </row>
        <row r="2373">
          <cell r="I2373">
            <v>2738.51</v>
          </cell>
        </row>
        <row r="2374">
          <cell r="I2374">
            <v>2734.52</v>
          </cell>
        </row>
        <row r="2375">
          <cell r="I2375">
            <v>2728.53</v>
          </cell>
        </row>
        <row r="2376">
          <cell r="I2376">
            <v>2727.53</v>
          </cell>
        </row>
        <row r="2377">
          <cell r="I2377">
            <v>2729.53</v>
          </cell>
        </row>
        <row r="2378">
          <cell r="I2378">
            <v>2721.55</v>
          </cell>
        </row>
        <row r="2379">
          <cell r="I2379">
            <v>2729.53</v>
          </cell>
        </row>
        <row r="2380">
          <cell r="I2380">
            <v>2739.51</v>
          </cell>
        </row>
        <row r="2381">
          <cell r="I2381">
            <v>2728.53</v>
          </cell>
        </row>
        <row r="2382">
          <cell r="I2382">
            <v>2735.52</v>
          </cell>
        </row>
        <row r="2383">
          <cell r="I2383">
            <v>2736.52</v>
          </cell>
        </row>
        <row r="2384">
          <cell r="I2384">
            <v>2730.53</v>
          </cell>
        </row>
        <row r="2385">
          <cell r="I2385">
            <v>2737.51</v>
          </cell>
        </row>
        <row r="2386">
          <cell r="I2386">
            <v>2734.52</v>
          </cell>
        </row>
        <row r="2387">
          <cell r="I2387">
            <v>2743.5</v>
          </cell>
        </row>
        <row r="2388">
          <cell r="I2388">
            <v>2752.48</v>
          </cell>
        </row>
        <row r="2389">
          <cell r="I2389">
            <v>2754.48</v>
          </cell>
        </row>
        <row r="2390">
          <cell r="I2390">
            <v>2750.49</v>
          </cell>
        </row>
        <row r="2391">
          <cell r="I2391">
            <v>2764.46</v>
          </cell>
        </row>
        <row r="2392">
          <cell r="I2392">
            <v>2775.44</v>
          </cell>
        </row>
        <row r="2393">
          <cell r="I2393">
            <v>2772.44</v>
          </cell>
        </row>
        <row r="2394">
          <cell r="I2394">
            <v>2766.46</v>
          </cell>
        </row>
        <row r="2395">
          <cell r="I2395">
            <v>2763.46</v>
          </cell>
        </row>
        <row r="2396">
          <cell r="I2396">
            <v>2756.48</v>
          </cell>
        </row>
        <row r="2397">
          <cell r="I2397">
            <v>2756.48</v>
          </cell>
        </row>
        <row r="2398">
          <cell r="I2398">
            <v>2753.48</v>
          </cell>
        </row>
        <row r="2399">
          <cell r="I2399">
            <v>2765.46</v>
          </cell>
        </row>
        <row r="2400">
          <cell r="I2400">
            <v>2766.46</v>
          </cell>
        </row>
        <row r="2401">
          <cell r="I2401">
            <v>2760.47</v>
          </cell>
        </row>
        <row r="2402">
          <cell r="I2402">
            <v>2759.47</v>
          </cell>
        </row>
        <row r="2403">
          <cell r="I2403">
            <v>2761.47</v>
          </cell>
        </row>
        <row r="2404">
          <cell r="I2404">
            <v>2764.46</v>
          </cell>
        </row>
        <row r="2405">
          <cell r="I2405">
            <v>2764.46</v>
          </cell>
        </row>
        <row r="2406">
          <cell r="I2406">
            <v>2763.46</v>
          </cell>
        </row>
        <row r="2407">
          <cell r="I2407">
            <v>2775.44</v>
          </cell>
        </row>
        <row r="2408">
          <cell r="I2408">
            <v>2779.43</v>
          </cell>
        </row>
        <row r="2409">
          <cell r="I2409">
            <v>2786.42</v>
          </cell>
        </row>
        <row r="2410">
          <cell r="I2410">
            <v>2796.4</v>
          </cell>
        </row>
        <row r="2411">
          <cell r="I2411">
            <v>2805.38</v>
          </cell>
        </row>
        <row r="2412">
          <cell r="I2412">
            <v>2804.38</v>
          </cell>
        </row>
        <row r="2413">
          <cell r="I2413">
            <v>2798.39</v>
          </cell>
        </row>
        <row r="2414">
          <cell r="I2414">
            <v>2811.37</v>
          </cell>
        </row>
        <row r="2415">
          <cell r="I2415">
            <v>2831.33</v>
          </cell>
        </row>
        <row r="2416">
          <cell r="I2416">
            <v>2843.3</v>
          </cell>
        </row>
        <row r="2417">
          <cell r="I2417">
            <v>2838.31</v>
          </cell>
        </row>
        <row r="2418">
          <cell r="I2418">
            <v>2835.32</v>
          </cell>
        </row>
        <row r="2419">
          <cell r="I2419">
            <v>2833.32</v>
          </cell>
        </row>
        <row r="2420">
          <cell r="I2420">
            <v>2828.33</v>
          </cell>
        </row>
        <row r="2421">
          <cell r="I2421">
            <v>2821.35</v>
          </cell>
        </row>
        <row r="2422">
          <cell r="I2422">
            <v>2827.33</v>
          </cell>
        </row>
        <row r="2423">
          <cell r="I2423">
            <v>2840.31</v>
          </cell>
        </row>
        <row r="2424">
          <cell r="I2424">
            <v>2844.3</v>
          </cell>
        </row>
        <row r="2425">
          <cell r="I2425">
            <v>2853.28</v>
          </cell>
        </row>
        <row r="2426">
          <cell r="I2426">
            <v>2865.26</v>
          </cell>
        </row>
        <row r="2427">
          <cell r="I2427">
            <v>2867.25</v>
          </cell>
        </row>
        <row r="2428">
          <cell r="I2428">
            <v>2865.26</v>
          </cell>
        </row>
        <row r="2429">
          <cell r="I2429">
            <v>2887.21</v>
          </cell>
        </row>
        <row r="2430">
          <cell r="I2430">
            <v>2914.16</v>
          </cell>
        </row>
        <row r="2431">
          <cell r="I2431">
            <v>2936.12</v>
          </cell>
        </row>
        <row r="2432">
          <cell r="I2432">
            <v>2940.11</v>
          </cell>
        </row>
        <row r="2433">
          <cell r="I2433">
            <v>2944.1</v>
          </cell>
        </row>
        <row r="2434">
          <cell r="I2434">
            <v>2951.09</v>
          </cell>
        </row>
        <row r="2435">
          <cell r="I2435">
            <v>2927.13</v>
          </cell>
        </row>
        <row r="2436">
          <cell r="I2436">
            <v>2927.13</v>
          </cell>
        </row>
        <row r="2437">
          <cell r="I2437">
            <v>2923.14</v>
          </cell>
        </row>
        <row r="2438">
          <cell r="I2438">
            <v>2930.13</v>
          </cell>
        </row>
        <row r="2439">
          <cell r="I2439">
            <v>2943.1</v>
          </cell>
        </row>
        <row r="2440">
          <cell r="I2440">
            <v>2979.03</v>
          </cell>
        </row>
        <row r="2441">
          <cell r="I2441">
            <v>2989.01</v>
          </cell>
        </row>
        <row r="2442">
          <cell r="I2442">
            <v>2978.03</v>
          </cell>
        </row>
        <row r="2443">
          <cell r="I2443">
            <v>2996.99</v>
          </cell>
        </row>
        <row r="2444">
          <cell r="I2444">
            <v>3003.98</v>
          </cell>
        </row>
        <row r="2445">
          <cell r="I2445">
            <v>3023.94</v>
          </cell>
        </row>
        <row r="2446">
          <cell r="I2446">
            <v>3022.94</v>
          </cell>
        </row>
        <row r="2447">
          <cell r="I2447">
            <v>3026.93</v>
          </cell>
        </row>
        <row r="2448">
          <cell r="I2448">
            <v>3009.97</v>
          </cell>
        </row>
        <row r="2449">
          <cell r="I2449">
            <v>3004.98</v>
          </cell>
        </row>
        <row r="2450">
          <cell r="I2450">
            <v>2990.01</v>
          </cell>
        </row>
        <row r="2451">
          <cell r="I2451">
            <v>2984.02</v>
          </cell>
        </row>
        <row r="2452">
          <cell r="I2452">
            <v>2998.99</v>
          </cell>
        </row>
        <row r="2453">
          <cell r="I2453">
            <v>2991.01</v>
          </cell>
        </row>
        <row r="2454">
          <cell r="I2454">
            <v>2998.99</v>
          </cell>
        </row>
        <row r="2455">
          <cell r="I2455">
            <v>3005.98</v>
          </cell>
        </row>
        <row r="2456">
          <cell r="I2456">
            <v>3019.95</v>
          </cell>
        </row>
        <row r="2457">
          <cell r="I2457">
            <v>3041.9</v>
          </cell>
        </row>
        <row r="2458">
          <cell r="I2458">
            <v>3037.91</v>
          </cell>
        </row>
        <row r="2459">
          <cell r="I2459">
            <v>3029.93</v>
          </cell>
        </row>
        <row r="2460">
          <cell r="I2460">
            <v>3030.93</v>
          </cell>
        </row>
        <row r="2461">
          <cell r="I2461">
            <v>3032.92</v>
          </cell>
        </row>
        <row r="2462">
          <cell r="I2462">
            <v>3032.92</v>
          </cell>
        </row>
        <row r="2463">
          <cell r="I2463">
            <v>3039.91</v>
          </cell>
        </row>
        <row r="2464">
          <cell r="I2464">
            <v>3051.88</v>
          </cell>
        </row>
        <row r="2465">
          <cell r="I2465">
            <v>3059.87</v>
          </cell>
        </row>
        <row r="2466">
          <cell r="I2466">
            <v>3075.84</v>
          </cell>
        </row>
        <row r="2467">
          <cell r="I2467">
            <v>3094.8</v>
          </cell>
        </row>
        <row r="2468">
          <cell r="I2468">
            <v>3115.76</v>
          </cell>
        </row>
        <row r="2469">
          <cell r="I2469">
            <v>3144.7</v>
          </cell>
        </row>
        <row r="2470">
          <cell r="I2470">
            <v>3169.65</v>
          </cell>
        </row>
        <row r="2471">
          <cell r="I2471">
            <v>3193.6</v>
          </cell>
        </row>
        <row r="2472">
          <cell r="I2472">
            <v>3211.56</v>
          </cell>
        </row>
        <row r="2473">
          <cell r="I2473">
            <v>3228.53</v>
          </cell>
        </row>
        <row r="2474">
          <cell r="I2474">
            <v>3244.5</v>
          </cell>
        </row>
        <row r="2475">
          <cell r="I2475">
            <v>3294.4</v>
          </cell>
        </row>
        <row r="2476">
          <cell r="I2476">
            <v>3318.35</v>
          </cell>
        </row>
        <row r="2477">
          <cell r="I2477">
            <v>3330.33</v>
          </cell>
        </row>
        <row r="2478">
          <cell r="I2478">
            <v>3331.32</v>
          </cell>
        </row>
        <row r="2479">
          <cell r="I2479">
            <v>3361.26</v>
          </cell>
        </row>
        <row r="2480">
          <cell r="I2480">
            <v>3369.25</v>
          </cell>
        </row>
        <row r="2481">
          <cell r="I2481">
            <v>3363.26</v>
          </cell>
        </row>
        <row r="2482">
          <cell r="I2482">
            <v>3392.2</v>
          </cell>
        </row>
        <row r="2483">
          <cell r="I2483">
            <v>3396.19</v>
          </cell>
        </row>
        <row r="2484">
          <cell r="I2484">
            <v>3420.15</v>
          </cell>
        </row>
        <row r="2485">
          <cell r="I2485">
            <v>3451.08</v>
          </cell>
        </row>
        <row r="2486">
          <cell r="I2486">
            <v>3448.09</v>
          </cell>
        </row>
        <row r="2487">
          <cell r="I2487">
            <v>3475.04</v>
          </cell>
        </row>
        <row r="2488">
          <cell r="I2488">
            <v>3482.02</v>
          </cell>
        </row>
        <row r="2489">
          <cell r="I2489">
            <v>3508.97</v>
          </cell>
        </row>
        <row r="2490">
          <cell r="I2490">
            <v>3576.83</v>
          </cell>
        </row>
        <row r="2491">
          <cell r="I2491">
            <v>3688.61</v>
          </cell>
        </row>
        <row r="2492">
          <cell r="I2492">
            <v>3817.35</v>
          </cell>
        </row>
        <row r="2493">
          <cell r="I2493">
            <v>3984.02</v>
          </cell>
        </row>
        <row r="2494">
          <cell r="I2494">
            <v>3549.89</v>
          </cell>
        </row>
        <row r="2495">
          <cell r="I2495">
            <v>3593.8</v>
          </cell>
        </row>
        <row r="2496">
          <cell r="I2496">
            <v>3640.7</v>
          </cell>
        </row>
        <row r="2497">
          <cell r="I2497">
            <v>3688.61</v>
          </cell>
        </row>
        <row r="2498">
          <cell r="I2498">
            <v>3715.55</v>
          </cell>
        </row>
        <row r="2499">
          <cell r="I2499">
            <v>3700.58</v>
          </cell>
        </row>
        <row r="2500">
          <cell r="I2500">
            <v>3706.57</v>
          </cell>
        </row>
        <row r="2501">
          <cell r="I2501">
            <v>3720.54</v>
          </cell>
        </row>
        <row r="2502">
          <cell r="I2502">
            <v>3703.58</v>
          </cell>
        </row>
        <row r="2503">
          <cell r="I2503">
            <v>3719.55</v>
          </cell>
        </row>
        <row r="2504">
          <cell r="I2504">
            <v>3705.57</v>
          </cell>
        </row>
        <row r="2505">
          <cell r="I2505">
            <v>3740.5</v>
          </cell>
        </row>
        <row r="2506">
          <cell r="I2506">
            <v>3737.51</v>
          </cell>
        </row>
        <row r="2507">
          <cell r="I2507">
            <v>3735.51</v>
          </cell>
        </row>
        <row r="2508">
          <cell r="I2508">
            <v>3764.46</v>
          </cell>
        </row>
        <row r="2509">
          <cell r="I2509">
            <v>3774.44</v>
          </cell>
        </row>
        <row r="2510">
          <cell r="I2510">
            <v>3774.44</v>
          </cell>
        </row>
        <row r="2511">
          <cell r="I2511">
            <v>3830.32</v>
          </cell>
        </row>
        <row r="2512">
          <cell r="I2512">
            <v>3893.2</v>
          </cell>
        </row>
        <row r="2513">
          <cell r="I2513">
            <v>3881.22</v>
          </cell>
        </row>
        <row r="2514">
          <cell r="I2514">
            <v>3914.16</v>
          </cell>
        </row>
        <row r="2515">
          <cell r="I2515">
            <v>3914.16</v>
          </cell>
        </row>
        <row r="2516">
          <cell r="I2516">
            <v>3953.08</v>
          </cell>
        </row>
        <row r="2517">
          <cell r="I2517">
            <v>3916.15</v>
          </cell>
        </row>
        <row r="2518">
          <cell r="I2518">
            <v>3877.23</v>
          </cell>
        </row>
        <row r="2519">
          <cell r="I2519">
            <v>3916.15</v>
          </cell>
        </row>
        <row r="2520">
          <cell r="I2520">
            <v>3940.1</v>
          </cell>
        </row>
        <row r="2521">
          <cell r="I2521">
            <v>3960.06</v>
          </cell>
        </row>
        <row r="2522">
          <cell r="I2522">
            <v>3936.11</v>
          </cell>
        </row>
        <row r="2523">
          <cell r="I2523">
            <v>3954.08</v>
          </cell>
        </row>
        <row r="2524">
          <cell r="I2524">
            <v>3981.02</v>
          </cell>
        </row>
        <row r="2525">
          <cell r="I2525">
            <v>3964.06</v>
          </cell>
        </row>
        <row r="2526">
          <cell r="I2526">
            <v>3969.05</v>
          </cell>
        </row>
        <row r="2527">
          <cell r="I2527">
            <v>3969.05</v>
          </cell>
        </row>
        <row r="2528">
          <cell r="I2528">
            <v>3940.1</v>
          </cell>
        </row>
        <row r="2529">
          <cell r="I2529">
            <v>3954.08</v>
          </cell>
        </row>
        <row r="2530">
          <cell r="I2530">
            <v>3975.03</v>
          </cell>
        </row>
        <row r="2531">
          <cell r="I2531">
            <v>4023.94</v>
          </cell>
        </row>
        <row r="2532">
          <cell r="I2532">
            <v>4006.97</v>
          </cell>
        </row>
        <row r="2533">
          <cell r="I2533">
            <v>4015.95</v>
          </cell>
        </row>
        <row r="2534">
          <cell r="I2534">
            <v>4033.92</v>
          </cell>
        </row>
        <row r="2535">
          <cell r="I2535">
            <v>4021.94</v>
          </cell>
        </row>
        <row r="2536">
          <cell r="I2536">
            <v>4016.95</v>
          </cell>
        </row>
        <row r="2537">
          <cell r="I2537">
            <v>4031.92</v>
          </cell>
        </row>
        <row r="2538">
          <cell r="I2538">
            <v>4024.93</v>
          </cell>
        </row>
        <row r="2539">
          <cell r="I2539">
            <v>4050.88</v>
          </cell>
        </row>
        <row r="2540">
          <cell r="I2540">
            <v>4081.82</v>
          </cell>
        </row>
        <row r="2541">
          <cell r="I2541">
            <v>4128.7299999999996</v>
          </cell>
        </row>
        <row r="2542">
          <cell r="I2542">
            <v>4130.72</v>
          </cell>
        </row>
        <row r="2543">
          <cell r="I2543">
            <v>4138.71</v>
          </cell>
        </row>
        <row r="2544">
          <cell r="I2544">
            <v>4151.68</v>
          </cell>
        </row>
        <row r="2545">
          <cell r="I2545">
            <v>4177.63</v>
          </cell>
        </row>
        <row r="2546">
          <cell r="I2546">
            <v>4184.6099999999997</v>
          </cell>
        </row>
        <row r="2547">
          <cell r="I2547">
            <v>4193.6000000000004</v>
          </cell>
        </row>
        <row r="2548">
          <cell r="I2548">
            <v>4217.55</v>
          </cell>
        </row>
        <row r="2549">
          <cell r="I2549">
            <v>4252.4799999999996</v>
          </cell>
        </row>
        <row r="2550">
          <cell r="I2550">
            <v>4250.4799999999996</v>
          </cell>
        </row>
        <row r="2551">
          <cell r="I2551">
            <v>4262.46</v>
          </cell>
        </row>
        <row r="2552">
          <cell r="I2552">
            <v>4288.41</v>
          </cell>
        </row>
        <row r="2553">
          <cell r="I2553">
            <v>4278.43</v>
          </cell>
        </row>
        <row r="2554">
          <cell r="I2554">
            <v>4276.43</v>
          </cell>
        </row>
        <row r="2555">
          <cell r="I2555">
            <v>4302.38</v>
          </cell>
        </row>
        <row r="2556">
          <cell r="I2556">
            <v>4302.38</v>
          </cell>
        </row>
        <row r="2557">
          <cell r="I2557">
            <v>4330.32</v>
          </cell>
        </row>
        <row r="2558">
          <cell r="I2558">
            <v>4335.3100000000004</v>
          </cell>
        </row>
        <row r="2559">
          <cell r="I2559">
            <v>4366.25</v>
          </cell>
        </row>
        <row r="2560">
          <cell r="I2560">
            <v>4369.24</v>
          </cell>
        </row>
        <row r="2561">
          <cell r="I2561">
            <v>4382.22</v>
          </cell>
        </row>
        <row r="2562">
          <cell r="I2562">
            <v>4384.21</v>
          </cell>
        </row>
        <row r="2563">
          <cell r="I2563">
            <v>4368.25</v>
          </cell>
        </row>
        <row r="2564">
          <cell r="I2564">
            <v>4374.2299999999996</v>
          </cell>
        </row>
        <row r="2565">
          <cell r="I2565">
            <v>4391.2</v>
          </cell>
        </row>
        <row r="2566">
          <cell r="I2566">
            <v>4403.18</v>
          </cell>
        </row>
        <row r="2567">
          <cell r="I2567">
            <v>4377.2299999999996</v>
          </cell>
        </row>
        <row r="2568">
          <cell r="I2568">
            <v>4372.24</v>
          </cell>
        </row>
        <row r="2569">
          <cell r="I2569">
            <v>4381.22</v>
          </cell>
        </row>
        <row r="2570">
          <cell r="I2570">
            <v>4383.22</v>
          </cell>
        </row>
        <row r="2571">
          <cell r="I2571">
            <v>4370.24</v>
          </cell>
        </row>
        <row r="2572">
          <cell r="I2572">
            <v>4358.2700000000004</v>
          </cell>
        </row>
        <row r="2573">
          <cell r="I2573">
            <v>4367.25</v>
          </cell>
        </row>
        <row r="2574">
          <cell r="I2574">
            <v>4382.22</v>
          </cell>
        </row>
        <row r="2575">
          <cell r="I2575">
            <v>4352.28</v>
          </cell>
        </row>
        <row r="2576">
          <cell r="I2576">
            <v>4377.2299999999996</v>
          </cell>
        </row>
        <row r="2577">
          <cell r="I2577">
            <v>4371.24</v>
          </cell>
        </row>
        <row r="2578">
          <cell r="I2578">
            <v>4393.2</v>
          </cell>
        </row>
        <row r="2579">
          <cell r="I2579">
            <v>4395.1899999999996</v>
          </cell>
        </row>
        <row r="2580">
          <cell r="I2580">
            <v>4409.16</v>
          </cell>
        </row>
        <row r="2581">
          <cell r="I2581">
            <v>4425.13</v>
          </cell>
        </row>
        <row r="2582">
          <cell r="I2582">
            <v>4424.13</v>
          </cell>
        </row>
        <row r="2583">
          <cell r="I2583">
            <v>4422.1400000000003</v>
          </cell>
        </row>
        <row r="2584">
          <cell r="I2584">
            <v>4398.1899999999996</v>
          </cell>
        </row>
        <row r="2585">
          <cell r="I2585">
            <v>4418.1499999999996</v>
          </cell>
        </row>
        <row r="2586">
          <cell r="I2586">
            <v>4422.1400000000003</v>
          </cell>
        </row>
        <row r="2587">
          <cell r="I2587">
            <v>4447.09</v>
          </cell>
        </row>
        <row r="2588">
          <cell r="I2588">
            <v>4461.0600000000004</v>
          </cell>
        </row>
        <row r="2589">
          <cell r="I2589">
            <v>4473.04</v>
          </cell>
        </row>
        <row r="2590">
          <cell r="I2590">
            <v>4493</v>
          </cell>
        </row>
        <row r="2591">
          <cell r="I2591">
            <v>4490</v>
          </cell>
        </row>
        <row r="2592">
          <cell r="I2592">
            <v>4539.8999999999996</v>
          </cell>
        </row>
        <row r="2593">
          <cell r="I2593">
            <v>4635.71</v>
          </cell>
        </row>
        <row r="2594">
          <cell r="I2594">
            <v>4619.74</v>
          </cell>
        </row>
        <row r="2595">
          <cell r="I2595">
            <v>4585.8100000000004</v>
          </cell>
        </row>
        <row r="2596">
          <cell r="I2596">
            <v>4541.8999999999996</v>
          </cell>
        </row>
        <row r="2597">
          <cell r="I2597">
            <v>4580.82</v>
          </cell>
        </row>
        <row r="2598">
          <cell r="I2598">
            <v>4588.8</v>
          </cell>
        </row>
        <row r="2599">
          <cell r="I2599">
            <v>4595.79</v>
          </cell>
        </row>
        <row r="2600">
          <cell r="I2600">
            <v>4601.78</v>
          </cell>
        </row>
        <row r="2601">
          <cell r="I2601">
            <v>4591.8</v>
          </cell>
        </row>
        <row r="2602">
          <cell r="I2602">
            <v>4620.74</v>
          </cell>
        </row>
        <row r="2603">
          <cell r="I2603">
            <v>4622.74</v>
          </cell>
        </row>
        <row r="2604">
          <cell r="I2604">
            <v>4624.7299999999996</v>
          </cell>
        </row>
        <row r="2605">
          <cell r="I2605">
            <v>4638.7</v>
          </cell>
        </row>
        <row r="2606">
          <cell r="I2606">
            <v>4646.6899999999996</v>
          </cell>
        </row>
        <row r="2607">
          <cell r="I2607">
            <v>4607.7700000000004</v>
          </cell>
        </row>
        <row r="2608">
          <cell r="I2608">
            <v>4603.7700000000004</v>
          </cell>
        </row>
        <row r="2609">
          <cell r="I2609">
            <v>4616.75</v>
          </cell>
        </row>
        <row r="2610">
          <cell r="I2610">
            <v>4613.75</v>
          </cell>
        </row>
        <row r="2611">
          <cell r="I2611">
            <v>4621.74</v>
          </cell>
        </row>
        <row r="2612">
          <cell r="I2612">
            <v>4623.7299999999996</v>
          </cell>
        </row>
        <row r="2613">
          <cell r="I2613">
            <v>4616.75</v>
          </cell>
        </row>
        <row r="2614">
          <cell r="I2614">
            <v>4652.68</v>
          </cell>
        </row>
        <row r="2615">
          <cell r="I2615">
            <v>4662.66</v>
          </cell>
        </row>
        <row r="2616">
          <cell r="I2616">
            <v>4684.6099999999997</v>
          </cell>
        </row>
        <row r="2617">
          <cell r="I2617">
            <v>4656.67</v>
          </cell>
        </row>
        <row r="2618">
          <cell r="I2618">
            <v>4670.6400000000003</v>
          </cell>
        </row>
        <row r="2619">
          <cell r="I2619">
            <v>4689.6000000000004</v>
          </cell>
        </row>
        <row r="2620">
          <cell r="I2620">
            <v>4701.58</v>
          </cell>
        </row>
        <row r="2621">
          <cell r="I2621">
            <v>4718.54</v>
          </cell>
        </row>
        <row r="2622">
          <cell r="I2622">
            <v>4693.59</v>
          </cell>
        </row>
        <row r="2623">
          <cell r="I2623">
            <v>4710.5600000000004</v>
          </cell>
        </row>
        <row r="2624">
          <cell r="I2624">
            <v>4709.5600000000004</v>
          </cell>
        </row>
        <row r="2625">
          <cell r="I2625">
            <v>4720.54</v>
          </cell>
        </row>
        <row r="2626">
          <cell r="I2626">
            <v>4748.4799999999996</v>
          </cell>
        </row>
        <row r="2627">
          <cell r="I2627">
            <v>4765.45</v>
          </cell>
        </row>
        <row r="2628">
          <cell r="I2628">
            <v>4788.3999999999996</v>
          </cell>
        </row>
        <row r="2629">
          <cell r="I2629">
            <v>4821.34</v>
          </cell>
        </row>
        <row r="2630">
          <cell r="I2630">
            <v>4812.3599999999997</v>
          </cell>
        </row>
        <row r="2631">
          <cell r="I2631">
            <v>4827.33</v>
          </cell>
        </row>
        <row r="2632">
          <cell r="I2632">
            <v>4839.3</v>
          </cell>
        </row>
        <row r="2633">
          <cell r="I2633">
            <v>4869.24</v>
          </cell>
        </row>
        <row r="2634">
          <cell r="I2634">
            <v>4875.2299999999996</v>
          </cell>
        </row>
        <row r="2635">
          <cell r="I2635">
            <v>4887.21</v>
          </cell>
        </row>
        <row r="2636">
          <cell r="I2636">
            <v>4878.22</v>
          </cell>
        </row>
        <row r="2637">
          <cell r="I2637">
            <v>4884.21</v>
          </cell>
        </row>
        <row r="2638">
          <cell r="I2638">
            <v>4901.18</v>
          </cell>
        </row>
        <row r="2639">
          <cell r="I2639">
            <v>4928.12</v>
          </cell>
        </row>
        <row r="2640">
          <cell r="I2640">
            <v>4931.12</v>
          </cell>
        </row>
        <row r="2641">
          <cell r="I2641">
            <v>4943.09</v>
          </cell>
        </row>
        <row r="2642">
          <cell r="I2642">
            <v>4943.09</v>
          </cell>
        </row>
        <row r="2643">
          <cell r="I2643">
            <v>4924.13</v>
          </cell>
        </row>
        <row r="2644">
          <cell r="I2644">
            <v>4920.1400000000003</v>
          </cell>
        </row>
        <row r="2645">
          <cell r="I2645">
            <v>4913.1499999999996</v>
          </cell>
        </row>
        <row r="2646">
          <cell r="I2646">
            <v>4874.2299999999996</v>
          </cell>
        </row>
        <row r="2647">
          <cell r="I2647">
            <v>4900.18</v>
          </cell>
        </row>
        <row r="2648">
          <cell r="I2648">
            <v>4901.18</v>
          </cell>
        </row>
        <row r="2649">
          <cell r="I2649">
            <v>4909.16</v>
          </cell>
        </row>
        <row r="2650">
          <cell r="I2650">
            <v>4940.1000000000004</v>
          </cell>
        </row>
        <row r="2651">
          <cell r="I2651">
            <v>4941.1000000000004</v>
          </cell>
        </row>
        <row r="2652">
          <cell r="I2652">
            <v>4942.1000000000004</v>
          </cell>
        </row>
        <row r="2653">
          <cell r="I2653">
            <v>4950.08</v>
          </cell>
        </row>
        <row r="2654">
          <cell r="I2654">
            <v>4955.07</v>
          </cell>
        </row>
        <row r="2655">
          <cell r="I2655">
            <v>4971.04</v>
          </cell>
        </row>
        <row r="2656">
          <cell r="I2656">
            <v>4935.1099999999997</v>
          </cell>
        </row>
        <row r="2657">
          <cell r="I2657">
            <v>4937.1099999999997</v>
          </cell>
        </row>
        <row r="2658">
          <cell r="I2658">
            <v>4950.08</v>
          </cell>
        </row>
        <row r="2659">
          <cell r="I2659">
            <v>4950.08</v>
          </cell>
        </row>
        <row r="2660">
          <cell r="I2660">
            <v>4941.1000000000004</v>
          </cell>
        </row>
        <row r="2661">
          <cell r="I2661">
            <v>4947.09</v>
          </cell>
        </row>
        <row r="2662">
          <cell r="I2662">
            <v>4973.03</v>
          </cell>
        </row>
        <row r="2663">
          <cell r="I2663">
            <v>5016.95</v>
          </cell>
        </row>
        <row r="2664">
          <cell r="I2664">
            <v>5029.92</v>
          </cell>
        </row>
        <row r="2665">
          <cell r="I2665">
            <v>5062.8500000000004</v>
          </cell>
        </row>
        <row r="2666">
          <cell r="I2666">
            <v>5034.91</v>
          </cell>
        </row>
        <row r="2667">
          <cell r="I2667">
            <v>5055.87</v>
          </cell>
        </row>
        <row r="2668">
          <cell r="I2668">
            <v>5058.8599999999997</v>
          </cell>
        </row>
        <row r="2669">
          <cell r="I2669">
            <v>5041.8999999999996</v>
          </cell>
        </row>
        <row r="2670">
          <cell r="I2670">
            <v>5007.96</v>
          </cell>
        </row>
        <row r="2671">
          <cell r="I2671">
            <v>5018.9399999999996</v>
          </cell>
        </row>
        <row r="2672">
          <cell r="I2672">
            <v>5039.8999999999996</v>
          </cell>
        </row>
        <row r="2673">
          <cell r="I2673">
            <v>5057.8599999999997</v>
          </cell>
        </row>
        <row r="2674">
          <cell r="I2674">
            <v>5064.8500000000004</v>
          </cell>
        </row>
        <row r="2675">
          <cell r="I2675">
            <v>5086.8100000000004</v>
          </cell>
        </row>
        <row r="2676">
          <cell r="I2676">
            <v>5075.83</v>
          </cell>
        </row>
        <row r="2677">
          <cell r="I2677">
            <v>5068.84</v>
          </cell>
        </row>
        <row r="2678">
          <cell r="I2678">
            <v>5080.82</v>
          </cell>
        </row>
        <row r="2679">
          <cell r="I2679">
            <v>5070.84</v>
          </cell>
        </row>
        <row r="2680">
          <cell r="I2680">
            <v>5029.92</v>
          </cell>
        </row>
        <row r="2681">
          <cell r="I2681">
            <v>5011.96</v>
          </cell>
        </row>
        <row r="2682">
          <cell r="I2682">
            <v>5032.91</v>
          </cell>
        </row>
        <row r="2683">
          <cell r="I2683">
            <v>5026.93</v>
          </cell>
        </row>
        <row r="2684">
          <cell r="I2684">
            <v>5033.91</v>
          </cell>
        </row>
        <row r="2685">
          <cell r="I2685">
            <v>5059.8599999999997</v>
          </cell>
        </row>
        <row r="2686">
          <cell r="I2686">
            <v>5074.83</v>
          </cell>
        </row>
        <row r="2687">
          <cell r="I2687">
            <v>5087.8</v>
          </cell>
        </row>
        <row r="2688">
          <cell r="I2688">
            <v>5086.8100000000004</v>
          </cell>
        </row>
        <row r="2689">
          <cell r="I2689">
            <v>5152.67</v>
          </cell>
        </row>
        <row r="2690">
          <cell r="I2690">
            <v>5120.74</v>
          </cell>
        </row>
        <row r="2691">
          <cell r="I2691">
            <v>5130.72</v>
          </cell>
        </row>
        <row r="2692">
          <cell r="I2692">
            <v>5126.7299999999996</v>
          </cell>
        </row>
        <row r="2693">
          <cell r="I2693">
            <v>5167.6400000000003</v>
          </cell>
        </row>
        <row r="2694">
          <cell r="I2694">
            <v>5269.44</v>
          </cell>
        </row>
        <row r="2695">
          <cell r="I2695">
            <v>5293.39</v>
          </cell>
        </row>
        <row r="2696">
          <cell r="I2696">
            <v>5286.41</v>
          </cell>
        </row>
        <row r="2697">
          <cell r="I2697">
            <v>5395.19</v>
          </cell>
        </row>
        <row r="2698">
          <cell r="I2698">
            <v>5403.17</v>
          </cell>
        </row>
        <row r="2699">
          <cell r="I2699">
            <v>5407.16</v>
          </cell>
        </row>
        <row r="2700">
          <cell r="I2700">
            <v>5383.21</v>
          </cell>
        </row>
        <row r="2701">
          <cell r="I2701">
            <v>5396.19</v>
          </cell>
        </row>
        <row r="2702">
          <cell r="I2702">
            <v>5394.19</v>
          </cell>
        </row>
        <row r="2703">
          <cell r="I2703">
            <v>5417.14</v>
          </cell>
        </row>
        <row r="2704">
          <cell r="I2704">
            <v>5463.05</v>
          </cell>
        </row>
        <row r="2705">
          <cell r="I2705">
            <v>5468.04</v>
          </cell>
        </row>
        <row r="2706">
          <cell r="I2706">
            <v>5476.03</v>
          </cell>
        </row>
        <row r="2707">
          <cell r="I2707">
            <v>5451.08</v>
          </cell>
        </row>
        <row r="2708">
          <cell r="I2708">
            <v>5486.01</v>
          </cell>
        </row>
        <row r="2709">
          <cell r="I2709">
            <v>5522.93</v>
          </cell>
        </row>
        <row r="2710">
          <cell r="I2710">
            <v>5522.93</v>
          </cell>
        </row>
        <row r="2711">
          <cell r="I2711">
            <v>5507.96</v>
          </cell>
        </row>
        <row r="2712">
          <cell r="I2712">
            <v>5508.96</v>
          </cell>
        </row>
        <row r="2713">
          <cell r="I2713">
            <v>5506.96</v>
          </cell>
        </row>
        <row r="2714">
          <cell r="I2714">
            <v>5487</v>
          </cell>
        </row>
        <row r="2715">
          <cell r="I2715">
            <v>5510.96</v>
          </cell>
        </row>
        <row r="2716">
          <cell r="I2716">
            <v>5560.86</v>
          </cell>
        </row>
        <row r="2717">
          <cell r="I2717">
            <v>5607.76</v>
          </cell>
        </row>
        <row r="2718">
          <cell r="I2718">
            <v>5649.68</v>
          </cell>
        </row>
        <row r="2719">
          <cell r="I2719">
            <v>5687.6</v>
          </cell>
        </row>
        <row r="2720">
          <cell r="I2720">
            <v>5693.59</v>
          </cell>
        </row>
        <row r="2721">
          <cell r="I2721">
            <v>5756.46</v>
          </cell>
        </row>
        <row r="2722">
          <cell r="I2722">
            <v>5764.45</v>
          </cell>
        </row>
        <row r="2723">
          <cell r="I2723">
            <v>5802.37</v>
          </cell>
        </row>
        <row r="2724">
          <cell r="I2724">
            <v>5810.36</v>
          </cell>
        </row>
        <row r="2725">
          <cell r="I2725">
            <v>5828.32</v>
          </cell>
        </row>
        <row r="2726">
          <cell r="I2726">
            <v>5817.34</v>
          </cell>
        </row>
        <row r="2727">
          <cell r="I2727">
            <v>5866.24</v>
          </cell>
        </row>
        <row r="2728">
          <cell r="I2728">
            <v>5849.28</v>
          </cell>
        </row>
        <row r="2729">
          <cell r="I2729">
            <v>5867.24</v>
          </cell>
        </row>
        <row r="2730">
          <cell r="I2730">
            <v>5894.19</v>
          </cell>
        </row>
        <row r="2731">
          <cell r="I2731">
            <v>5936.1</v>
          </cell>
        </row>
        <row r="2732">
          <cell r="I2732">
            <v>5963.05</v>
          </cell>
        </row>
        <row r="2733">
          <cell r="I2733">
            <v>6006.96</v>
          </cell>
        </row>
        <row r="2734">
          <cell r="I2734">
            <v>6017.94</v>
          </cell>
        </row>
        <row r="2735">
          <cell r="I2735">
            <v>6023.93</v>
          </cell>
        </row>
        <row r="2736">
          <cell r="I2736">
            <v>6036.9</v>
          </cell>
        </row>
        <row r="2737">
          <cell r="I2737">
            <v>6059.86</v>
          </cell>
        </row>
        <row r="2738">
          <cell r="I2738">
            <v>6080.81</v>
          </cell>
        </row>
        <row r="2739">
          <cell r="I2739">
            <v>6089.8</v>
          </cell>
        </row>
        <row r="2740">
          <cell r="I2740">
            <v>6103.77</v>
          </cell>
        </row>
        <row r="2741">
          <cell r="I2741">
            <v>6094.79</v>
          </cell>
        </row>
        <row r="2742">
          <cell r="I2742">
            <v>6113.75</v>
          </cell>
        </row>
        <row r="2743">
          <cell r="I2743">
            <v>6153.67</v>
          </cell>
        </row>
        <row r="2744">
          <cell r="I2744">
            <v>6198.58</v>
          </cell>
        </row>
        <row r="2745">
          <cell r="I2745">
            <v>6193.59</v>
          </cell>
        </row>
        <row r="2746">
          <cell r="I2746">
            <v>6207.56</v>
          </cell>
        </row>
        <row r="2747">
          <cell r="I2747">
            <v>6205.56</v>
          </cell>
        </row>
        <row r="2748">
          <cell r="I2748">
            <v>6219.54</v>
          </cell>
        </row>
        <row r="2749">
          <cell r="I2749">
            <v>6223.53</v>
          </cell>
        </row>
        <row r="2750">
          <cell r="I2750">
            <v>6241.49</v>
          </cell>
        </row>
        <row r="2751">
          <cell r="I2751">
            <v>6253.47</v>
          </cell>
        </row>
        <row r="2752">
          <cell r="I2752">
            <v>6290.39</v>
          </cell>
        </row>
        <row r="2753">
          <cell r="I2753">
            <v>6292.39</v>
          </cell>
        </row>
        <row r="2754">
          <cell r="I2754">
            <v>6292.39</v>
          </cell>
        </row>
        <row r="2755">
          <cell r="I2755">
            <v>6268.44</v>
          </cell>
        </row>
        <row r="2756">
          <cell r="I2756">
            <v>6281.41</v>
          </cell>
        </row>
        <row r="2757">
          <cell r="I2757">
            <v>6319.34</v>
          </cell>
        </row>
        <row r="2758">
          <cell r="I2758">
            <v>6312.35</v>
          </cell>
        </row>
        <row r="2759">
          <cell r="I2759">
            <v>6380.21</v>
          </cell>
        </row>
        <row r="2760">
          <cell r="I2760">
            <v>6400.17</v>
          </cell>
        </row>
        <row r="2761">
          <cell r="I2761">
            <v>6423.13</v>
          </cell>
        </row>
        <row r="2762">
          <cell r="I2762">
            <v>6477.02</v>
          </cell>
        </row>
        <row r="2763">
          <cell r="I2763">
            <v>6497.98</v>
          </cell>
        </row>
        <row r="2764">
          <cell r="I2764">
            <v>6521.93</v>
          </cell>
        </row>
        <row r="2765">
          <cell r="I2765">
            <v>6523.93</v>
          </cell>
        </row>
        <row r="2766">
          <cell r="I2766">
            <v>6542.89</v>
          </cell>
        </row>
        <row r="2767">
          <cell r="I2767">
            <v>6523.93</v>
          </cell>
        </row>
        <row r="2768">
          <cell r="I2768">
            <v>6552.87</v>
          </cell>
        </row>
        <row r="2769">
          <cell r="I2769">
            <v>6585.8</v>
          </cell>
        </row>
        <row r="2770">
          <cell r="I2770">
            <v>6593.79</v>
          </cell>
        </row>
        <row r="2771">
          <cell r="I2771">
            <v>6616.74</v>
          </cell>
        </row>
        <row r="2772">
          <cell r="I2772">
            <v>6614.74</v>
          </cell>
        </row>
        <row r="2773">
          <cell r="I2773">
            <v>6630.71</v>
          </cell>
        </row>
        <row r="2774">
          <cell r="I2774">
            <v>6629.71</v>
          </cell>
        </row>
        <row r="2775">
          <cell r="I2775">
            <v>6636.7</v>
          </cell>
        </row>
        <row r="2776">
          <cell r="I2776">
            <v>6649.67</v>
          </cell>
        </row>
        <row r="2777">
          <cell r="I2777">
            <v>6688.6</v>
          </cell>
        </row>
        <row r="2778">
          <cell r="I2778">
            <v>6705.56</v>
          </cell>
        </row>
        <row r="2779">
          <cell r="I2779">
            <v>6689.59</v>
          </cell>
        </row>
        <row r="2780">
          <cell r="I2780">
            <v>6683.61</v>
          </cell>
        </row>
        <row r="2781">
          <cell r="I2781">
            <v>6680.61</v>
          </cell>
        </row>
        <row r="2782">
          <cell r="I2782">
            <v>6697.58</v>
          </cell>
        </row>
        <row r="2783">
          <cell r="I2783">
            <v>6674.62</v>
          </cell>
        </row>
        <row r="2784">
          <cell r="I2784">
            <v>6685.6</v>
          </cell>
        </row>
        <row r="2785">
          <cell r="I2785">
            <v>6743.49</v>
          </cell>
        </row>
        <row r="2786">
          <cell r="I2786">
            <v>6775.42</v>
          </cell>
        </row>
        <row r="2787">
          <cell r="I2787">
            <v>6774.42</v>
          </cell>
        </row>
        <row r="2788">
          <cell r="I2788">
            <v>6772.43</v>
          </cell>
        </row>
        <row r="2789">
          <cell r="I2789">
            <v>6844.28</v>
          </cell>
        </row>
        <row r="2790">
          <cell r="I2790">
            <v>6854.26</v>
          </cell>
        </row>
        <row r="2791">
          <cell r="I2791">
            <v>6820.33</v>
          </cell>
        </row>
        <row r="2792">
          <cell r="I2792">
            <v>6824.32</v>
          </cell>
        </row>
        <row r="2793">
          <cell r="I2793">
            <v>6858.26</v>
          </cell>
        </row>
        <row r="2794">
          <cell r="I2794">
            <v>6857.26</v>
          </cell>
        </row>
        <row r="2795">
          <cell r="I2795">
            <v>6864.24</v>
          </cell>
        </row>
        <row r="2796">
          <cell r="I2796">
            <v>6850.27</v>
          </cell>
        </row>
        <row r="2797">
          <cell r="I2797">
            <v>6867.24</v>
          </cell>
        </row>
        <row r="2798">
          <cell r="I2798">
            <v>6872.23</v>
          </cell>
        </row>
        <row r="2799">
          <cell r="I2799">
            <v>6872.23</v>
          </cell>
        </row>
        <row r="2800">
          <cell r="I2800">
            <v>6851.27</v>
          </cell>
        </row>
        <row r="2801">
          <cell r="I2801">
            <v>6873.23</v>
          </cell>
        </row>
        <row r="2802">
          <cell r="I2802">
            <v>6891.19</v>
          </cell>
        </row>
        <row r="2803">
          <cell r="I2803">
            <v>6889.19</v>
          </cell>
        </row>
        <row r="2804">
          <cell r="I2804">
            <v>6915.14</v>
          </cell>
        </row>
        <row r="2805">
          <cell r="I2805">
            <v>6917.14</v>
          </cell>
        </row>
        <row r="2806">
          <cell r="I2806">
            <v>6915.14</v>
          </cell>
        </row>
        <row r="2807">
          <cell r="I2807">
            <v>6910.15</v>
          </cell>
        </row>
        <row r="2808">
          <cell r="I2808">
            <v>6890.19</v>
          </cell>
        </row>
        <row r="2809">
          <cell r="I2809">
            <v>6909.15</v>
          </cell>
        </row>
        <row r="2810">
          <cell r="I2810">
            <v>6868.24</v>
          </cell>
        </row>
        <row r="2811">
          <cell r="I2811">
            <v>6895.18</v>
          </cell>
        </row>
        <row r="2812">
          <cell r="I2812">
            <v>6880.21</v>
          </cell>
        </row>
        <row r="2813">
          <cell r="I2813">
            <v>6878.22</v>
          </cell>
        </row>
        <row r="2814">
          <cell r="I2814">
            <v>6901.17</v>
          </cell>
        </row>
        <row r="2815">
          <cell r="I2815">
            <v>6910.15</v>
          </cell>
        </row>
        <row r="2816">
          <cell r="I2816">
            <v>6885.2</v>
          </cell>
        </row>
        <row r="2817">
          <cell r="I2817">
            <v>6895.18</v>
          </cell>
        </row>
        <row r="2818">
          <cell r="I2818">
            <v>6935.1</v>
          </cell>
        </row>
        <row r="2819">
          <cell r="I2819">
            <v>6942.09</v>
          </cell>
        </row>
        <row r="2820">
          <cell r="I2820">
            <v>6887.2</v>
          </cell>
        </row>
        <row r="2821">
          <cell r="I2821">
            <v>6910.15</v>
          </cell>
        </row>
        <row r="2822">
          <cell r="I2822">
            <v>6911.15</v>
          </cell>
        </row>
        <row r="2823">
          <cell r="I2823">
            <v>6909.15</v>
          </cell>
        </row>
        <row r="2824">
          <cell r="I2824">
            <v>6892.19</v>
          </cell>
        </row>
        <row r="2825">
          <cell r="I2825">
            <v>6860.25</v>
          </cell>
        </row>
        <row r="2826">
          <cell r="I2826">
            <v>6985</v>
          </cell>
        </row>
        <row r="2827">
          <cell r="I2827">
            <v>6983.01</v>
          </cell>
        </row>
        <row r="2828">
          <cell r="I2828">
            <v>7002.97</v>
          </cell>
        </row>
        <row r="2829">
          <cell r="I2829">
            <v>7029.91</v>
          </cell>
        </row>
        <row r="2830">
          <cell r="I2830">
            <v>7013.94</v>
          </cell>
        </row>
        <row r="2831">
          <cell r="I2831">
            <v>7001.97</v>
          </cell>
        </row>
        <row r="2832">
          <cell r="I2832">
            <v>7015.94</v>
          </cell>
        </row>
        <row r="2833">
          <cell r="I2833">
            <v>7058.85</v>
          </cell>
        </row>
        <row r="2834">
          <cell r="I2834">
            <v>7036.9</v>
          </cell>
        </row>
        <row r="2835">
          <cell r="I2835">
            <v>7059.85</v>
          </cell>
        </row>
        <row r="2836">
          <cell r="I2836">
            <v>7065.84</v>
          </cell>
        </row>
        <row r="2837">
          <cell r="I2837">
            <v>7075.82</v>
          </cell>
        </row>
        <row r="2838">
          <cell r="I2838">
            <v>7102.77</v>
          </cell>
        </row>
        <row r="2839">
          <cell r="I2839">
            <v>7080.81</v>
          </cell>
        </row>
        <row r="2840">
          <cell r="I2840">
            <v>7091.79</v>
          </cell>
        </row>
        <row r="2841">
          <cell r="I2841">
            <v>7111.75</v>
          </cell>
        </row>
        <row r="2842">
          <cell r="I2842">
            <v>7106.76</v>
          </cell>
        </row>
        <row r="2843">
          <cell r="I2843">
            <v>7107.76</v>
          </cell>
        </row>
        <row r="2844">
          <cell r="I2844">
            <v>7126.72</v>
          </cell>
        </row>
        <row r="2845">
          <cell r="I2845">
            <v>7136.7</v>
          </cell>
        </row>
        <row r="2846">
          <cell r="I2846">
            <v>7128.71</v>
          </cell>
        </row>
        <row r="2847">
          <cell r="I2847">
            <v>7133.7</v>
          </cell>
        </row>
        <row r="2848">
          <cell r="I2848">
            <v>7128.71</v>
          </cell>
        </row>
        <row r="2849">
          <cell r="I2849">
            <v>7147.68</v>
          </cell>
        </row>
        <row r="2850">
          <cell r="I2850">
            <v>7024.92</v>
          </cell>
        </row>
        <row r="2851">
          <cell r="I2851">
            <v>7025.92</v>
          </cell>
        </row>
        <row r="2852">
          <cell r="I2852">
            <v>7027.92</v>
          </cell>
        </row>
        <row r="2853">
          <cell r="I2853">
            <v>7064.84</v>
          </cell>
        </row>
        <row r="2854">
          <cell r="I2854">
            <v>7050.87</v>
          </cell>
        </row>
        <row r="2855">
          <cell r="I2855">
            <v>7059.85</v>
          </cell>
        </row>
        <row r="2856">
          <cell r="I2856">
            <v>7043.88</v>
          </cell>
        </row>
        <row r="2857">
          <cell r="I2857">
            <v>7020.93</v>
          </cell>
        </row>
        <row r="2858">
          <cell r="I2858">
            <v>7055.86</v>
          </cell>
        </row>
        <row r="2859">
          <cell r="I2859">
            <v>7083.8</v>
          </cell>
        </row>
        <row r="2860">
          <cell r="I2860">
            <v>7088.79</v>
          </cell>
        </row>
        <row r="2861">
          <cell r="I2861">
            <v>7075.82</v>
          </cell>
        </row>
        <row r="2862">
          <cell r="I2862">
            <v>7110.75</v>
          </cell>
        </row>
        <row r="2863">
          <cell r="I2863">
            <v>7155.66</v>
          </cell>
        </row>
        <row r="2864">
          <cell r="I2864">
            <v>7233.5</v>
          </cell>
        </row>
        <row r="2865">
          <cell r="I2865">
            <v>7386.2</v>
          </cell>
        </row>
        <row r="2866">
          <cell r="I2866">
            <v>7335.3</v>
          </cell>
        </row>
        <row r="2867">
          <cell r="I2867">
            <v>7453.06</v>
          </cell>
        </row>
        <row r="2868">
          <cell r="I2868">
            <v>7412.15</v>
          </cell>
        </row>
        <row r="2869">
          <cell r="I2869">
            <v>7433.1</v>
          </cell>
        </row>
        <row r="2870">
          <cell r="I2870">
            <v>7435.1</v>
          </cell>
        </row>
        <row r="2871">
          <cell r="I2871">
            <v>7394.18</v>
          </cell>
        </row>
        <row r="2872">
          <cell r="I2872">
            <v>7486</v>
          </cell>
        </row>
        <row r="2873">
          <cell r="I2873">
            <v>7463.04</v>
          </cell>
        </row>
        <row r="2874">
          <cell r="I2874">
            <v>7438.09</v>
          </cell>
        </row>
        <row r="2875">
          <cell r="I2875">
            <v>7369.23</v>
          </cell>
        </row>
        <row r="2876">
          <cell r="I2876">
            <v>7317.34</v>
          </cell>
        </row>
        <row r="2877">
          <cell r="I2877">
            <v>7261.45</v>
          </cell>
        </row>
        <row r="2878">
          <cell r="I2878">
            <v>7296.38</v>
          </cell>
        </row>
        <row r="2879">
          <cell r="I2879">
            <v>7295.38</v>
          </cell>
        </row>
        <row r="2880">
          <cell r="I2880">
            <v>7244.48</v>
          </cell>
        </row>
        <row r="2881">
          <cell r="I2881">
            <v>7352.27</v>
          </cell>
        </row>
        <row r="2882">
          <cell r="I2882">
            <v>7369.23</v>
          </cell>
        </row>
        <row r="2883">
          <cell r="I2883">
            <v>7488.99</v>
          </cell>
        </row>
        <row r="2884">
          <cell r="I2884">
            <v>7532.9</v>
          </cell>
        </row>
        <row r="2885">
          <cell r="I2885">
            <v>7534.9</v>
          </cell>
        </row>
        <row r="2886">
          <cell r="I2886">
            <v>7546.88</v>
          </cell>
        </row>
        <row r="2887">
          <cell r="I2887">
            <v>7530.91</v>
          </cell>
        </row>
        <row r="2888">
          <cell r="I2888">
            <v>7499.97</v>
          </cell>
        </row>
        <row r="2889">
          <cell r="I2889">
            <v>7567.83</v>
          </cell>
        </row>
        <row r="2890">
          <cell r="I2890">
            <v>7623.72</v>
          </cell>
        </row>
        <row r="2891">
          <cell r="I2891">
            <v>7705.56</v>
          </cell>
        </row>
        <row r="2892">
          <cell r="I2892">
            <v>7708.55</v>
          </cell>
        </row>
        <row r="2893">
          <cell r="I2893">
            <v>7730.51</v>
          </cell>
        </row>
        <row r="2894">
          <cell r="I2894">
            <v>7794.38</v>
          </cell>
        </row>
        <row r="2895">
          <cell r="I2895">
            <v>7838.29</v>
          </cell>
        </row>
        <row r="2896">
          <cell r="I2896">
            <v>7838.29</v>
          </cell>
        </row>
        <row r="2897">
          <cell r="I2897">
            <v>7838.29</v>
          </cell>
        </row>
        <row r="2898">
          <cell r="I2898">
            <v>7871.23</v>
          </cell>
        </row>
        <row r="2899">
          <cell r="I2899">
            <v>7944.08</v>
          </cell>
        </row>
        <row r="2900">
          <cell r="I2900">
            <v>7948.07</v>
          </cell>
        </row>
        <row r="2901">
          <cell r="I2901">
            <v>7977.01</v>
          </cell>
        </row>
        <row r="2902">
          <cell r="I2902">
            <v>8030.91</v>
          </cell>
        </row>
        <row r="2903">
          <cell r="I2903">
            <v>8061.84</v>
          </cell>
        </row>
        <row r="2904">
          <cell r="I2904">
            <v>8072.82</v>
          </cell>
        </row>
        <row r="2905">
          <cell r="I2905">
            <v>8100.77</v>
          </cell>
        </row>
        <row r="2906">
          <cell r="I2906">
            <v>8095.78</v>
          </cell>
        </row>
        <row r="2907">
          <cell r="I2907">
            <v>8098.77</v>
          </cell>
        </row>
        <row r="2908">
          <cell r="I2908">
            <v>8066.83</v>
          </cell>
        </row>
        <row r="2909">
          <cell r="I2909">
            <v>8125.72</v>
          </cell>
        </row>
        <row r="2910">
          <cell r="I2910">
            <v>8176.61</v>
          </cell>
        </row>
        <row r="2911">
          <cell r="I2911">
            <v>8152.66</v>
          </cell>
        </row>
        <row r="2912">
          <cell r="I2912">
            <v>8132.7</v>
          </cell>
        </row>
        <row r="2913">
          <cell r="I2913">
            <v>8181.6</v>
          </cell>
        </row>
        <row r="2914">
          <cell r="I2914">
            <v>8237.49</v>
          </cell>
        </row>
        <row r="2915">
          <cell r="I2915">
            <v>8234.5</v>
          </cell>
        </row>
        <row r="2916">
          <cell r="I2916">
            <v>8218.5300000000007</v>
          </cell>
        </row>
        <row r="2917">
          <cell r="I2917">
            <v>8237.49</v>
          </cell>
        </row>
        <row r="2918">
          <cell r="I2918">
            <v>8281.4</v>
          </cell>
        </row>
        <row r="2919">
          <cell r="I2919">
            <v>8274.42</v>
          </cell>
        </row>
        <row r="2920">
          <cell r="I2920">
            <v>8260.4500000000007</v>
          </cell>
        </row>
        <row r="2921">
          <cell r="I2921">
            <v>8224.52</v>
          </cell>
        </row>
        <row r="2922">
          <cell r="I2922">
            <v>8248.4699999999993</v>
          </cell>
        </row>
        <row r="2923">
          <cell r="I2923">
            <v>8283.4</v>
          </cell>
        </row>
        <row r="2924">
          <cell r="I2924">
            <v>8260.4500000000007</v>
          </cell>
        </row>
        <row r="2925">
          <cell r="I2925">
            <v>8230.51</v>
          </cell>
        </row>
        <row r="2926">
          <cell r="I2926">
            <v>8270.43</v>
          </cell>
        </row>
        <row r="2927">
          <cell r="I2927">
            <v>8287.39</v>
          </cell>
        </row>
        <row r="2928">
          <cell r="I2928">
            <v>8306.35</v>
          </cell>
        </row>
        <row r="2929">
          <cell r="I2929">
            <v>8302.36</v>
          </cell>
        </row>
        <row r="2930">
          <cell r="I2930">
            <v>8305.36</v>
          </cell>
        </row>
        <row r="2931">
          <cell r="I2931">
            <v>8271.42</v>
          </cell>
        </row>
        <row r="2932">
          <cell r="I2932">
            <v>8279.41</v>
          </cell>
        </row>
        <row r="2933">
          <cell r="I2933">
            <v>8340.2900000000009</v>
          </cell>
        </row>
        <row r="2934">
          <cell r="I2934">
            <v>8343.2800000000007</v>
          </cell>
        </row>
        <row r="2935">
          <cell r="I2935">
            <v>8410.15</v>
          </cell>
        </row>
        <row r="2936">
          <cell r="I2936">
            <v>8432.1</v>
          </cell>
        </row>
        <row r="2937">
          <cell r="I2937">
            <v>8461.0400000000009</v>
          </cell>
        </row>
        <row r="2938">
          <cell r="I2938">
            <v>8472.02</v>
          </cell>
        </row>
        <row r="2939">
          <cell r="I2939">
            <v>8504.9599999999991</v>
          </cell>
        </row>
        <row r="2940">
          <cell r="I2940">
            <v>8569.83</v>
          </cell>
        </row>
        <row r="2941">
          <cell r="I2941">
            <v>8555.85</v>
          </cell>
        </row>
        <row r="2942">
          <cell r="I2942">
            <v>8584.7999999999993</v>
          </cell>
        </row>
        <row r="2943">
          <cell r="I2943">
            <v>8652.66</v>
          </cell>
        </row>
        <row r="2944">
          <cell r="I2944">
            <v>8643.68</v>
          </cell>
        </row>
        <row r="2945">
          <cell r="I2945">
            <v>8656.65</v>
          </cell>
        </row>
        <row r="2946">
          <cell r="I2946">
            <v>8675.61</v>
          </cell>
        </row>
        <row r="2947">
          <cell r="I2947">
            <v>8717.5300000000007</v>
          </cell>
        </row>
        <row r="2948">
          <cell r="I2948">
            <v>8688.59</v>
          </cell>
        </row>
        <row r="2949">
          <cell r="I2949">
            <v>8708.5499999999993</v>
          </cell>
        </row>
        <row r="2950">
          <cell r="I2950">
            <v>8722.52</v>
          </cell>
        </row>
        <row r="2951">
          <cell r="I2951">
            <v>8698.57</v>
          </cell>
        </row>
        <row r="2952">
          <cell r="I2952">
            <v>8734.5</v>
          </cell>
        </row>
        <row r="2953">
          <cell r="I2953">
            <v>8733.5</v>
          </cell>
        </row>
        <row r="2954">
          <cell r="I2954">
            <v>8711.5400000000009</v>
          </cell>
        </row>
        <row r="2955">
          <cell r="I2955">
            <v>8709.5499999999993</v>
          </cell>
        </row>
        <row r="2956">
          <cell r="I2956">
            <v>8747.4699999999993</v>
          </cell>
        </row>
        <row r="2957">
          <cell r="I2957">
            <v>8747.4699999999993</v>
          </cell>
        </row>
        <row r="2958">
          <cell r="I2958">
            <v>8658.65</v>
          </cell>
        </row>
        <row r="2959">
          <cell r="I2959">
            <v>8672.6200000000008</v>
          </cell>
        </row>
        <row r="2960">
          <cell r="I2960">
            <v>8704.56</v>
          </cell>
        </row>
        <row r="2961">
          <cell r="I2961">
            <v>8718.5300000000007</v>
          </cell>
        </row>
        <row r="2962">
          <cell r="I2962">
            <v>8814.34</v>
          </cell>
        </row>
        <row r="2963">
          <cell r="I2963">
            <v>8878.2099999999991</v>
          </cell>
        </row>
        <row r="2964">
          <cell r="I2964">
            <v>8918.1299999999992</v>
          </cell>
        </row>
        <row r="2965">
          <cell r="I2965">
            <v>8952.06</v>
          </cell>
        </row>
        <row r="2966">
          <cell r="I2966">
            <v>9011.94</v>
          </cell>
        </row>
        <row r="2967">
          <cell r="I2967">
            <v>9017.93</v>
          </cell>
        </row>
        <row r="2968">
          <cell r="I2968">
            <v>9013.94</v>
          </cell>
        </row>
        <row r="2969">
          <cell r="I2969">
            <v>9034.89</v>
          </cell>
        </row>
        <row r="2970">
          <cell r="I2970">
            <v>9041.8799999999992</v>
          </cell>
        </row>
        <row r="2971">
          <cell r="I2971">
            <v>9077.81</v>
          </cell>
        </row>
        <row r="2972">
          <cell r="I2972">
            <v>9067.83</v>
          </cell>
        </row>
        <row r="2973">
          <cell r="I2973">
            <v>9110.74</v>
          </cell>
        </row>
        <row r="2974">
          <cell r="I2974">
            <v>9079.7999999999993</v>
          </cell>
        </row>
        <row r="2975">
          <cell r="I2975">
            <v>9028.91</v>
          </cell>
        </row>
        <row r="2976">
          <cell r="I2976">
            <v>9112.74</v>
          </cell>
        </row>
        <row r="2977">
          <cell r="I2977">
            <v>9078.81</v>
          </cell>
        </row>
        <row r="2978">
          <cell r="I2978">
            <v>9077.81</v>
          </cell>
        </row>
        <row r="2979">
          <cell r="I2979">
            <v>9093.7800000000007</v>
          </cell>
        </row>
        <row r="2980">
          <cell r="I2980">
            <v>9085.7900000000009</v>
          </cell>
        </row>
        <row r="2981">
          <cell r="I2981">
            <v>9134.69</v>
          </cell>
        </row>
        <row r="2982">
          <cell r="I2982">
            <v>9185.59</v>
          </cell>
        </row>
        <row r="2983">
          <cell r="I2983">
            <v>9225.51</v>
          </cell>
        </row>
        <row r="2984">
          <cell r="I2984">
            <v>9214.5300000000007</v>
          </cell>
        </row>
        <row r="2985">
          <cell r="I2985">
            <v>9228.51</v>
          </cell>
        </row>
        <row r="2986">
          <cell r="I2986">
            <v>9240.48</v>
          </cell>
        </row>
        <row r="2987">
          <cell r="I2987">
            <v>9314.33</v>
          </cell>
        </row>
        <row r="2988">
          <cell r="I2988">
            <v>9350.26</v>
          </cell>
        </row>
        <row r="2989">
          <cell r="I2989">
            <v>9368.23</v>
          </cell>
        </row>
        <row r="2990">
          <cell r="I2990">
            <v>9396.17</v>
          </cell>
        </row>
        <row r="2991">
          <cell r="I2991">
            <v>9417.1299999999992</v>
          </cell>
        </row>
        <row r="2992">
          <cell r="I2992">
            <v>9416.1299999999992</v>
          </cell>
        </row>
        <row r="2993">
          <cell r="I2993">
            <v>9436.09</v>
          </cell>
        </row>
        <row r="2994">
          <cell r="I2994">
            <v>9446.07</v>
          </cell>
        </row>
        <row r="2995">
          <cell r="I2995">
            <v>9471.02</v>
          </cell>
        </row>
        <row r="2996">
          <cell r="I2996">
            <v>9482</v>
          </cell>
        </row>
        <row r="2997">
          <cell r="I2997">
            <v>9418.1299999999992</v>
          </cell>
        </row>
        <row r="2998">
          <cell r="I2998">
            <v>9432.1</v>
          </cell>
        </row>
        <row r="2999">
          <cell r="I2999">
            <v>9432.1</v>
          </cell>
        </row>
        <row r="3000">
          <cell r="I3000">
            <v>9432.1</v>
          </cell>
        </row>
        <row r="3001">
          <cell r="I3001">
            <v>9451.06</v>
          </cell>
        </row>
        <row r="3002">
          <cell r="I3002">
            <v>9414.1299999999992</v>
          </cell>
        </row>
        <row r="3003">
          <cell r="I3003">
            <v>9402.16</v>
          </cell>
        </row>
        <row r="3004">
          <cell r="I3004">
            <v>9387.19</v>
          </cell>
        </row>
        <row r="3005">
          <cell r="I3005">
            <v>9422.1200000000008</v>
          </cell>
        </row>
        <row r="3006">
          <cell r="I3006">
            <v>9478.01</v>
          </cell>
        </row>
        <row r="3007">
          <cell r="I3007">
            <v>9499.9599999999991</v>
          </cell>
        </row>
        <row r="3008">
          <cell r="I3008">
            <v>9499.9599999999991</v>
          </cell>
        </row>
        <row r="3009">
          <cell r="I3009">
            <v>9520.92</v>
          </cell>
        </row>
        <row r="3010">
          <cell r="I3010">
            <v>9498.9599999999991</v>
          </cell>
        </row>
        <row r="3011">
          <cell r="I3011">
            <v>9475.01</v>
          </cell>
        </row>
        <row r="3012">
          <cell r="I3012">
            <v>9511.94</v>
          </cell>
        </row>
        <row r="3013">
          <cell r="I3013">
            <v>9560.84</v>
          </cell>
        </row>
        <row r="3014">
          <cell r="I3014">
            <v>9631.7000000000007</v>
          </cell>
        </row>
        <row r="3015">
          <cell r="I3015">
            <v>9624.7099999999991</v>
          </cell>
        </row>
        <row r="3016">
          <cell r="I3016">
            <v>9582.7999999999993</v>
          </cell>
        </row>
        <row r="3017">
          <cell r="I3017">
            <v>9647.67</v>
          </cell>
        </row>
        <row r="3018">
          <cell r="I3018">
            <v>9675.61</v>
          </cell>
        </row>
        <row r="3019">
          <cell r="I3019">
            <v>9571.82</v>
          </cell>
        </row>
        <row r="3020">
          <cell r="I3020">
            <v>9599.76</v>
          </cell>
        </row>
        <row r="3021">
          <cell r="I3021">
            <v>9665.6299999999992</v>
          </cell>
        </row>
        <row r="3022">
          <cell r="I3022">
            <v>9649.66</v>
          </cell>
        </row>
        <row r="3023">
          <cell r="I3023">
            <v>9686.59</v>
          </cell>
        </row>
        <row r="3024">
          <cell r="I3024">
            <v>9742.48</v>
          </cell>
        </row>
        <row r="3025">
          <cell r="I3025">
            <v>9702.56</v>
          </cell>
        </row>
        <row r="3026">
          <cell r="I3026">
            <v>9730.5</v>
          </cell>
        </row>
        <row r="3027">
          <cell r="I3027">
            <v>9774.41</v>
          </cell>
        </row>
        <row r="3028">
          <cell r="I3028">
            <v>9758.44</v>
          </cell>
        </row>
        <row r="3029">
          <cell r="I3029">
            <v>9845.27</v>
          </cell>
        </row>
        <row r="3030">
          <cell r="I3030">
            <v>9924.11</v>
          </cell>
        </row>
        <row r="3031">
          <cell r="I3031">
            <v>9943.07</v>
          </cell>
        </row>
        <row r="3032">
          <cell r="I3032">
            <v>9983.99</v>
          </cell>
        </row>
        <row r="3033">
          <cell r="I3033">
            <v>9985.99</v>
          </cell>
        </row>
        <row r="3034">
          <cell r="I3034">
            <v>9996.9699999999993</v>
          </cell>
        </row>
        <row r="3035">
          <cell r="I3035">
            <v>10076.81</v>
          </cell>
        </row>
        <row r="3036">
          <cell r="I3036">
            <v>10079.799999999999</v>
          </cell>
        </row>
        <row r="3037">
          <cell r="I3037">
            <v>10126.709999999999</v>
          </cell>
        </row>
        <row r="3038">
          <cell r="I3038">
            <v>10185.59</v>
          </cell>
        </row>
        <row r="3039">
          <cell r="I3039">
            <v>10176.61</v>
          </cell>
        </row>
        <row r="3040">
          <cell r="I3040">
            <v>10186.59</v>
          </cell>
        </row>
        <row r="3041">
          <cell r="I3041">
            <v>10183.59</v>
          </cell>
        </row>
        <row r="3042">
          <cell r="I3042">
            <v>10123.709999999999</v>
          </cell>
        </row>
        <row r="3043">
          <cell r="I3043">
            <v>10123.709999999999</v>
          </cell>
        </row>
        <row r="3044">
          <cell r="I3044">
            <v>10243.469999999999</v>
          </cell>
        </row>
        <row r="3045">
          <cell r="I3045">
            <v>10275.41</v>
          </cell>
        </row>
        <row r="3046">
          <cell r="I3046">
            <v>10327.299999999999</v>
          </cell>
        </row>
        <row r="3047">
          <cell r="I3047">
            <v>10367.219999999999</v>
          </cell>
        </row>
        <row r="3048">
          <cell r="I3048">
            <v>10337.280000000001</v>
          </cell>
        </row>
        <row r="3049">
          <cell r="I3049">
            <v>10356.25</v>
          </cell>
        </row>
        <row r="3050">
          <cell r="I3050">
            <v>10393.17</v>
          </cell>
        </row>
        <row r="3051">
          <cell r="I3051">
            <v>10519.92</v>
          </cell>
        </row>
        <row r="3052">
          <cell r="I3052">
            <v>10543.87</v>
          </cell>
        </row>
        <row r="3053">
          <cell r="I3053">
            <v>10606.74</v>
          </cell>
        </row>
        <row r="3054">
          <cell r="I3054">
            <v>10712.53</v>
          </cell>
        </row>
        <row r="3055">
          <cell r="I3055">
            <v>10726.5</v>
          </cell>
        </row>
        <row r="3056">
          <cell r="I3056">
            <v>10769.42</v>
          </cell>
        </row>
        <row r="3057">
          <cell r="I3057">
            <v>10843.27</v>
          </cell>
        </row>
        <row r="3058">
          <cell r="I3058">
            <v>10841.27</v>
          </cell>
        </row>
        <row r="3059">
          <cell r="I3059">
            <v>10864.23</v>
          </cell>
        </row>
        <row r="3060">
          <cell r="I3060">
            <v>10860.24</v>
          </cell>
        </row>
        <row r="3061">
          <cell r="I3061">
            <v>10862.23</v>
          </cell>
        </row>
        <row r="3062">
          <cell r="I3062">
            <v>10913.13</v>
          </cell>
        </row>
        <row r="3063">
          <cell r="I3063">
            <v>10922.11</v>
          </cell>
        </row>
        <row r="3064">
          <cell r="I3064">
            <v>10943.07</v>
          </cell>
        </row>
        <row r="3065">
          <cell r="I3065">
            <v>10979</v>
          </cell>
        </row>
        <row r="3066">
          <cell r="I3066">
            <v>10998.96</v>
          </cell>
        </row>
        <row r="3067">
          <cell r="I3067">
            <v>11047.86</v>
          </cell>
        </row>
        <row r="3068">
          <cell r="I3068">
            <v>11120.71</v>
          </cell>
        </row>
        <row r="3069">
          <cell r="I3069">
            <v>11172.61</v>
          </cell>
        </row>
        <row r="3070">
          <cell r="I3070">
            <v>11161.63</v>
          </cell>
        </row>
        <row r="3071">
          <cell r="I3071">
            <v>11176.6</v>
          </cell>
        </row>
        <row r="3072">
          <cell r="I3072">
            <v>11197.56</v>
          </cell>
        </row>
        <row r="3073">
          <cell r="I3073">
            <v>11246.46</v>
          </cell>
        </row>
        <row r="3074">
          <cell r="I3074">
            <v>11208.54</v>
          </cell>
        </row>
        <row r="3075">
          <cell r="I3075">
            <v>11210.53</v>
          </cell>
        </row>
        <row r="3076">
          <cell r="I3076">
            <v>11212.53</v>
          </cell>
        </row>
        <row r="3077">
          <cell r="I3077">
            <v>11271.41</v>
          </cell>
        </row>
        <row r="3078">
          <cell r="I3078">
            <v>11334.29</v>
          </cell>
        </row>
        <row r="3079">
          <cell r="I3079">
            <v>11382.19</v>
          </cell>
        </row>
        <row r="3080">
          <cell r="I3080">
            <v>11392.17</v>
          </cell>
        </row>
        <row r="3081">
          <cell r="I3081">
            <v>11415.12</v>
          </cell>
        </row>
        <row r="3082">
          <cell r="I3082">
            <v>11445.06</v>
          </cell>
        </row>
        <row r="3083">
          <cell r="I3083">
            <v>11531.89</v>
          </cell>
        </row>
        <row r="3084">
          <cell r="I3084">
            <v>11509.93</v>
          </cell>
        </row>
        <row r="3085">
          <cell r="I3085">
            <v>11469.02</v>
          </cell>
        </row>
        <row r="3086">
          <cell r="I3086">
            <v>11488.98</v>
          </cell>
        </row>
        <row r="3087">
          <cell r="I3087">
            <v>11534.88</v>
          </cell>
        </row>
        <row r="3088">
          <cell r="I3088">
            <v>11522.91</v>
          </cell>
        </row>
        <row r="3089">
          <cell r="I3089">
            <v>11508.94</v>
          </cell>
        </row>
        <row r="3090">
          <cell r="I3090">
            <v>11570.81</v>
          </cell>
        </row>
        <row r="3091">
          <cell r="I3091">
            <v>11635.68</v>
          </cell>
        </row>
        <row r="3092">
          <cell r="I3092">
            <v>11665.62</v>
          </cell>
        </row>
        <row r="3093">
          <cell r="I3093">
            <v>11673.61</v>
          </cell>
        </row>
        <row r="3094">
          <cell r="I3094">
            <v>11657.64</v>
          </cell>
        </row>
        <row r="3095">
          <cell r="I3095">
            <v>11637.68</v>
          </cell>
        </row>
        <row r="3096">
          <cell r="I3096">
            <v>11663.63</v>
          </cell>
        </row>
        <row r="3097">
          <cell r="I3097">
            <v>11648.66</v>
          </cell>
        </row>
        <row r="3098">
          <cell r="I3098">
            <v>11677.6</v>
          </cell>
        </row>
        <row r="3099">
          <cell r="I3099">
            <v>11703.55</v>
          </cell>
        </row>
        <row r="3100">
          <cell r="I3100">
            <v>11718.52</v>
          </cell>
        </row>
        <row r="3101">
          <cell r="I3101">
            <v>11782.39</v>
          </cell>
        </row>
        <row r="3102">
          <cell r="I3102">
            <v>11737.48</v>
          </cell>
        </row>
        <row r="3103">
          <cell r="I3103">
            <v>11746.46</v>
          </cell>
        </row>
        <row r="3104">
          <cell r="I3104">
            <v>11811.33</v>
          </cell>
        </row>
        <row r="3105">
          <cell r="I3105">
            <v>11773.41</v>
          </cell>
        </row>
        <row r="3106">
          <cell r="I3106">
            <v>11762.43</v>
          </cell>
        </row>
        <row r="3107">
          <cell r="I3107">
            <v>11728.5</v>
          </cell>
        </row>
        <row r="3108">
          <cell r="I3108">
            <v>11653.65</v>
          </cell>
        </row>
        <row r="3109">
          <cell r="I3109">
            <v>11712.53</v>
          </cell>
        </row>
        <row r="3110">
          <cell r="I3110">
            <v>11719.51</v>
          </cell>
        </row>
        <row r="3111">
          <cell r="I3111">
            <v>11671.61</v>
          </cell>
        </row>
        <row r="3112">
          <cell r="I3112">
            <v>11700.55</v>
          </cell>
        </row>
        <row r="3113">
          <cell r="I3113">
            <v>11743.47</v>
          </cell>
        </row>
        <row r="3114">
          <cell r="I3114">
            <v>11792.37</v>
          </cell>
        </row>
        <row r="3115">
          <cell r="I3115">
            <v>11764.42</v>
          </cell>
        </row>
        <row r="3116">
          <cell r="I3116">
            <v>11834.28</v>
          </cell>
        </row>
        <row r="3117">
          <cell r="I3117">
            <v>11855.24</v>
          </cell>
        </row>
        <row r="3118">
          <cell r="I3118">
            <v>11915.12</v>
          </cell>
        </row>
        <row r="3119">
          <cell r="I3119">
            <v>11901.15</v>
          </cell>
        </row>
        <row r="3120">
          <cell r="I3120">
            <v>12028.89</v>
          </cell>
        </row>
        <row r="3121">
          <cell r="I3121">
            <v>12075.8</v>
          </cell>
        </row>
        <row r="3122">
          <cell r="I3122">
            <v>12144.66</v>
          </cell>
        </row>
        <row r="3123">
          <cell r="I3123">
            <v>12101.75</v>
          </cell>
        </row>
        <row r="3124">
          <cell r="I3124">
            <v>12115.72</v>
          </cell>
        </row>
        <row r="3125">
          <cell r="I3125">
            <v>12081.79</v>
          </cell>
        </row>
        <row r="3126">
          <cell r="I3126">
            <v>12173.6</v>
          </cell>
        </row>
        <row r="3127">
          <cell r="I3127">
            <v>12223.5</v>
          </cell>
        </row>
        <row r="3128">
          <cell r="I3128">
            <v>12222.51</v>
          </cell>
        </row>
        <row r="3129">
          <cell r="I3129">
            <v>12245.46</v>
          </cell>
        </row>
        <row r="3130">
          <cell r="I3130">
            <v>12286.38</v>
          </cell>
        </row>
        <row r="3131">
          <cell r="I3131">
            <v>12300.35</v>
          </cell>
        </row>
        <row r="3132">
          <cell r="I3132">
            <v>12252.45</v>
          </cell>
        </row>
        <row r="3133">
          <cell r="I3133">
            <v>12280.39</v>
          </cell>
        </row>
        <row r="3134">
          <cell r="I3134">
            <v>12272.41</v>
          </cell>
        </row>
        <row r="3135">
          <cell r="I3135">
            <v>12336.28</v>
          </cell>
        </row>
        <row r="3136">
          <cell r="I3136">
            <v>12395.16</v>
          </cell>
        </row>
        <row r="3137">
          <cell r="I3137">
            <v>12447.06</v>
          </cell>
        </row>
        <row r="3138">
          <cell r="I3138">
            <v>12539.87</v>
          </cell>
        </row>
        <row r="3139">
          <cell r="I3139">
            <v>12626.7</v>
          </cell>
        </row>
        <row r="3140">
          <cell r="I3140">
            <v>12683.58</v>
          </cell>
        </row>
        <row r="3141">
          <cell r="I3141">
            <v>12757.43</v>
          </cell>
        </row>
        <row r="3142">
          <cell r="I3142">
            <v>12849.25</v>
          </cell>
        </row>
        <row r="3143">
          <cell r="I3143">
            <v>12864.22</v>
          </cell>
        </row>
        <row r="3144">
          <cell r="I3144">
            <v>12946.06</v>
          </cell>
        </row>
        <row r="3145">
          <cell r="I3145">
            <v>12967.01</v>
          </cell>
        </row>
        <row r="3146">
          <cell r="I3146">
            <v>12967.01</v>
          </cell>
        </row>
        <row r="3147">
          <cell r="I3147">
            <v>13046.85</v>
          </cell>
        </row>
        <row r="3148">
          <cell r="I3148">
            <v>13094.76</v>
          </cell>
        </row>
        <row r="3149">
          <cell r="I3149">
            <v>13114.72</v>
          </cell>
        </row>
        <row r="3150">
          <cell r="I3150">
            <v>13146.65</v>
          </cell>
        </row>
        <row r="3151">
          <cell r="I3151">
            <v>13219.51</v>
          </cell>
        </row>
        <row r="3152">
          <cell r="I3152">
            <v>13157.63</v>
          </cell>
        </row>
        <row r="3153">
          <cell r="I3153">
            <v>13199.55</v>
          </cell>
        </row>
        <row r="3154">
          <cell r="I3154">
            <v>13259.43</v>
          </cell>
        </row>
        <row r="3155">
          <cell r="I3155">
            <v>13258.43</v>
          </cell>
        </row>
        <row r="3156">
          <cell r="I3156">
            <v>13343.26</v>
          </cell>
        </row>
        <row r="3157">
          <cell r="I3157">
            <v>13312.32</v>
          </cell>
        </row>
        <row r="3158">
          <cell r="I3158">
            <v>13386.17</v>
          </cell>
        </row>
        <row r="3159">
          <cell r="I3159">
            <v>13451.04</v>
          </cell>
        </row>
        <row r="3160">
          <cell r="I3160">
            <v>13504.94</v>
          </cell>
        </row>
        <row r="3161">
          <cell r="I3161">
            <v>13540.86</v>
          </cell>
        </row>
        <row r="3162">
          <cell r="I3162">
            <v>13546.85</v>
          </cell>
        </row>
        <row r="3163">
          <cell r="I3163">
            <v>13576.79</v>
          </cell>
        </row>
        <row r="3164">
          <cell r="I3164">
            <v>13559.83</v>
          </cell>
        </row>
        <row r="3165">
          <cell r="I3165">
            <v>13626.69</v>
          </cell>
        </row>
        <row r="3166">
          <cell r="I3166">
            <v>13678.59</v>
          </cell>
        </row>
        <row r="3167">
          <cell r="I3167">
            <v>13723.5</v>
          </cell>
        </row>
        <row r="3168">
          <cell r="I3168">
            <v>13723.5</v>
          </cell>
        </row>
        <row r="3169">
          <cell r="I3169">
            <v>13789.37</v>
          </cell>
        </row>
        <row r="3170">
          <cell r="I3170">
            <v>13832.28</v>
          </cell>
        </row>
        <row r="3171">
          <cell r="I3171">
            <v>13870.2</v>
          </cell>
        </row>
        <row r="3172">
          <cell r="I3172">
            <v>13821.3</v>
          </cell>
        </row>
        <row r="3173">
          <cell r="I3173">
            <v>13842.26</v>
          </cell>
        </row>
        <row r="3174">
          <cell r="I3174">
            <v>13887.17</v>
          </cell>
        </row>
        <row r="3175">
          <cell r="I3175">
            <v>13904.14</v>
          </cell>
        </row>
        <row r="3176">
          <cell r="I3176">
            <v>13891.16</v>
          </cell>
        </row>
        <row r="3177">
          <cell r="I3177">
            <v>13935.07</v>
          </cell>
        </row>
        <row r="3178">
          <cell r="I3178">
            <v>14034.87</v>
          </cell>
        </row>
        <row r="3179">
          <cell r="I3179">
            <v>14062.82</v>
          </cell>
        </row>
        <row r="3180">
          <cell r="I3180">
            <v>14064.81</v>
          </cell>
        </row>
        <row r="3181">
          <cell r="I3181">
            <v>14078.79</v>
          </cell>
        </row>
        <row r="3182">
          <cell r="I3182">
            <v>14143.66</v>
          </cell>
        </row>
        <row r="3183">
          <cell r="I3183">
            <v>14151.64</v>
          </cell>
        </row>
        <row r="3184">
          <cell r="I3184">
            <v>14135.67</v>
          </cell>
        </row>
        <row r="3185">
          <cell r="I3185">
            <v>14147.65</v>
          </cell>
        </row>
        <row r="3186">
          <cell r="I3186">
            <v>14177.59</v>
          </cell>
        </row>
        <row r="3187">
          <cell r="I3187">
            <v>14226.49</v>
          </cell>
        </row>
        <row r="3188">
          <cell r="I3188">
            <v>14253.44</v>
          </cell>
        </row>
        <row r="3189">
          <cell r="I3189">
            <v>14350.24</v>
          </cell>
        </row>
        <row r="3190">
          <cell r="I3190">
            <v>14458.03</v>
          </cell>
        </row>
        <row r="3191">
          <cell r="I3191">
            <v>14508.92</v>
          </cell>
        </row>
        <row r="3192">
          <cell r="I3192">
            <v>14542.86</v>
          </cell>
        </row>
        <row r="3193">
          <cell r="I3193">
            <v>14591.76</v>
          </cell>
        </row>
        <row r="3194">
          <cell r="I3194">
            <v>14612.72</v>
          </cell>
        </row>
        <row r="3195">
          <cell r="I3195">
            <v>14646.65</v>
          </cell>
        </row>
        <row r="3196">
          <cell r="I3196">
            <v>14662.62</v>
          </cell>
        </row>
        <row r="3197">
          <cell r="I3197">
            <v>14681.58</v>
          </cell>
        </row>
        <row r="3198">
          <cell r="I3198">
            <v>14757.43</v>
          </cell>
        </row>
        <row r="3199">
          <cell r="I3199">
            <v>14784.37</v>
          </cell>
        </row>
        <row r="3200">
          <cell r="I3200">
            <v>14873.19</v>
          </cell>
        </row>
        <row r="3201">
          <cell r="I3201">
            <v>14900.14</v>
          </cell>
        </row>
        <row r="3202">
          <cell r="I3202">
            <v>14956.03</v>
          </cell>
        </row>
        <row r="3203">
          <cell r="I3203">
            <v>14973.99</v>
          </cell>
        </row>
        <row r="3204">
          <cell r="I3204">
            <v>14976.99</v>
          </cell>
        </row>
        <row r="3205">
          <cell r="I3205">
            <v>14992.95</v>
          </cell>
        </row>
        <row r="3206">
          <cell r="I3206">
            <v>15039.86</v>
          </cell>
        </row>
        <row r="3207">
          <cell r="I3207">
            <v>15119.7</v>
          </cell>
        </row>
        <row r="3208">
          <cell r="I3208">
            <v>15155.63</v>
          </cell>
        </row>
        <row r="3209">
          <cell r="I3209">
            <v>17215.5</v>
          </cell>
        </row>
        <row r="3210">
          <cell r="I3210">
            <v>17252.43</v>
          </cell>
        </row>
        <row r="3211">
          <cell r="I3211">
            <v>17203.52</v>
          </cell>
        </row>
        <row r="3212">
          <cell r="I3212">
            <v>17312.310000000001</v>
          </cell>
        </row>
        <row r="3213">
          <cell r="I3213">
            <v>17285.36</v>
          </cell>
        </row>
        <row r="3214">
          <cell r="I3214">
            <v>17346.240000000002</v>
          </cell>
        </row>
        <row r="3215">
          <cell r="I3215">
            <v>17367.2</v>
          </cell>
        </row>
        <row r="3216">
          <cell r="I3216">
            <v>17431.07</v>
          </cell>
        </row>
        <row r="3217">
          <cell r="I3217">
            <v>17599.73</v>
          </cell>
        </row>
        <row r="3218">
          <cell r="I3218">
            <v>17655.62</v>
          </cell>
        </row>
        <row r="3219">
          <cell r="I3219">
            <v>17670.59</v>
          </cell>
        </row>
        <row r="3220">
          <cell r="I3220">
            <v>17718.490000000002</v>
          </cell>
        </row>
        <row r="3221">
          <cell r="I3221">
            <v>17736.46</v>
          </cell>
        </row>
        <row r="3222">
          <cell r="I3222">
            <v>17723.48</v>
          </cell>
        </row>
        <row r="3223">
          <cell r="I3223">
            <v>17683.560000000001</v>
          </cell>
        </row>
        <row r="3224">
          <cell r="I3224">
            <v>17723.48</v>
          </cell>
        </row>
        <row r="3225">
          <cell r="I3225">
            <v>17814.3</v>
          </cell>
        </row>
        <row r="3226">
          <cell r="I3226">
            <v>17802.32</v>
          </cell>
        </row>
        <row r="3227">
          <cell r="I3227">
            <v>17889.150000000001</v>
          </cell>
        </row>
        <row r="3228">
          <cell r="I3228">
            <v>17965</v>
          </cell>
        </row>
        <row r="3229">
          <cell r="I3229">
            <v>18014.900000000001</v>
          </cell>
        </row>
        <row r="3230">
          <cell r="I3230">
            <v>18098.73</v>
          </cell>
        </row>
        <row r="3231">
          <cell r="I3231">
            <v>18260.41</v>
          </cell>
        </row>
        <row r="3232">
          <cell r="I3232">
            <v>18556.810000000001</v>
          </cell>
        </row>
        <row r="3233">
          <cell r="I3233">
            <v>18958.009999999998</v>
          </cell>
        </row>
        <row r="3234">
          <cell r="I3234">
            <v>19004.91</v>
          </cell>
        </row>
        <row r="3235">
          <cell r="I3235">
            <v>19142.64</v>
          </cell>
        </row>
        <row r="3236">
          <cell r="I3236">
            <v>19455.009999999998</v>
          </cell>
        </row>
        <row r="3237">
          <cell r="I3237">
            <v>19722.48</v>
          </cell>
        </row>
        <row r="3238">
          <cell r="I3238">
            <v>19926.07</v>
          </cell>
        </row>
        <row r="3239">
          <cell r="I3239">
            <v>20055.810000000001</v>
          </cell>
        </row>
        <row r="3240">
          <cell r="I3240">
            <v>20249.419999999998</v>
          </cell>
        </row>
        <row r="3241">
          <cell r="I3241">
            <v>20159.599999999999</v>
          </cell>
        </row>
        <row r="3242">
          <cell r="I3242">
            <v>20590.740000000002</v>
          </cell>
        </row>
        <row r="3243">
          <cell r="I3243">
            <v>20975.96</v>
          </cell>
        </row>
        <row r="3244">
          <cell r="I3244">
            <v>21438.04</v>
          </cell>
        </row>
        <row r="3245">
          <cell r="I3245">
            <v>21547.82</v>
          </cell>
        </row>
        <row r="3246">
          <cell r="I3246">
            <v>21552.81</v>
          </cell>
        </row>
        <row r="3247">
          <cell r="I3247">
            <v>21652.61</v>
          </cell>
        </row>
        <row r="3248">
          <cell r="I3248">
            <v>21684.54</v>
          </cell>
        </row>
        <row r="3249">
          <cell r="I3249">
            <v>21684.54</v>
          </cell>
        </row>
        <row r="3250">
          <cell r="I3250">
            <v>21869.17</v>
          </cell>
        </row>
        <row r="3251">
          <cell r="I3251">
            <v>21958.99</v>
          </cell>
        </row>
        <row r="3252">
          <cell r="I3252">
            <v>22137.64</v>
          </cell>
        </row>
        <row r="3253">
          <cell r="I3253">
            <v>22290.33</v>
          </cell>
        </row>
        <row r="3254">
          <cell r="I3254">
            <v>22616.68</v>
          </cell>
        </row>
        <row r="3255">
          <cell r="I3255">
            <v>23031.84</v>
          </cell>
        </row>
        <row r="3256">
          <cell r="I3256">
            <v>31988.89</v>
          </cell>
        </row>
        <row r="3257">
          <cell r="I3257">
            <v>39853.129999999997</v>
          </cell>
        </row>
        <row r="3258">
          <cell r="I3258">
            <v>36871.11</v>
          </cell>
        </row>
        <row r="3259">
          <cell r="I3259">
            <v>33560.74</v>
          </cell>
        </row>
        <row r="3260">
          <cell r="I3260">
            <v>33655.550000000003</v>
          </cell>
        </row>
        <row r="3261">
          <cell r="I3261">
            <v>35219.42</v>
          </cell>
        </row>
        <row r="3262">
          <cell r="I3262">
            <v>35456.94</v>
          </cell>
        </row>
        <row r="3263">
          <cell r="I3263">
            <v>36169.519999999997</v>
          </cell>
        </row>
        <row r="3264">
          <cell r="I3264">
            <v>35110.639999999999</v>
          </cell>
        </row>
        <row r="3265">
          <cell r="I3265">
            <v>32404.06</v>
          </cell>
        </row>
        <row r="3266">
          <cell r="I3266">
            <v>31588.7</v>
          </cell>
        </row>
        <row r="3267">
          <cell r="I3267">
            <v>30751.37</v>
          </cell>
        </row>
        <row r="3268">
          <cell r="I3268">
            <v>29643.59</v>
          </cell>
        </row>
        <row r="3269">
          <cell r="I3269">
            <v>30658.560000000001</v>
          </cell>
        </row>
        <row r="3270">
          <cell r="I3270">
            <v>33925.01</v>
          </cell>
        </row>
        <row r="3271">
          <cell r="I3271">
            <v>34643.57</v>
          </cell>
        </row>
        <row r="3272">
          <cell r="I3272">
            <v>32476.92</v>
          </cell>
        </row>
        <row r="3273">
          <cell r="I3273">
            <v>33408.050000000003</v>
          </cell>
        </row>
        <row r="3274">
          <cell r="I3274">
            <v>34086.69</v>
          </cell>
        </row>
        <row r="3275">
          <cell r="I3275">
            <v>35277.300000000003</v>
          </cell>
        </row>
        <row r="3276">
          <cell r="I3276">
            <v>36277.300000000003</v>
          </cell>
        </row>
        <row r="3277">
          <cell r="I3277">
            <v>35903.050000000003</v>
          </cell>
        </row>
        <row r="3278">
          <cell r="I3278">
            <v>35836.18</v>
          </cell>
        </row>
        <row r="3279">
          <cell r="I3279">
            <v>33610.639999999999</v>
          </cell>
        </row>
        <row r="3280">
          <cell r="I3280">
            <v>34827.21</v>
          </cell>
        </row>
        <row r="3281">
          <cell r="I3281">
            <v>35085.69</v>
          </cell>
        </row>
        <row r="3282">
          <cell r="I3282">
            <v>34226.410000000003</v>
          </cell>
        </row>
        <row r="3283">
          <cell r="I3283">
            <v>33440.980000000003</v>
          </cell>
        </row>
        <row r="3284">
          <cell r="I3284">
            <v>33391.08</v>
          </cell>
        </row>
        <row r="3285">
          <cell r="I3285">
            <v>32130.61</v>
          </cell>
        </row>
        <row r="3286">
          <cell r="I3286">
            <v>32966.93</v>
          </cell>
        </row>
        <row r="3287">
          <cell r="I3287">
            <v>32966.93</v>
          </cell>
        </row>
        <row r="3288">
          <cell r="I3288">
            <v>33343.18</v>
          </cell>
        </row>
        <row r="3289">
          <cell r="I3289">
            <v>33421.019999999997</v>
          </cell>
        </row>
        <row r="3290">
          <cell r="I3290">
            <v>32030.81</v>
          </cell>
        </row>
        <row r="3291">
          <cell r="I3291">
            <v>32260.35</v>
          </cell>
        </row>
        <row r="3292">
          <cell r="I3292">
            <v>31730.41</v>
          </cell>
        </row>
        <row r="3293">
          <cell r="I3293">
            <v>31180.51</v>
          </cell>
        </row>
        <row r="3294">
          <cell r="I3294">
            <v>30623.63</v>
          </cell>
        </row>
        <row r="3295">
          <cell r="I3295">
            <v>33181.5</v>
          </cell>
        </row>
        <row r="3296">
          <cell r="I3296">
            <v>32498.87</v>
          </cell>
        </row>
        <row r="3297">
          <cell r="I3297">
            <v>32388.09</v>
          </cell>
        </row>
        <row r="3298">
          <cell r="I3298">
            <v>32634.6</v>
          </cell>
        </row>
        <row r="3299">
          <cell r="I3299">
            <v>32675.52</v>
          </cell>
        </row>
        <row r="3300">
          <cell r="I3300">
            <v>32605.66</v>
          </cell>
        </row>
        <row r="3301">
          <cell r="I3301">
            <v>32173.52</v>
          </cell>
        </row>
        <row r="3302">
          <cell r="I3302">
            <v>32059.75</v>
          </cell>
        </row>
        <row r="3303">
          <cell r="I3303">
            <v>31544.78</v>
          </cell>
        </row>
        <row r="3304">
          <cell r="I3304">
            <v>31351.17</v>
          </cell>
        </row>
        <row r="3305">
          <cell r="I3305">
            <v>30839.200000000001</v>
          </cell>
        </row>
        <row r="3306">
          <cell r="I3306">
            <v>30981.91</v>
          </cell>
        </row>
        <row r="3307">
          <cell r="I3307">
            <v>30927.02</v>
          </cell>
        </row>
        <row r="3308">
          <cell r="I3308">
            <v>30974.93</v>
          </cell>
        </row>
        <row r="3309">
          <cell r="I3309">
            <v>31191.49</v>
          </cell>
        </row>
        <row r="3310">
          <cell r="I3310">
            <v>31797.279999999999</v>
          </cell>
        </row>
        <row r="3311">
          <cell r="I3311">
            <v>31715.439999999999</v>
          </cell>
        </row>
        <row r="3312">
          <cell r="I3312">
            <v>31186.5</v>
          </cell>
        </row>
        <row r="3313">
          <cell r="I3313">
            <v>31321.23</v>
          </cell>
        </row>
        <row r="3314">
          <cell r="I3314">
            <v>31163.55</v>
          </cell>
        </row>
        <row r="3315">
          <cell r="I3315">
            <v>31060.75</v>
          </cell>
        </row>
        <row r="3316">
          <cell r="I3316">
            <v>31044.79</v>
          </cell>
        </row>
        <row r="3317">
          <cell r="I3317">
            <v>31059.759999999998</v>
          </cell>
        </row>
        <row r="3318">
          <cell r="I3318">
            <v>30992.89</v>
          </cell>
        </row>
        <row r="3319">
          <cell r="I3319">
            <v>30956.959999999999</v>
          </cell>
        </row>
        <row r="3320">
          <cell r="I3320">
            <v>31035.8</v>
          </cell>
        </row>
        <row r="3321">
          <cell r="I3321">
            <v>31010.85</v>
          </cell>
        </row>
        <row r="3322">
          <cell r="I3322">
            <v>30846.18</v>
          </cell>
        </row>
        <row r="3323">
          <cell r="I3323">
            <v>30625.63</v>
          </cell>
        </row>
        <row r="3324">
          <cell r="I3324">
            <v>30638.6</v>
          </cell>
        </row>
        <row r="3325">
          <cell r="I3325">
            <v>30778.32</v>
          </cell>
        </row>
        <row r="3326">
          <cell r="I3326">
            <v>30724.43</v>
          </cell>
        </row>
        <row r="3327">
          <cell r="I3327">
            <v>30664.55</v>
          </cell>
        </row>
        <row r="3328">
          <cell r="I3328">
            <v>30745.39</v>
          </cell>
        </row>
        <row r="3329">
          <cell r="I3329">
            <v>31048.78</v>
          </cell>
        </row>
        <row r="3330">
          <cell r="I3330">
            <v>31068.74</v>
          </cell>
        </row>
        <row r="3331">
          <cell r="I3331">
            <v>31513.85</v>
          </cell>
        </row>
        <row r="3332">
          <cell r="I3332">
            <v>31392.09</v>
          </cell>
        </row>
        <row r="3333">
          <cell r="I3333">
            <v>31143.59</v>
          </cell>
        </row>
        <row r="3334">
          <cell r="I3334">
            <v>31057.759999999998</v>
          </cell>
        </row>
        <row r="3335">
          <cell r="I3335">
            <v>30955.96</v>
          </cell>
        </row>
        <row r="3336">
          <cell r="I3336">
            <v>31016.84</v>
          </cell>
        </row>
        <row r="3337">
          <cell r="I3337">
            <v>31048.78</v>
          </cell>
        </row>
        <row r="3338">
          <cell r="I3338">
            <v>31168.54</v>
          </cell>
        </row>
        <row r="3339">
          <cell r="I3339">
            <v>31330.21</v>
          </cell>
        </row>
        <row r="3340">
          <cell r="I3340">
            <v>31176.52</v>
          </cell>
        </row>
        <row r="3341">
          <cell r="I3341">
            <v>31220.43</v>
          </cell>
        </row>
        <row r="3342">
          <cell r="I3342">
            <v>31277.32</v>
          </cell>
        </row>
        <row r="3343">
          <cell r="I3343">
            <v>31326.22</v>
          </cell>
        </row>
        <row r="3344">
          <cell r="I3344">
            <v>31266.34</v>
          </cell>
        </row>
        <row r="3345">
          <cell r="I3345">
            <v>31309.26</v>
          </cell>
        </row>
        <row r="3346">
          <cell r="I3346">
            <v>31097.68</v>
          </cell>
        </row>
        <row r="3347">
          <cell r="I3347">
            <v>31149.58</v>
          </cell>
        </row>
        <row r="3348">
          <cell r="I3348">
            <v>31161.55</v>
          </cell>
        </row>
        <row r="3349">
          <cell r="I3349">
            <v>31199.48</v>
          </cell>
        </row>
        <row r="3350">
          <cell r="I3350">
            <v>31185.5</v>
          </cell>
        </row>
        <row r="3351">
          <cell r="I3351">
            <v>31245.38</v>
          </cell>
        </row>
        <row r="3352">
          <cell r="I3352">
            <v>31366.14</v>
          </cell>
        </row>
        <row r="3353">
          <cell r="I3353">
            <v>32583.7</v>
          </cell>
        </row>
        <row r="3354">
          <cell r="I3354">
            <v>35291.279999999999</v>
          </cell>
        </row>
        <row r="3355">
          <cell r="I3355">
            <v>32523.82</v>
          </cell>
        </row>
        <row r="3356">
          <cell r="I3356">
            <v>32712.44</v>
          </cell>
        </row>
        <row r="3357">
          <cell r="I3357">
            <v>32950.97</v>
          </cell>
        </row>
        <row r="3358">
          <cell r="I3358">
            <v>33926.01</v>
          </cell>
        </row>
        <row r="3359">
          <cell r="I3359">
            <v>34204.449999999997</v>
          </cell>
        </row>
        <row r="3360">
          <cell r="I3360">
            <v>33754.36</v>
          </cell>
        </row>
        <row r="3361">
          <cell r="I3361">
            <v>33662.54</v>
          </cell>
        </row>
        <row r="3362">
          <cell r="I3362">
            <v>33821.22</v>
          </cell>
        </row>
        <row r="3363">
          <cell r="I3363">
            <v>33948.97</v>
          </cell>
        </row>
        <row r="3364">
          <cell r="I3364">
            <v>33900.06</v>
          </cell>
        </row>
        <row r="3365">
          <cell r="I3365">
            <v>33757.35</v>
          </cell>
        </row>
        <row r="3366">
          <cell r="I3366">
            <v>33902.06</v>
          </cell>
        </row>
        <row r="3367">
          <cell r="I3367">
            <v>33922.019999999997</v>
          </cell>
        </row>
        <row r="3368">
          <cell r="I3368">
            <v>33855.15</v>
          </cell>
        </row>
        <row r="3369">
          <cell r="I3369">
            <v>33792.28</v>
          </cell>
        </row>
        <row r="3370">
          <cell r="I3370">
            <v>33770.32</v>
          </cell>
        </row>
        <row r="3371">
          <cell r="I3371">
            <v>33927.01</v>
          </cell>
        </row>
        <row r="3372">
          <cell r="I3372">
            <v>33877.11</v>
          </cell>
        </row>
        <row r="3373">
          <cell r="I3373">
            <v>33912.04</v>
          </cell>
        </row>
        <row r="3374">
          <cell r="I3374">
            <v>34042.78</v>
          </cell>
        </row>
        <row r="3375">
          <cell r="I3375">
            <v>34055.75</v>
          </cell>
        </row>
        <row r="3376">
          <cell r="I3376">
            <v>34084.69</v>
          </cell>
        </row>
        <row r="3377">
          <cell r="I3377">
            <v>33975.910000000003</v>
          </cell>
        </row>
        <row r="3378">
          <cell r="I3378">
            <v>34032.800000000003</v>
          </cell>
        </row>
        <row r="3379">
          <cell r="I3379">
            <v>34038.79</v>
          </cell>
        </row>
        <row r="3380">
          <cell r="I3380">
            <v>34016.83</v>
          </cell>
        </row>
        <row r="3381">
          <cell r="I3381">
            <v>34093.68</v>
          </cell>
        </row>
        <row r="3382">
          <cell r="I3382">
            <v>34160.54</v>
          </cell>
        </row>
        <row r="3383">
          <cell r="I3383">
            <v>34190.480000000003</v>
          </cell>
        </row>
        <row r="3384">
          <cell r="I3384">
            <v>34186.49</v>
          </cell>
        </row>
        <row r="3385">
          <cell r="I3385">
            <v>34214.43</v>
          </cell>
        </row>
        <row r="3386">
          <cell r="I3386">
            <v>34378.11</v>
          </cell>
        </row>
        <row r="3387">
          <cell r="I3387">
            <v>34446.97</v>
          </cell>
        </row>
        <row r="3388">
          <cell r="I3388">
            <v>34715.43</v>
          </cell>
        </row>
        <row r="3389">
          <cell r="I3389">
            <v>34856.15</v>
          </cell>
        </row>
        <row r="3390">
          <cell r="I3390">
            <v>34839.18</v>
          </cell>
        </row>
        <row r="3391">
          <cell r="I3391">
            <v>34943.97</v>
          </cell>
        </row>
        <row r="3392">
          <cell r="I3392">
            <v>35053.75</v>
          </cell>
        </row>
        <row r="3393">
          <cell r="I3393">
            <v>35217</v>
          </cell>
        </row>
        <row r="3394">
          <cell r="I3394">
            <v>35283</v>
          </cell>
        </row>
        <row r="3395">
          <cell r="I3395">
            <v>35281</v>
          </cell>
        </row>
        <row r="3396">
          <cell r="I3396">
            <v>35578</v>
          </cell>
        </row>
        <row r="3397">
          <cell r="I3397">
            <v>35668</v>
          </cell>
        </row>
        <row r="3398">
          <cell r="I3398">
            <v>35757</v>
          </cell>
        </row>
        <row r="3399">
          <cell r="I3399">
            <v>35823</v>
          </cell>
        </row>
        <row r="3400">
          <cell r="I3400">
            <v>35823</v>
          </cell>
        </row>
        <row r="3401">
          <cell r="I3401">
            <v>35700</v>
          </cell>
        </row>
        <row r="3402">
          <cell r="I3402">
            <v>35781</v>
          </cell>
        </row>
        <row r="3403">
          <cell r="I3403">
            <v>35846</v>
          </cell>
        </row>
        <row r="3404">
          <cell r="I3404">
            <v>35948</v>
          </cell>
        </row>
        <row r="3405">
          <cell r="I3405">
            <v>36082</v>
          </cell>
        </row>
        <row r="3406">
          <cell r="I3406">
            <v>36278</v>
          </cell>
        </row>
        <row r="3407">
          <cell r="I3407">
            <v>36351</v>
          </cell>
        </row>
        <row r="3408">
          <cell r="I3408">
            <v>36434</v>
          </cell>
        </row>
        <row r="3409">
          <cell r="I3409">
            <v>36411</v>
          </cell>
        </row>
        <row r="3410">
          <cell r="I3410">
            <v>36452</v>
          </cell>
        </row>
        <row r="3411">
          <cell r="I3411">
            <v>36313</v>
          </cell>
        </row>
        <row r="3412">
          <cell r="I3412">
            <v>36296</v>
          </cell>
        </row>
        <row r="3413">
          <cell r="I3413">
            <v>36156</v>
          </cell>
        </row>
        <row r="3414">
          <cell r="I3414">
            <v>36251</v>
          </cell>
        </row>
        <row r="3415">
          <cell r="I3415">
            <v>36309</v>
          </cell>
        </row>
        <row r="3416">
          <cell r="I3416">
            <v>36466</v>
          </cell>
        </row>
        <row r="3417">
          <cell r="I3417">
            <v>36353</v>
          </cell>
        </row>
        <row r="3418">
          <cell r="I3418">
            <v>36494</v>
          </cell>
        </row>
        <row r="3419">
          <cell r="I3419">
            <v>36499</v>
          </cell>
        </row>
        <row r="3420">
          <cell r="I3420">
            <v>36468</v>
          </cell>
        </row>
        <row r="3421">
          <cell r="I3421">
            <v>36471</v>
          </cell>
        </row>
        <row r="3422">
          <cell r="I3422">
            <v>36323</v>
          </cell>
        </row>
        <row r="3423">
          <cell r="I3423">
            <v>36419</v>
          </cell>
        </row>
        <row r="3424">
          <cell r="I3424">
            <v>36471</v>
          </cell>
        </row>
        <row r="3425">
          <cell r="I3425">
            <v>36545</v>
          </cell>
        </row>
        <row r="3426">
          <cell r="I3426">
            <v>36716</v>
          </cell>
        </row>
        <row r="3427">
          <cell r="I3427">
            <v>36577</v>
          </cell>
        </row>
        <row r="3428">
          <cell r="I3428">
            <v>36562</v>
          </cell>
        </row>
        <row r="3429">
          <cell r="I3429">
            <v>36682</v>
          </cell>
        </row>
        <row r="3430">
          <cell r="I3430">
            <v>36749</v>
          </cell>
        </row>
        <row r="3431">
          <cell r="I3431">
            <v>36941</v>
          </cell>
        </row>
        <row r="3432">
          <cell r="I3432">
            <v>37274</v>
          </cell>
        </row>
        <row r="3433">
          <cell r="I3433">
            <v>37384</v>
          </cell>
        </row>
        <row r="3434">
          <cell r="I3434">
            <v>37742</v>
          </cell>
        </row>
        <row r="3435">
          <cell r="I3435">
            <v>37715</v>
          </cell>
        </row>
        <row r="3436">
          <cell r="I3436">
            <v>37799</v>
          </cell>
        </row>
        <row r="3437">
          <cell r="I3437">
            <v>37895</v>
          </cell>
        </row>
        <row r="3438">
          <cell r="I3438">
            <v>37948</v>
          </cell>
        </row>
        <row r="3439">
          <cell r="I3439">
            <v>37989</v>
          </cell>
        </row>
        <row r="3440">
          <cell r="I3440">
            <v>38019</v>
          </cell>
        </row>
        <row r="3441">
          <cell r="I3441">
            <v>38347</v>
          </cell>
        </row>
        <row r="3442">
          <cell r="I3442">
            <v>38330</v>
          </cell>
        </row>
        <row r="3443">
          <cell r="I3443">
            <v>38339</v>
          </cell>
        </row>
        <row r="3444">
          <cell r="I3444">
            <v>38418</v>
          </cell>
        </row>
        <row r="3445">
          <cell r="I3445">
            <v>38687</v>
          </cell>
        </row>
        <row r="3446">
          <cell r="I3446">
            <v>39899</v>
          </cell>
        </row>
        <row r="3447">
          <cell r="I3447">
            <v>40464</v>
          </cell>
        </row>
        <row r="3448">
          <cell r="I3448">
            <v>40423</v>
          </cell>
        </row>
        <row r="3449">
          <cell r="I3449">
            <v>39894</v>
          </cell>
        </row>
        <row r="3450">
          <cell r="I3450">
            <v>39726</v>
          </cell>
        </row>
        <row r="3451">
          <cell r="I3451">
            <v>39845</v>
          </cell>
        </row>
        <row r="3452">
          <cell r="I3452">
            <v>39807</v>
          </cell>
        </row>
        <row r="3453">
          <cell r="I3453">
            <v>39825</v>
          </cell>
        </row>
        <row r="3454">
          <cell r="I3454">
            <v>39830</v>
          </cell>
        </row>
        <row r="3455">
          <cell r="I3455">
            <v>39897</v>
          </cell>
        </row>
        <row r="3456">
          <cell r="I3456">
            <v>40066</v>
          </cell>
        </row>
        <row r="3457">
          <cell r="I3457">
            <v>40047</v>
          </cell>
        </row>
        <row r="3458">
          <cell r="I3458">
            <v>40141</v>
          </cell>
        </row>
        <row r="3459">
          <cell r="I3459">
            <v>40421</v>
          </cell>
        </row>
        <row r="3460">
          <cell r="I3460">
            <v>40584</v>
          </cell>
        </row>
        <row r="3461">
          <cell r="I3461">
            <v>40846</v>
          </cell>
        </row>
        <row r="3462">
          <cell r="I3462">
            <v>40898</v>
          </cell>
        </row>
        <row r="3463">
          <cell r="I3463">
            <v>40860</v>
          </cell>
        </row>
        <row r="3464">
          <cell r="I3464">
            <v>40468</v>
          </cell>
        </row>
        <row r="3465">
          <cell r="I3465">
            <v>40431</v>
          </cell>
        </row>
        <row r="3466">
          <cell r="I3466">
            <v>40393</v>
          </cell>
        </row>
        <row r="3467">
          <cell r="I3467">
            <v>40449</v>
          </cell>
        </row>
        <row r="3468">
          <cell r="I3468">
            <v>40551</v>
          </cell>
        </row>
        <row r="3469">
          <cell r="I3469">
            <v>40627</v>
          </cell>
        </row>
        <row r="3470">
          <cell r="I3470">
            <v>40709</v>
          </cell>
        </row>
        <row r="3471">
          <cell r="I3471">
            <v>40956</v>
          </cell>
        </row>
        <row r="3472">
          <cell r="I3472">
            <v>40876</v>
          </cell>
        </row>
        <row r="3473">
          <cell r="I3473">
            <v>40874</v>
          </cell>
        </row>
        <row r="3474">
          <cell r="I3474">
            <v>40901</v>
          </cell>
        </row>
        <row r="3475">
          <cell r="I3475">
            <v>40936</v>
          </cell>
        </row>
        <row r="3476">
          <cell r="I3476">
            <v>40996</v>
          </cell>
        </row>
        <row r="3477">
          <cell r="I3477">
            <v>41040</v>
          </cell>
        </row>
        <row r="3478">
          <cell r="I3478">
            <v>41067</v>
          </cell>
        </row>
        <row r="3479">
          <cell r="I3479">
            <v>41030</v>
          </cell>
        </row>
        <row r="3480">
          <cell r="I3480">
            <v>41097</v>
          </cell>
        </row>
        <row r="3481">
          <cell r="I3481">
            <v>41232</v>
          </cell>
        </row>
        <row r="3482">
          <cell r="I3482">
            <v>41240</v>
          </cell>
        </row>
        <row r="3483">
          <cell r="I3483">
            <v>41271</v>
          </cell>
        </row>
        <row r="3484">
          <cell r="I3484">
            <v>41249</v>
          </cell>
        </row>
        <row r="3485">
          <cell r="I3485">
            <v>41216</v>
          </cell>
        </row>
        <row r="3486">
          <cell r="I3486">
            <v>41226</v>
          </cell>
        </row>
        <row r="3487">
          <cell r="I3487">
            <v>41270</v>
          </cell>
        </row>
        <row r="3488">
          <cell r="I3488">
            <v>41371</v>
          </cell>
        </row>
        <row r="3489">
          <cell r="I3489">
            <v>41371</v>
          </cell>
        </row>
        <row r="3490">
          <cell r="I3490">
            <v>41386</v>
          </cell>
        </row>
        <row r="3491">
          <cell r="I3491">
            <v>41365</v>
          </cell>
        </row>
        <row r="3492">
          <cell r="I3492">
            <v>41364</v>
          </cell>
        </row>
        <row r="3493">
          <cell r="I3493">
            <v>41595</v>
          </cell>
        </row>
        <row r="3494">
          <cell r="I3494">
            <v>41680</v>
          </cell>
        </row>
        <row r="3495">
          <cell r="I3495">
            <v>41607</v>
          </cell>
        </row>
        <row r="3496">
          <cell r="I3496">
            <v>41706</v>
          </cell>
        </row>
        <row r="3497">
          <cell r="I3497">
            <v>41845</v>
          </cell>
        </row>
        <row r="3498">
          <cell r="I3498">
            <v>41586</v>
          </cell>
        </row>
        <row r="3499">
          <cell r="I3499">
            <v>41664</v>
          </cell>
        </row>
        <row r="3500">
          <cell r="I3500">
            <v>41774</v>
          </cell>
        </row>
        <row r="3501">
          <cell r="I3501">
            <v>41794</v>
          </cell>
        </row>
        <row r="3502">
          <cell r="I3502">
            <v>41903</v>
          </cell>
        </row>
        <row r="3503">
          <cell r="I3503">
            <v>41882</v>
          </cell>
        </row>
        <row r="3504">
          <cell r="I3504">
            <v>41880</v>
          </cell>
        </row>
        <row r="3505">
          <cell r="I3505">
            <v>41949</v>
          </cell>
        </row>
        <row r="3506">
          <cell r="I3506">
            <v>41854</v>
          </cell>
        </row>
        <row r="3507">
          <cell r="I3507">
            <v>41756</v>
          </cell>
        </row>
        <row r="3508">
          <cell r="I3508">
            <v>41864</v>
          </cell>
        </row>
        <row r="3509">
          <cell r="I3509">
            <v>41726</v>
          </cell>
        </row>
        <row r="3510">
          <cell r="I3510">
            <v>41733</v>
          </cell>
        </row>
        <row r="3511">
          <cell r="I3511">
            <v>41805</v>
          </cell>
        </row>
        <row r="3512">
          <cell r="I3512">
            <v>41823</v>
          </cell>
        </row>
        <row r="3513">
          <cell r="I3513">
            <v>41801</v>
          </cell>
        </row>
        <row r="3514">
          <cell r="I3514">
            <v>41757</v>
          </cell>
        </row>
        <row r="3515">
          <cell r="I3515">
            <v>42164</v>
          </cell>
        </row>
        <row r="3516">
          <cell r="I3516">
            <v>42348</v>
          </cell>
        </row>
        <row r="3517">
          <cell r="I3517">
            <v>42411</v>
          </cell>
        </row>
        <row r="3518">
          <cell r="I3518">
            <v>42490</v>
          </cell>
        </row>
        <row r="3519">
          <cell r="I3519">
            <v>42369</v>
          </cell>
        </row>
        <row r="3520">
          <cell r="I3520">
            <v>42302</v>
          </cell>
        </row>
        <row r="3521">
          <cell r="I3521">
            <v>42080</v>
          </cell>
        </row>
        <row r="3522">
          <cell r="I3522">
            <v>42372</v>
          </cell>
        </row>
        <row r="3523">
          <cell r="I3523">
            <v>42582</v>
          </cell>
        </row>
        <row r="3524">
          <cell r="I3524">
            <v>42620</v>
          </cell>
        </row>
        <row r="3525">
          <cell r="I3525">
            <v>42355</v>
          </cell>
        </row>
        <row r="3526">
          <cell r="I3526">
            <v>42430</v>
          </cell>
        </row>
        <row r="3527">
          <cell r="I3527">
            <v>42475</v>
          </cell>
        </row>
        <row r="3528">
          <cell r="I3528">
            <v>42346</v>
          </cell>
        </row>
        <row r="3529">
          <cell r="I3529">
            <v>42268</v>
          </cell>
        </row>
        <row r="3530">
          <cell r="I3530">
            <v>42454</v>
          </cell>
        </row>
        <row r="3531">
          <cell r="I3531">
            <v>42352</v>
          </cell>
        </row>
        <row r="3532">
          <cell r="I3532">
            <v>42391</v>
          </cell>
        </row>
        <row r="3533">
          <cell r="I3533">
            <v>42290</v>
          </cell>
        </row>
        <row r="3534">
          <cell r="I3534">
            <v>42186</v>
          </cell>
        </row>
        <row r="3535">
          <cell r="I3535">
            <v>42086</v>
          </cell>
        </row>
        <row r="3536">
          <cell r="I3536">
            <v>42086</v>
          </cell>
        </row>
        <row r="3537">
          <cell r="I3537">
            <v>43774</v>
          </cell>
        </row>
        <row r="3538">
          <cell r="I3538">
            <v>43822</v>
          </cell>
        </row>
        <row r="3539">
          <cell r="I3539">
            <v>43766</v>
          </cell>
        </row>
        <row r="3540">
          <cell r="I3540">
            <v>43895</v>
          </cell>
        </row>
        <row r="3541">
          <cell r="I3541">
            <v>44112</v>
          </cell>
        </row>
        <row r="3542">
          <cell r="I3542">
            <v>43758</v>
          </cell>
        </row>
        <row r="3543">
          <cell r="I3543">
            <v>43744</v>
          </cell>
        </row>
        <row r="3544">
          <cell r="I3544">
            <v>43525</v>
          </cell>
        </row>
        <row r="3545">
          <cell r="I3545">
            <v>42609</v>
          </cell>
        </row>
        <row r="3546">
          <cell r="I3546">
            <v>42556</v>
          </cell>
        </row>
        <row r="3547">
          <cell r="I3547">
            <v>42526</v>
          </cell>
        </row>
        <row r="3548">
          <cell r="I3548">
            <v>42588</v>
          </cell>
        </row>
        <row r="3549">
          <cell r="I3549">
            <v>43112</v>
          </cell>
        </row>
        <row r="3550">
          <cell r="I3550">
            <v>42715</v>
          </cell>
        </row>
        <row r="3551">
          <cell r="I3551">
            <v>42813</v>
          </cell>
        </row>
        <row r="3552">
          <cell r="I3552">
            <v>42820</v>
          </cell>
        </row>
        <row r="3553">
          <cell r="I3553">
            <v>42856</v>
          </cell>
        </row>
        <row r="3554">
          <cell r="I3554">
            <v>42974</v>
          </cell>
        </row>
        <row r="3555">
          <cell r="I3555">
            <v>42861</v>
          </cell>
        </row>
        <row r="3556">
          <cell r="I3556">
            <v>42887</v>
          </cell>
        </row>
        <row r="3557">
          <cell r="I3557">
            <v>42818</v>
          </cell>
        </row>
        <row r="3558">
          <cell r="I3558">
            <v>42996</v>
          </cell>
        </row>
        <row r="3559">
          <cell r="I3559">
            <v>43006</v>
          </cell>
        </row>
        <row r="3560">
          <cell r="I3560">
            <v>43002</v>
          </cell>
        </row>
        <row r="3561">
          <cell r="I3561">
            <v>43009</v>
          </cell>
        </row>
        <row r="3562">
          <cell r="I3562">
            <v>43054</v>
          </cell>
        </row>
        <row r="3563">
          <cell r="I3563">
            <v>43170</v>
          </cell>
        </row>
        <row r="3564">
          <cell r="I3564">
            <v>43111</v>
          </cell>
        </row>
        <row r="3565">
          <cell r="I3565">
            <v>43405</v>
          </cell>
        </row>
        <row r="3566">
          <cell r="I3566">
            <v>43435</v>
          </cell>
        </row>
        <row r="3567">
          <cell r="I3567">
            <v>43491</v>
          </cell>
        </row>
        <row r="3568">
          <cell r="I3568">
            <v>43682</v>
          </cell>
        </row>
        <row r="3569">
          <cell r="I3569">
            <v>43888</v>
          </cell>
        </row>
        <row r="3570">
          <cell r="I3570">
            <v>43803</v>
          </cell>
        </row>
        <row r="3571">
          <cell r="I3571">
            <v>43855</v>
          </cell>
        </row>
        <row r="3572">
          <cell r="I3572">
            <v>43886</v>
          </cell>
        </row>
        <row r="3573">
          <cell r="I3573">
            <v>43975</v>
          </cell>
        </row>
        <row r="3574">
          <cell r="I3574">
            <v>44016</v>
          </cell>
        </row>
        <row r="3575">
          <cell r="I3575">
            <v>44050</v>
          </cell>
        </row>
        <row r="3576">
          <cell r="I3576">
            <v>44280</v>
          </cell>
        </row>
        <row r="3577">
          <cell r="I3577">
            <v>44477</v>
          </cell>
        </row>
        <row r="3578">
          <cell r="I3578">
            <v>44574</v>
          </cell>
        </row>
        <row r="3579">
          <cell r="I3579">
            <v>44548</v>
          </cell>
        </row>
        <row r="3580">
          <cell r="I3580">
            <v>44273</v>
          </cell>
        </row>
        <row r="3581">
          <cell r="I3581">
            <v>44371</v>
          </cell>
        </row>
        <row r="3582">
          <cell r="I3582">
            <v>44404</v>
          </cell>
        </row>
        <row r="3583">
          <cell r="I3583">
            <v>44346</v>
          </cell>
        </row>
        <row r="3584">
          <cell r="I3584">
            <v>44290</v>
          </cell>
        </row>
        <row r="3585">
          <cell r="I3585">
            <v>44440</v>
          </cell>
        </row>
        <row r="3586">
          <cell r="I3586">
            <v>44528</v>
          </cell>
        </row>
        <row r="3587">
          <cell r="I3587">
            <v>44642</v>
          </cell>
        </row>
        <row r="3588">
          <cell r="I3588">
            <v>44856</v>
          </cell>
        </row>
        <row r="3589">
          <cell r="I3589">
            <v>44804</v>
          </cell>
        </row>
        <row r="3590">
          <cell r="I3590">
            <v>44889</v>
          </cell>
        </row>
        <row r="3591">
          <cell r="I3591">
            <v>44880</v>
          </cell>
        </row>
        <row r="3592">
          <cell r="I3592">
            <v>45041</v>
          </cell>
        </row>
        <row r="3593">
          <cell r="I3593">
            <v>45176</v>
          </cell>
        </row>
        <row r="3594">
          <cell r="I3594">
            <v>45295</v>
          </cell>
        </row>
        <row r="3595">
          <cell r="I3595">
            <v>45354</v>
          </cell>
        </row>
        <row r="3596">
          <cell r="I3596">
            <v>45442</v>
          </cell>
        </row>
        <row r="3597">
          <cell r="I3597">
            <v>45634</v>
          </cell>
        </row>
        <row r="3598">
          <cell r="I3598">
            <v>45746</v>
          </cell>
        </row>
        <row r="3599">
          <cell r="I3599">
            <v>45809</v>
          </cell>
        </row>
        <row r="3600">
          <cell r="I3600">
            <v>46218</v>
          </cell>
        </row>
        <row r="3601">
          <cell r="I3601">
            <v>46415</v>
          </cell>
        </row>
        <row r="3602">
          <cell r="I3602">
            <v>46623</v>
          </cell>
        </row>
        <row r="3603">
          <cell r="I3603">
            <v>47112</v>
          </cell>
        </row>
        <row r="3604">
          <cell r="I3604">
            <v>47359</v>
          </cell>
        </row>
        <row r="3605">
          <cell r="I3605">
            <v>47318</v>
          </cell>
        </row>
        <row r="3606">
          <cell r="I3606">
            <v>47330</v>
          </cell>
        </row>
        <row r="3607">
          <cell r="I3607">
            <v>47535</v>
          </cell>
        </row>
        <row r="3608">
          <cell r="I3608">
            <v>47657</v>
          </cell>
        </row>
        <row r="3609">
          <cell r="I3609">
            <v>47906</v>
          </cell>
        </row>
        <row r="3610">
          <cell r="I3610">
            <v>47764</v>
          </cell>
        </row>
        <row r="3611">
          <cell r="I3611">
            <v>47671</v>
          </cell>
        </row>
        <row r="3612">
          <cell r="I3612">
            <v>47747</v>
          </cell>
        </row>
        <row r="3613">
          <cell r="I3613">
            <v>47843</v>
          </cell>
        </row>
        <row r="3614">
          <cell r="I3614">
            <v>47889</v>
          </cell>
        </row>
        <row r="3615">
          <cell r="I3615">
            <v>47769</v>
          </cell>
        </row>
        <row r="3616">
          <cell r="I3616">
            <v>47774</v>
          </cell>
        </row>
        <row r="3617">
          <cell r="I3617">
            <v>47169</v>
          </cell>
        </row>
        <row r="3618">
          <cell r="I3618">
            <v>47174</v>
          </cell>
        </row>
        <row r="3619">
          <cell r="I3619">
            <v>47037</v>
          </cell>
        </row>
        <row r="3620">
          <cell r="I3620">
            <v>46956</v>
          </cell>
        </row>
        <row r="3621">
          <cell r="I3621">
            <v>47023</v>
          </cell>
        </row>
        <row r="3622">
          <cell r="I3622">
            <v>47297</v>
          </cell>
        </row>
        <row r="3623">
          <cell r="I3623">
            <v>47219</v>
          </cell>
        </row>
        <row r="3624">
          <cell r="I3624">
            <v>47144</v>
          </cell>
        </row>
        <row r="3625">
          <cell r="I3625">
            <v>47623</v>
          </cell>
        </row>
        <row r="3626">
          <cell r="I3626">
            <v>47678</v>
          </cell>
        </row>
        <row r="3627">
          <cell r="I3627">
            <v>47776</v>
          </cell>
        </row>
        <row r="3628">
          <cell r="I3628">
            <v>47916</v>
          </cell>
        </row>
        <row r="3629">
          <cell r="I3629">
            <v>47616</v>
          </cell>
        </row>
        <row r="3630">
          <cell r="I3630">
            <v>47970</v>
          </cell>
        </row>
        <row r="3631">
          <cell r="I3631">
            <v>48559</v>
          </cell>
        </row>
        <row r="3632">
          <cell r="I3632">
            <v>48622</v>
          </cell>
        </row>
        <row r="3633">
          <cell r="I3633">
            <v>48664</v>
          </cell>
        </row>
        <row r="3634">
          <cell r="I3634">
            <v>48883</v>
          </cell>
        </row>
        <row r="3635">
          <cell r="I3635">
            <v>49005</v>
          </cell>
        </row>
        <row r="3636">
          <cell r="I3636">
            <v>48997</v>
          </cell>
        </row>
        <row r="3637">
          <cell r="I3637">
            <v>49182</v>
          </cell>
        </row>
        <row r="3638">
          <cell r="I3638">
            <v>49359</v>
          </cell>
        </row>
        <row r="3639">
          <cell r="I3639">
            <v>49455</v>
          </cell>
        </row>
        <row r="3640">
          <cell r="I3640">
            <v>49654</v>
          </cell>
        </row>
        <row r="3641">
          <cell r="I3641">
            <v>49742</v>
          </cell>
        </row>
        <row r="3642">
          <cell r="I3642">
            <v>49850</v>
          </cell>
        </row>
        <row r="3643">
          <cell r="I3643">
            <v>49957</v>
          </cell>
        </row>
        <row r="3644">
          <cell r="I3644">
            <v>50052</v>
          </cell>
        </row>
        <row r="3645">
          <cell r="I3645">
            <v>50177</v>
          </cell>
        </row>
        <row r="3646">
          <cell r="I3646">
            <v>50224</v>
          </cell>
        </row>
        <row r="3647">
          <cell r="I3647">
            <v>50259</v>
          </cell>
        </row>
        <row r="3648">
          <cell r="I3648">
            <v>50289</v>
          </cell>
        </row>
        <row r="3649">
          <cell r="I3649">
            <v>50239</v>
          </cell>
        </row>
        <row r="3650">
          <cell r="I3650">
            <v>50056</v>
          </cell>
        </row>
        <row r="3651">
          <cell r="I3651">
            <v>50081</v>
          </cell>
        </row>
        <row r="3652">
          <cell r="I3652">
            <v>50298</v>
          </cell>
        </row>
        <row r="3653">
          <cell r="I3653">
            <v>50365</v>
          </cell>
        </row>
        <row r="3654">
          <cell r="I3654">
            <v>50310</v>
          </cell>
        </row>
        <row r="3655">
          <cell r="I3655">
            <v>50803</v>
          </cell>
        </row>
        <row r="3656">
          <cell r="I3656">
            <v>50985</v>
          </cell>
        </row>
        <row r="3657">
          <cell r="I3657">
            <v>51031</v>
          </cell>
        </row>
        <row r="3658">
          <cell r="I3658">
            <v>51266</v>
          </cell>
        </row>
        <row r="3659">
          <cell r="I3659">
            <v>51386</v>
          </cell>
        </row>
        <row r="3660">
          <cell r="I3660">
            <v>51355</v>
          </cell>
        </row>
        <row r="3661">
          <cell r="I3661">
            <v>51373</v>
          </cell>
        </row>
        <row r="3662">
          <cell r="I3662">
            <v>51440</v>
          </cell>
        </row>
        <row r="3663">
          <cell r="I3663">
            <v>51581</v>
          </cell>
        </row>
        <row r="3664">
          <cell r="I3664">
            <v>51539</v>
          </cell>
        </row>
        <row r="3665">
          <cell r="I3665">
            <v>51706</v>
          </cell>
        </row>
        <row r="3666">
          <cell r="I3666">
            <v>52030</v>
          </cell>
        </row>
        <row r="3667">
          <cell r="I3667">
            <v>51998</v>
          </cell>
        </row>
        <row r="3668">
          <cell r="I3668">
            <v>52249</v>
          </cell>
        </row>
        <row r="3669">
          <cell r="I3669">
            <v>52275</v>
          </cell>
        </row>
        <row r="3670">
          <cell r="I3670">
            <v>52734</v>
          </cell>
        </row>
        <row r="3671">
          <cell r="I3671">
            <v>52755</v>
          </cell>
        </row>
        <row r="3672">
          <cell r="I3672">
            <v>52923</v>
          </cell>
        </row>
        <row r="3673">
          <cell r="I3673">
            <v>53218</v>
          </cell>
        </row>
        <row r="3674">
          <cell r="I3674">
            <v>53442</v>
          </cell>
        </row>
        <row r="3675">
          <cell r="I3675">
            <v>53863</v>
          </cell>
        </row>
        <row r="3676">
          <cell r="I3676">
            <v>54212</v>
          </cell>
        </row>
        <row r="3677">
          <cell r="I3677">
            <v>54248</v>
          </cell>
        </row>
        <row r="3678">
          <cell r="I3678">
            <v>54462</v>
          </cell>
        </row>
        <row r="3679">
          <cell r="I3679">
            <v>54760</v>
          </cell>
        </row>
        <row r="3680">
          <cell r="I3680">
            <v>54721</v>
          </cell>
        </row>
        <row r="3681">
          <cell r="I3681">
            <v>54786</v>
          </cell>
        </row>
        <row r="3682">
          <cell r="I3682">
            <v>55016</v>
          </cell>
        </row>
        <row r="3683">
          <cell r="I3683">
            <v>55232</v>
          </cell>
        </row>
        <row r="3684">
          <cell r="I3684">
            <v>55522</v>
          </cell>
        </row>
        <row r="3685">
          <cell r="I3685">
            <v>55621</v>
          </cell>
        </row>
        <row r="3686">
          <cell r="I3686">
            <v>55863</v>
          </cell>
        </row>
        <row r="3687">
          <cell r="I3687">
            <v>56140</v>
          </cell>
        </row>
        <row r="3688">
          <cell r="I3688">
            <v>56277</v>
          </cell>
        </row>
        <row r="3689">
          <cell r="I3689">
            <v>56308</v>
          </cell>
        </row>
        <row r="3690">
          <cell r="I3690">
            <v>56440</v>
          </cell>
        </row>
        <row r="3691">
          <cell r="I3691">
            <v>56561</v>
          </cell>
        </row>
        <row r="3692">
          <cell r="I3692">
            <v>56882</v>
          </cell>
        </row>
        <row r="3693">
          <cell r="I3693">
            <v>57020</v>
          </cell>
        </row>
        <row r="3694">
          <cell r="I3694">
            <v>57267</v>
          </cell>
        </row>
        <row r="3695">
          <cell r="I3695">
            <v>58445</v>
          </cell>
        </row>
        <row r="3696">
          <cell r="I3696">
            <v>59113</v>
          </cell>
        </row>
        <row r="3697">
          <cell r="I3697">
            <v>60848</v>
          </cell>
        </row>
        <row r="3698">
          <cell r="I3698">
            <v>61054</v>
          </cell>
        </row>
        <row r="3699">
          <cell r="I3699">
            <v>59501</v>
          </cell>
        </row>
        <row r="3700">
          <cell r="I3700">
            <v>60501</v>
          </cell>
        </row>
        <row r="3701">
          <cell r="I3701">
            <v>59836</v>
          </cell>
        </row>
        <row r="3702">
          <cell r="I3702">
            <v>59089</v>
          </cell>
        </row>
        <row r="3703">
          <cell r="I3703">
            <v>58897</v>
          </cell>
        </row>
        <row r="3704">
          <cell r="I3704">
            <v>58982</v>
          </cell>
        </row>
        <row r="3705">
          <cell r="I3705">
            <v>59136</v>
          </cell>
        </row>
        <row r="3706">
          <cell r="I3706">
            <v>59186</v>
          </cell>
        </row>
        <row r="3707">
          <cell r="I3707">
            <v>59290</v>
          </cell>
        </row>
        <row r="3708">
          <cell r="I3708">
            <v>59554</v>
          </cell>
        </row>
        <row r="3709">
          <cell r="I3709">
            <v>59806</v>
          </cell>
        </row>
        <row r="3710">
          <cell r="I3710">
            <v>59903</v>
          </cell>
        </row>
        <row r="3711">
          <cell r="I3711">
            <v>60086</v>
          </cell>
        </row>
        <row r="3712">
          <cell r="I3712">
            <v>60315</v>
          </cell>
        </row>
        <row r="3713">
          <cell r="I3713">
            <v>60628</v>
          </cell>
        </row>
        <row r="3714">
          <cell r="I3714">
            <v>60960</v>
          </cell>
        </row>
        <row r="3715">
          <cell r="I3715">
            <v>61126</v>
          </cell>
        </row>
        <row r="3716">
          <cell r="I3716">
            <v>61440</v>
          </cell>
        </row>
        <row r="3717">
          <cell r="I3717">
            <v>61608</v>
          </cell>
        </row>
        <row r="3718">
          <cell r="I3718">
            <v>61897</v>
          </cell>
        </row>
        <row r="3719">
          <cell r="I3719">
            <v>62281</v>
          </cell>
        </row>
        <row r="3720">
          <cell r="I3720">
            <v>62387</v>
          </cell>
        </row>
        <row r="3721">
          <cell r="I3721">
            <v>62503</v>
          </cell>
        </row>
        <row r="3722">
          <cell r="I3722">
            <v>62584</v>
          </cell>
        </row>
        <row r="3723">
          <cell r="I3723">
            <v>62882</v>
          </cell>
        </row>
        <row r="3724">
          <cell r="I3724">
            <v>63046</v>
          </cell>
        </row>
        <row r="3725">
          <cell r="I3725">
            <v>63135</v>
          </cell>
        </row>
        <row r="3726">
          <cell r="I3726">
            <v>63394</v>
          </cell>
        </row>
        <row r="3727">
          <cell r="I3727">
            <v>63428</v>
          </cell>
        </row>
        <row r="3728">
          <cell r="I3728">
            <v>63442</v>
          </cell>
        </row>
        <row r="3729">
          <cell r="I3729">
            <v>63713</v>
          </cell>
        </row>
        <row r="3730">
          <cell r="I3730">
            <v>63883</v>
          </cell>
        </row>
        <row r="3731">
          <cell r="I3731">
            <v>63981</v>
          </cell>
        </row>
        <row r="3732">
          <cell r="I3732">
            <v>64107</v>
          </cell>
        </row>
        <row r="3733">
          <cell r="I3733">
            <v>64244</v>
          </cell>
        </row>
        <row r="3734">
          <cell r="I3734">
            <v>64244</v>
          </cell>
        </row>
        <row r="3735">
          <cell r="I3735">
            <v>65213</v>
          </cell>
        </row>
        <row r="3736">
          <cell r="I3736">
            <v>65325</v>
          </cell>
        </row>
        <row r="3737">
          <cell r="I3737">
            <v>65442</v>
          </cell>
        </row>
        <row r="3738">
          <cell r="I3738">
            <v>65514</v>
          </cell>
        </row>
        <row r="3739">
          <cell r="I3739">
            <v>65786</v>
          </cell>
        </row>
        <row r="3740">
          <cell r="I3740">
            <v>66089</v>
          </cell>
        </row>
        <row r="3741">
          <cell r="I3741">
            <v>66295</v>
          </cell>
        </row>
        <row r="3742">
          <cell r="I3742">
            <v>66502</v>
          </cell>
        </row>
        <row r="3743">
          <cell r="I3743">
            <v>66634</v>
          </cell>
        </row>
        <row r="3744">
          <cell r="I3744">
            <v>66898</v>
          </cell>
        </row>
        <row r="3745">
          <cell r="I3745">
            <v>67051</v>
          </cell>
        </row>
        <row r="3746">
          <cell r="I3746">
            <v>67547</v>
          </cell>
        </row>
        <row r="3747">
          <cell r="I3747">
            <v>67763</v>
          </cell>
        </row>
        <row r="3748">
          <cell r="I3748">
            <v>67664</v>
          </cell>
        </row>
        <row r="3749">
          <cell r="I3749">
            <v>67772</v>
          </cell>
        </row>
        <row r="3750">
          <cell r="I3750">
            <v>67985</v>
          </cell>
        </row>
        <row r="3751">
          <cell r="I3751">
            <v>68485</v>
          </cell>
        </row>
        <row r="3752">
          <cell r="I3752">
            <v>68881</v>
          </cell>
        </row>
        <row r="3753">
          <cell r="I3753">
            <v>68938</v>
          </cell>
        </row>
        <row r="3754">
          <cell r="I3754">
            <v>69226</v>
          </cell>
        </row>
        <row r="3755">
          <cell r="I3755">
            <v>69523</v>
          </cell>
        </row>
        <row r="3756">
          <cell r="I3756">
            <v>69915</v>
          </cell>
        </row>
        <row r="3757">
          <cell r="I3757">
            <v>70265</v>
          </cell>
        </row>
        <row r="3758">
          <cell r="I3758">
            <v>70469</v>
          </cell>
        </row>
        <row r="3759">
          <cell r="I3759">
            <v>70523</v>
          </cell>
        </row>
        <row r="3760">
          <cell r="I3760">
            <v>70574</v>
          </cell>
        </row>
        <row r="3761">
          <cell r="I3761">
            <v>70971</v>
          </cell>
        </row>
        <row r="3762">
          <cell r="I3762">
            <v>70978</v>
          </cell>
        </row>
        <row r="3763">
          <cell r="I3763">
            <v>71069</v>
          </cell>
        </row>
        <row r="3764">
          <cell r="I3764">
            <v>71187</v>
          </cell>
        </row>
        <row r="3765">
          <cell r="I3765">
            <v>71261</v>
          </cell>
        </row>
        <row r="3766">
          <cell r="I3766">
            <v>71469</v>
          </cell>
        </row>
        <row r="3767">
          <cell r="I3767">
            <v>71739</v>
          </cell>
        </row>
        <row r="3768">
          <cell r="I3768">
            <v>72073</v>
          </cell>
        </row>
        <row r="3769">
          <cell r="I3769">
            <v>72354</v>
          </cell>
        </row>
        <row r="3770">
          <cell r="I3770">
            <v>72659</v>
          </cell>
        </row>
        <row r="3771">
          <cell r="I3771">
            <v>73210</v>
          </cell>
        </row>
        <row r="3772">
          <cell r="I3772">
            <v>73218</v>
          </cell>
        </row>
        <row r="3773">
          <cell r="I3773">
            <v>73250</v>
          </cell>
        </row>
        <row r="3774">
          <cell r="I3774">
            <v>73409</v>
          </cell>
        </row>
        <row r="3775">
          <cell r="I3775">
            <v>73332</v>
          </cell>
        </row>
        <row r="3776">
          <cell r="I3776">
            <v>73816</v>
          </cell>
        </row>
        <row r="3777">
          <cell r="I3777">
            <v>74063</v>
          </cell>
        </row>
        <row r="3778">
          <cell r="I3778">
            <v>74235</v>
          </cell>
        </row>
        <row r="3779">
          <cell r="I3779">
            <v>74235</v>
          </cell>
        </row>
        <row r="3780">
          <cell r="I3780">
            <v>74801</v>
          </cell>
        </row>
        <row r="3781">
          <cell r="I3781">
            <v>74968</v>
          </cell>
        </row>
        <row r="3782">
          <cell r="I3782">
            <v>75411</v>
          </cell>
        </row>
        <row r="3783">
          <cell r="I3783">
            <v>75596</v>
          </cell>
        </row>
        <row r="3784">
          <cell r="I3784">
            <v>75938</v>
          </cell>
        </row>
        <row r="3785">
          <cell r="I3785">
            <v>76117</v>
          </cell>
        </row>
        <row r="3786">
          <cell r="I3786">
            <v>76131</v>
          </cell>
        </row>
        <row r="3787">
          <cell r="I3787">
            <v>76505</v>
          </cell>
        </row>
        <row r="3788">
          <cell r="I3788">
            <v>76353</v>
          </cell>
        </row>
        <row r="3789">
          <cell r="I3789">
            <v>76635</v>
          </cell>
        </row>
        <row r="3790">
          <cell r="I3790">
            <v>76566</v>
          </cell>
        </row>
        <row r="3791">
          <cell r="I3791">
            <v>76540</v>
          </cell>
        </row>
        <row r="3792">
          <cell r="I3792">
            <v>76737</v>
          </cell>
        </row>
        <row r="3793">
          <cell r="I3793">
            <v>77050</v>
          </cell>
        </row>
        <row r="3794">
          <cell r="I3794">
            <v>77237</v>
          </cell>
        </row>
        <row r="3795">
          <cell r="I3795">
            <v>77535</v>
          </cell>
        </row>
        <row r="3796">
          <cell r="I3796">
            <v>77566</v>
          </cell>
        </row>
        <row r="3797">
          <cell r="I3797">
            <v>77979</v>
          </cell>
        </row>
        <row r="3798">
          <cell r="I3798">
            <v>78013</v>
          </cell>
        </row>
        <row r="3799">
          <cell r="I3799">
            <v>78086</v>
          </cell>
        </row>
        <row r="3800">
          <cell r="I3800">
            <v>77770</v>
          </cell>
        </row>
        <row r="3801">
          <cell r="I3801">
            <v>78029</v>
          </cell>
        </row>
        <row r="3802">
          <cell r="I3802">
            <v>78020</v>
          </cell>
        </row>
        <row r="3803">
          <cell r="I3803">
            <v>77975</v>
          </cell>
        </row>
        <row r="3804">
          <cell r="I3804">
            <v>78054</v>
          </cell>
        </row>
        <row r="3805">
          <cell r="I3805">
            <v>78314</v>
          </cell>
        </row>
        <row r="3806">
          <cell r="I3806">
            <v>78256</v>
          </cell>
        </row>
        <row r="3807">
          <cell r="I3807">
            <v>78562</v>
          </cell>
        </row>
        <row r="3808">
          <cell r="I3808">
            <v>78689</v>
          </cell>
        </row>
        <row r="3809">
          <cell r="I3809">
            <v>78986</v>
          </cell>
        </row>
        <row r="3810">
          <cell r="I3810">
            <v>79335</v>
          </cell>
        </row>
        <row r="3811">
          <cell r="I3811">
            <v>79251</v>
          </cell>
        </row>
        <row r="3812">
          <cell r="I3812">
            <v>79589</v>
          </cell>
        </row>
        <row r="3813">
          <cell r="I3813">
            <v>79813</v>
          </cell>
        </row>
        <row r="3814">
          <cell r="I3814">
            <v>80240</v>
          </cell>
        </row>
        <row r="3815">
          <cell r="I3815">
            <v>80598</v>
          </cell>
        </row>
        <row r="3816">
          <cell r="I3816">
            <v>80846</v>
          </cell>
        </row>
        <row r="3817">
          <cell r="I3817">
            <v>81182</v>
          </cell>
        </row>
        <row r="3818">
          <cell r="I3818">
            <v>81309</v>
          </cell>
        </row>
        <row r="3819">
          <cell r="I3819">
            <v>81298</v>
          </cell>
        </row>
        <row r="3820">
          <cell r="I3820">
            <v>81224</v>
          </cell>
        </row>
        <row r="3821">
          <cell r="I3821">
            <v>81281</v>
          </cell>
        </row>
        <row r="3822">
          <cell r="I3822">
            <v>81533</v>
          </cell>
        </row>
        <row r="3823">
          <cell r="I3823">
            <v>81769</v>
          </cell>
        </row>
        <row r="3824">
          <cell r="I3824">
            <v>81928</v>
          </cell>
        </row>
        <row r="3825">
          <cell r="I3825">
            <v>82018</v>
          </cell>
        </row>
        <row r="3826">
          <cell r="I3826">
            <v>82114</v>
          </cell>
        </row>
        <row r="3827">
          <cell r="I3827">
            <v>82366</v>
          </cell>
        </row>
        <row r="3828">
          <cell r="I3828">
            <v>82386</v>
          </cell>
        </row>
        <row r="3829">
          <cell r="I3829">
            <v>82405</v>
          </cell>
        </row>
        <row r="3830">
          <cell r="I3830">
            <v>82498</v>
          </cell>
        </row>
        <row r="3831">
          <cell r="I3831">
            <v>82580</v>
          </cell>
        </row>
        <row r="3832">
          <cell r="I3832">
            <v>83044</v>
          </cell>
        </row>
        <row r="3833">
          <cell r="I3833">
            <v>82727</v>
          </cell>
        </row>
        <row r="3834">
          <cell r="I3834">
            <v>82505</v>
          </cell>
        </row>
        <row r="3835">
          <cell r="I3835">
            <v>82728</v>
          </cell>
        </row>
        <row r="3836">
          <cell r="I3836">
            <v>82834</v>
          </cell>
        </row>
        <row r="3837">
          <cell r="I3837">
            <v>83054</v>
          </cell>
        </row>
        <row r="3838">
          <cell r="I3838">
            <v>82848</v>
          </cell>
        </row>
        <row r="3839">
          <cell r="I3839">
            <v>82955</v>
          </cell>
        </row>
        <row r="3840">
          <cell r="I3840">
            <v>82760</v>
          </cell>
        </row>
        <row r="3841">
          <cell r="I3841">
            <v>82939</v>
          </cell>
        </row>
        <row r="3842">
          <cell r="I3842">
            <v>83133</v>
          </cell>
        </row>
        <row r="3843">
          <cell r="I3843">
            <v>83001</v>
          </cell>
        </row>
        <row r="3844">
          <cell r="I3844">
            <v>82795</v>
          </cell>
        </row>
        <row r="3845">
          <cell r="I3845">
            <v>83034</v>
          </cell>
        </row>
        <row r="3846">
          <cell r="I3846">
            <v>83314</v>
          </cell>
        </row>
        <row r="3847">
          <cell r="I3847">
            <v>83467</v>
          </cell>
        </row>
        <row r="3848">
          <cell r="I3848">
            <v>83818</v>
          </cell>
        </row>
        <row r="3849">
          <cell r="I3849">
            <v>83960</v>
          </cell>
        </row>
        <row r="3850">
          <cell r="I3850">
            <v>84169</v>
          </cell>
        </row>
        <row r="3851">
          <cell r="I3851">
            <v>84116</v>
          </cell>
        </row>
        <row r="3852">
          <cell r="I3852">
            <v>84320</v>
          </cell>
        </row>
        <row r="3853">
          <cell r="I3853">
            <v>84473</v>
          </cell>
        </row>
        <row r="3854">
          <cell r="I3854">
            <v>84811</v>
          </cell>
        </row>
        <row r="3855">
          <cell r="I3855">
            <v>85125</v>
          </cell>
        </row>
        <row r="3856">
          <cell r="I3856">
            <v>85298</v>
          </cell>
        </row>
        <row r="3857">
          <cell r="I3857">
            <v>85583</v>
          </cell>
        </row>
        <row r="3858">
          <cell r="I3858">
            <v>85637</v>
          </cell>
        </row>
        <row r="3859">
          <cell r="I3859">
            <v>85559</v>
          </cell>
        </row>
        <row r="3860">
          <cell r="I3860">
            <v>85950</v>
          </cell>
        </row>
        <row r="3861">
          <cell r="I3861">
            <v>85863</v>
          </cell>
        </row>
        <row r="3862">
          <cell r="I3862">
            <v>85782</v>
          </cell>
        </row>
        <row r="3863">
          <cell r="I3863">
            <v>85743</v>
          </cell>
        </row>
        <row r="3864">
          <cell r="I3864">
            <v>85784</v>
          </cell>
        </row>
        <row r="3865">
          <cell r="I3865">
            <v>85802</v>
          </cell>
        </row>
        <row r="3866">
          <cell r="I3866">
            <v>86326</v>
          </cell>
        </row>
        <row r="3867">
          <cell r="I3867">
            <v>86450</v>
          </cell>
        </row>
        <row r="3868">
          <cell r="I3868">
            <v>86683</v>
          </cell>
        </row>
        <row r="3869">
          <cell r="I3869">
            <v>86695</v>
          </cell>
        </row>
        <row r="3870">
          <cell r="I3870">
            <v>86926</v>
          </cell>
        </row>
        <row r="3871">
          <cell r="I3871">
            <v>87521</v>
          </cell>
        </row>
        <row r="3872">
          <cell r="I3872">
            <v>87997</v>
          </cell>
        </row>
        <row r="3873">
          <cell r="I3873">
            <v>88392</v>
          </cell>
        </row>
        <row r="3874">
          <cell r="I3874">
            <v>88591</v>
          </cell>
        </row>
        <row r="3875">
          <cell r="I3875">
            <v>88785</v>
          </cell>
        </row>
        <row r="3876">
          <cell r="I3876">
            <v>89281</v>
          </cell>
        </row>
        <row r="3877">
          <cell r="I3877">
            <v>89450</v>
          </cell>
        </row>
        <row r="3878">
          <cell r="I3878">
            <v>89679</v>
          </cell>
        </row>
        <row r="3879">
          <cell r="I3879">
            <v>89736</v>
          </cell>
        </row>
        <row r="3880">
          <cell r="I3880">
            <v>89963</v>
          </cell>
        </row>
        <row r="3881">
          <cell r="I3881">
            <v>90352</v>
          </cell>
        </row>
        <row r="3882">
          <cell r="I3882">
            <v>90372</v>
          </cell>
        </row>
        <row r="3883">
          <cell r="I3883">
            <v>90270</v>
          </cell>
        </row>
        <row r="3884">
          <cell r="I3884">
            <v>90828</v>
          </cell>
        </row>
        <row r="3885">
          <cell r="I3885">
            <v>90927</v>
          </cell>
        </row>
        <row r="3886">
          <cell r="I3886">
            <v>91328</v>
          </cell>
        </row>
        <row r="3887">
          <cell r="I3887">
            <v>91416</v>
          </cell>
        </row>
        <row r="3888">
          <cell r="I3888">
            <v>91618</v>
          </cell>
        </row>
        <row r="3889">
          <cell r="I3889">
            <v>91939</v>
          </cell>
        </row>
        <row r="3890">
          <cell r="I3890">
            <v>92026</v>
          </cell>
        </row>
        <row r="3891">
          <cell r="I3891">
            <v>92414</v>
          </cell>
        </row>
        <row r="3892">
          <cell r="I3892">
            <v>92418</v>
          </cell>
        </row>
        <row r="3893">
          <cell r="I3893">
            <v>92691</v>
          </cell>
        </row>
        <row r="3894">
          <cell r="I3894">
            <v>92863</v>
          </cell>
        </row>
        <row r="3895">
          <cell r="I3895">
            <v>92938</v>
          </cell>
        </row>
        <row r="3896">
          <cell r="I3896">
            <v>93574</v>
          </cell>
        </row>
        <row r="3897">
          <cell r="I3897">
            <v>93989</v>
          </cell>
        </row>
        <row r="3898">
          <cell r="I3898">
            <v>94214</v>
          </cell>
        </row>
        <row r="3899">
          <cell r="I3899">
            <v>94190</v>
          </cell>
        </row>
        <row r="3900">
          <cell r="I3900">
            <v>94412</v>
          </cell>
        </row>
        <row r="3901">
          <cell r="I3901">
            <v>94845</v>
          </cell>
        </row>
        <row r="3902">
          <cell r="I3902">
            <v>94884</v>
          </cell>
        </row>
        <row r="3903">
          <cell r="I3903">
            <v>94674</v>
          </cell>
        </row>
        <row r="3904">
          <cell r="I3904">
            <v>94886</v>
          </cell>
        </row>
        <row r="3905">
          <cell r="I3905">
            <v>95041</v>
          </cell>
        </row>
        <row r="3906">
          <cell r="I3906">
            <v>95041</v>
          </cell>
        </row>
        <row r="3907">
          <cell r="I3907">
            <v>95315</v>
          </cell>
        </row>
        <row r="3908">
          <cell r="I3908">
            <v>95632</v>
          </cell>
        </row>
        <row r="3909">
          <cell r="I3909">
            <v>95989</v>
          </cell>
        </row>
        <row r="3910">
          <cell r="I3910">
            <v>96402</v>
          </cell>
        </row>
        <row r="3911">
          <cell r="I3911">
            <v>96957</v>
          </cell>
        </row>
        <row r="3912">
          <cell r="I3912">
            <v>97241</v>
          </cell>
        </row>
        <row r="3913">
          <cell r="I3913">
            <v>96965</v>
          </cell>
        </row>
        <row r="3914">
          <cell r="I3914">
            <v>97165</v>
          </cell>
        </row>
        <row r="3915">
          <cell r="I3915">
            <v>97637</v>
          </cell>
        </row>
        <row r="3916">
          <cell r="I3916">
            <v>97513</v>
          </cell>
        </row>
        <row r="3917">
          <cell r="I3917">
            <v>97937</v>
          </cell>
        </row>
        <row r="3918">
          <cell r="I3918">
            <v>98046</v>
          </cell>
        </row>
        <row r="3919">
          <cell r="I3919">
            <v>98241</v>
          </cell>
        </row>
        <row r="3920">
          <cell r="I3920">
            <v>98789</v>
          </cell>
        </row>
        <row r="3921">
          <cell r="I3921">
            <v>98864</v>
          </cell>
        </row>
        <row r="3922">
          <cell r="I3922">
            <v>98858</v>
          </cell>
        </row>
        <row r="3923">
          <cell r="I3923">
            <v>99044</v>
          </cell>
        </row>
        <row r="3924">
          <cell r="I3924">
            <v>99136</v>
          </cell>
        </row>
        <row r="3925">
          <cell r="I3925">
            <v>100014</v>
          </cell>
        </row>
        <row r="3926">
          <cell r="I3926">
            <v>100517</v>
          </cell>
        </row>
        <row r="3927">
          <cell r="I3927">
            <v>100611</v>
          </cell>
        </row>
        <row r="3928">
          <cell r="I3928">
            <v>101347</v>
          </cell>
        </row>
        <row r="3929">
          <cell r="I3929">
            <v>101321</v>
          </cell>
        </row>
        <row r="3930">
          <cell r="I3930">
            <v>101971</v>
          </cell>
        </row>
        <row r="3931">
          <cell r="I3931">
            <v>102872</v>
          </cell>
        </row>
        <row r="3932">
          <cell r="I3932">
            <v>102993</v>
          </cell>
        </row>
        <row r="3933">
          <cell r="I3933">
            <v>103148</v>
          </cell>
        </row>
        <row r="3934">
          <cell r="I3934">
            <v>102332</v>
          </cell>
        </row>
        <row r="3935">
          <cell r="I3935">
            <v>103463</v>
          </cell>
        </row>
        <row r="3936">
          <cell r="I3936">
            <v>103580</v>
          </cell>
        </row>
        <row r="3937">
          <cell r="I3937">
            <v>103378</v>
          </cell>
        </row>
        <row r="3938">
          <cell r="I3938">
            <v>103623</v>
          </cell>
        </row>
        <row r="3939">
          <cell r="I3939">
            <v>103672</v>
          </cell>
        </row>
        <row r="3940">
          <cell r="I3940">
            <v>104772</v>
          </cell>
        </row>
        <row r="3941">
          <cell r="I3941">
            <v>104661</v>
          </cell>
        </row>
        <row r="3942">
          <cell r="I3942">
            <v>105004</v>
          </cell>
        </row>
        <row r="3943">
          <cell r="I3943">
            <v>105283</v>
          </cell>
        </row>
        <row r="3944">
          <cell r="I3944">
            <v>105498</v>
          </cell>
        </row>
        <row r="3945">
          <cell r="I3945">
            <v>106017</v>
          </cell>
        </row>
        <row r="3946">
          <cell r="I3946">
            <v>106235</v>
          </cell>
        </row>
        <row r="3947">
          <cell r="I3947">
            <v>106730</v>
          </cell>
        </row>
        <row r="3948">
          <cell r="I3948">
            <v>106662</v>
          </cell>
        </row>
        <row r="3949">
          <cell r="I3949">
            <v>107033</v>
          </cell>
        </row>
        <row r="3950">
          <cell r="I3950">
            <v>107505</v>
          </cell>
        </row>
        <row r="3951">
          <cell r="I3951">
            <v>107700</v>
          </cell>
        </row>
        <row r="3952">
          <cell r="I3952">
            <v>107820</v>
          </cell>
        </row>
        <row r="3953">
          <cell r="I3953">
            <v>108990</v>
          </cell>
        </row>
        <row r="3954">
          <cell r="I3954">
            <v>108970</v>
          </cell>
        </row>
        <row r="3955">
          <cell r="I3955">
            <v>109490</v>
          </cell>
        </row>
        <row r="3956">
          <cell r="I3956">
            <v>109950</v>
          </cell>
        </row>
        <row r="3957">
          <cell r="I3957">
            <v>110110</v>
          </cell>
        </row>
        <row r="3958">
          <cell r="I3958">
            <v>111040</v>
          </cell>
        </row>
        <row r="3959">
          <cell r="I3959">
            <v>111230</v>
          </cell>
        </row>
        <row r="3960">
          <cell r="I3960">
            <v>111890</v>
          </cell>
        </row>
        <row r="3961">
          <cell r="I3961">
            <v>111720</v>
          </cell>
        </row>
        <row r="3962">
          <cell r="I3962">
            <v>112280</v>
          </cell>
        </row>
        <row r="3963">
          <cell r="I3963">
            <v>113670</v>
          </cell>
        </row>
        <row r="3964">
          <cell r="I3964">
            <v>113630</v>
          </cell>
        </row>
        <row r="3965">
          <cell r="I3965">
            <v>114470</v>
          </cell>
        </row>
        <row r="3966">
          <cell r="I3966">
            <v>114470</v>
          </cell>
        </row>
        <row r="3967">
          <cell r="I3967">
            <v>114290</v>
          </cell>
        </row>
        <row r="3968">
          <cell r="I3968">
            <v>114820</v>
          </cell>
        </row>
        <row r="3969">
          <cell r="I3969">
            <v>115470</v>
          </cell>
        </row>
        <row r="3970">
          <cell r="I3970">
            <v>115160</v>
          </cell>
        </row>
        <row r="3971">
          <cell r="I3971">
            <v>115330</v>
          </cell>
        </row>
        <row r="3972">
          <cell r="I3972">
            <v>115210</v>
          </cell>
        </row>
        <row r="3973">
          <cell r="I3973">
            <v>116100</v>
          </cell>
        </row>
        <row r="3974">
          <cell r="I3974">
            <v>116130</v>
          </cell>
        </row>
        <row r="3975">
          <cell r="I3975">
            <v>116520</v>
          </cell>
        </row>
        <row r="3976">
          <cell r="I3976">
            <v>116700</v>
          </cell>
        </row>
        <row r="3977">
          <cell r="I3977">
            <v>117270</v>
          </cell>
        </row>
        <row r="3978">
          <cell r="I3978">
            <v>118910</v>
          </cell>
        </row>
        <row r="3979">
          <cell r="I3979">
            <v>119010</v>
          </cell>
        </row>
        <row r="3980">
          <cell r="I3980">
            <v>119260</v>
          </cell>
        </row>
        <row r="3981">
          <cell r="I3981">
            <v>120230</v>
          </cell>
        </row>
        <row r="3982">
          <cell r="I3982">
            <v>120550</v>
          </cell>
        </row>
        <row r="3983">
          <cell r="I3983">
            <v>120350</v>
          </cell>
        </row>
        <row r="3984">
          <cell r="I3984">
            <v>120300</v>
          </cell>
        </row>
        <row r="3985">
          <cell r="I3985">
            <v>120380</v>
          </cell>
        </row>
        <row r="3986">
          <cell r="I3986">
            <v>120570</v>
          </cell>
        </row>
        <row r="3987">
          <cell r="I3987">
            <v>120590</v>
          </cell>
        </row>
        <row r="3988">
          <cell r="I3988">
            <v>120750</v>
          </cell>
        </row>
        <row r="3989">
          <cell r="I3989">
            <v>121490</v>
          </cell>
        </row>
        <row r="3990">
          <cell r="I3990">
            <v>121830</v>
          </cell>
        </row>
        <row r="3991">
          <cell r="I3991">
            <v>122460</v>
          </cell>
        </row>
        <row r="3992">
          <cell r="I3992">
            <v>123140</v>
          </cell>
        </row>
        <row r="3993">
          <cell r="I3993">
            <v>123440</v>
          </cell>
        </row>
        <row r="3994">
          <cell r="I3994">
            <v>123780</v>
          </cell>
        </row>
        <row r="3995">
          <cell r="I3995">
            <v>123840</v>
          </cell>
        </row>
        <row r="3996">
          <cell r="I3996">
            <v>124100</v>
          </cell>
        </row>
        <row r="3997">
          <cell r="I3997">
            <v>124240</v>
          </cell>
        </row>
        <row r="3998">
          <cell r="I3998">
            <v>124390</v>
          </cell>
        </row>
        <row r="3999">
          <cell r="I3999">
            <v>124140</v>
          </cell>
        </row>
        <row r="4000">
          <cell r="I4000">
            <v>124720</v>
          </cell>
        </row>
        <row r="4001">
          <cell r="I4001">
            <v>124680</v>
          </cell>
        </row>
        <row r="4002">
          <cell r="I4002">
            <v>124750</v>
          </cell>
        </row>
        <row r="4003">
          <cell r="I4003">
            <v>124780</v>
          </cell>
        </row>
        <row r="4004">
          <cell r="I4004">
            <v>124680</v>
          </cell>
        </row>
        <row r="4005">
          <cell r="I4005">
            <v>125540</v>
          </cell>
        </row>
        <row r="4006">
          <cell r="I4006">
            <v>126060</v>
          </cell>
        </row>
        <row r="4007">
          <cell r="I4007">
            <v>126130</v>
          </cell>
        </row>
        <row r="4008">
          <cell r="I4008">
            <v>126520</v>
          </cell>
        </row>
        <row r="4009">
          <cell r="I4009">
            <v>126250</v>
          </cell>
        </row>
        <row r="4010">
          <cell r="I4010">
            <v>126270</v>
          </cell>
        </row>
        <row r="4011">
          <cell r="I4011">
            <v>127050</v>
          </cell>
        </row>
        <row r="4012">
          <cell r="I4012">
            <v>126990</v>
          </cell>
        </row>
        <row r="4013">
          <cell r="I4013">
            <v>127250</v>
          </cell>
        </row>
        <row r="4014">
          <cell r="I4014">
            <v>127350</v>
          </cell>
        </row>
        <row r="4015">
          <cell r="I4015">
            <v>127720</v>
          </cell>
        </row>
        <row r="4016">
          <cell r="I4016">
            <v>129170</v>
          </cell>
        </row>
        <row r="4017">
          <cell r="I4017">
            <v>129820</v>
          </cell>
        </row>
        <row r="4018">
          <cell r="I4018">
            <v>130160</v>
          </cell>
        </row>
        <row r="4019">
          <cell r="I4019">
            <v>130390</v>
          </cell>
        </row>
        <row r="4020">
          <cell r="I4020">
            <v>130730</v>
          </cell>
        </row>
        <row r="4021">
          <cell r="I4021">
            <v>131310</v>
          </cell>
        </row>
        <row r="4022">
          <cell r="I4022">
            <v>131850</v>
          </cell>
        </row>
        <row r="4023">
          <cell r="I4023">
            <v>131930</v>
          </cell>
        </row>
        <row r="4024">
          <cell r="I4024">
            <v>131930</v>
          </cell>
        </row>
        <row r="4025">
          <cell r="I4025">
            <v>131930</v>
          </cell>
        </row>
        <row r="4026">
          <cell r="I4026">
            <v>133220</v>
          </cell>
        </row>
        <row r="4027">
          <cell r="I4027">
            <v>133290</v>
          </cell>
        </row>
        <row r="4028">
          <cell r="I4028">
            <v>134490</v>
          </cell>
        </row>
        <row r="4029">
          <cell r="I4029">
            <v>134630</v>
          </cell>
        </row>
        <row r="4030">
          <cell r="I4030">
            <v>134580</v>
          </cell>
        </row>
        <row r="4031">
          <cell r="I4031">
            <v>134740</v>
          </cell>
        </row>
        <row r="4032">
          <cell r="I4032">
            <v>134910</v>
          </cell>
        </row>
        <row r="4033">
          <cell r="I4033">
            <v>135690</v>
          </cell>
        </row>
        <row r="4034">
          <cell r="I4034">
            <v>135950</v>
          </cell>
        </row>
        <row r="4035">
          <cell r="I4035">
            <v>135730</v>
          </cell>
        </row>
        <row r="4036">
          <cell r="I4036">
            <v>135740</v>
          </cell>
        </row>
        <row r="4037">
          <cell r="I4037">
            <v>135500</v>
          </cell>
        </row>
        <row r="4038">
          <cell r="I4038">
            <v>135820</v>
          </cell>
        </row>
        <row r="4039">
          <cell r="I4039">
            <v>136370</v>
          </cell>
        </row>
        <row r="4040">
          <cell r="I4040">
            <v>136730</v>
          </cell>
        </row>
        <row r="4041">
          <cell r="I4041">
            <v>136350</v>
          </cell>
        </row>
        <row r="4042">
          <cell r="I4042">
            <v>137050</v>
          </cell>
        </row>
        <row r="4043">
          <cell r="I4043">
            <v>137520</v>
          </cell>
        </row>
        <row r="4044">
          <cell r="I4044">
            <v>137420</v>
          </cell>
        </row>
        <row r="4045">
          <cell r="I4045">
            <v>137760</v>
          </cell>
        </row>
        <row r="4046">
          <cell r="I4046">
            <v>137900</v>
          </cell>
        </row>
        <row r="4047">
          <cell r="I4047">
            <v>138480</v>
          </cell>
        </row>
        <row r="4048">
          <cell r="I4048">
            <v>138980</v>
          </cell>
        </row>
        <row r="4049">
          <cell r="I4049">
            <v>139300</v>
          </cell>
        </row>
        <row r="4050">
          <cell r="I4050">
            <v>139580</v>
          </cell>
        </row>
        <row r="4051">
          <cell r="I4051">
            <v>139720</v>
          </cell>
        </row>
        <row r="4052">
          <cell r="I4052">
            <v>141100</v>
          </cell>
        </row>
        <row r="4053">
          <cell r="I4053">
            <v>141350</v>
          </cell>
        </row>
        <row r="4054">
          <cell r="I4054">
            <v>141830</v>
          </cell>
        </row>
        <row r="4055">
          <cell r="I4055">
            <v>141920</v>
          </cell>
        </row>
        <row r="4056">
          <cell r="I4056">
            <v>142290</v>
          </cell>
        </row>
        <row r="4057">
          <cell r="I4057">
            <v>142310</v>
          </cell>
        </row>
        <row r="4058">
          <cell r="I4058">
            <v>142510</v>
          </cell>
        </row>
        <row r="4059">
          <cell r="I4059">
            <v>142850</v>
          </cell>
        </row>
        <row r="4060">
          <cell r="I4060">
            <v>143360</v>
          </cell>
        </row>
        <row r="4061">
          <cell r="I4061">
            <v>143870</v>
          </cell>
        </row>
        <row r="4062">
          <cell r="I4062">
            <v>144690</v>
          </cell>
        </row>
        <row r="4063">
          <cell r="I4063">
            <v>144990</v>
          </cell>
        </row>
        <row r="4064">
          <cell r="I4064">
            <v>144790</v>
          </cell>
        </row>
        <row r="4065">
          <cell r="I4065">
            <v>145240</v>
          </cell>
        </row>
        <row r="4066">
          <cell r="I4066">
            <v>145200</v>
          </cell>
        </row>
        <row r="4067">
          <cell r="I4067">
            <v>145590</v>
          </cell>
        </row>
        <row r="4068">
          <cell r="I4068">
            <v>145800</v>
          </cell>
        </row>
        <row r="4069">
          <cell r="I4069">
            <v>145990</v>
          </cell>
        </row>
        <row r="4070">
          <cell r="I4070">
            <v>146320</v>
          </cell>
        </row>
        <row r="4071">
          <cell r="I4071">
            <v>146670</v>
          </cell>
        </row>
        <row r="4072">
          <cell r="I4072">
            <v>147690</v>
          </cell>
        </row>
        <row r="4073">
          <cell r="I4073">
            <v>147970</v>
          </cell>
        </row>
        <row r="4074">
          <cell r="I4074">
            <v>148300</v>
          </cell>
        </row>
        <row r="4075">
          <cell r="I4075">
            <v>148680</v>
          </cell>
        </row>
        <row r="4076">
          <cell r="I4076">
            <v>149490</v>
          </cell>
        </row>
        <row r="4077">
          <cell r="I4077">
            <v>149310</v>
          </cell>
        </row>
        <row r="4078">
          <cell r="I4078">
            <v>149860</v>
          </cell>
        </row>
        <row r="4079">
          <cell r="I4079">
            <v>150230</v>
          </cell>
        </row>
        <row r="4080">
          <cell r="I4080">
            <v>150210</v>
          </cell>
        </row>
        <row r="4081">
          <cell r="I4081">
            <v>150530</v>
          </cell>
        </row>
        <row r="4082">
          <cell r="I4082">
            <v>152660</v>
          </cell>
        </row>
        <row r="4083">
          <cell r="I4083">
            <v>153050</v>
          </cell>
        </row>
        <row r="4084">
          <cell r="I4084">
            <v>153130</v>
          </cell>
        </row>
        <row r="4085">
          <cell r="I4085">
            <v>153540</v>
          </cell>
        </row>
        <row r="4086">
          <cell r="I4086">
            <v>153910</v>
          </cell>
        </row>
        <row r="4087">
          <cell r="I4087">
            <v>154540</v>
          </cell>
        </row>
        <row r="4088">
          <cell r="I4088">
            <v>155610</v>
          </cell>
        </row>
        <row r="4089">
          <cell r="I4089">
            <v>156590</v>
          </cell>
        </row>
        <row r="4090">
          <cell r="I4090">
            <v>156970</v>
          </cell>
        </row>
        <row r="4091">
          <cell r="I4091">
            <v>157280</v>
          </cell>
        </row>
        <row r="4092">
          <cell r="I4092">
            <v>158440</v>
          </cell>
        </row>
        <row r="4093">
          <cell r="I4093">
            <v>158210</v>
          </cell>
        </row>
        <row r="4094">
          <cell r="I4094">
            <v>158800</v>
          </cell>
        </row>
        <row r="4095">
          <cell r="I4095">
            <v>158660</v>
          </cell>
        </row>
        <row r="4096">
          <cell r="I4096">
            <v>159550</v>
          </cell>
        </row>
        <row r="4097">
          <cell r="I4097">
            <v>161220</v>
          </cell>
        </row>
        <row r="4098">
          <cell r="I4098">
            <v>161760</v>
          </cell>
        </row>
        <row r="4099">
          <cell r="I4099">
            <v>162350</v>
          </cell>
        </row>
        <row r="4100">
          <cell r="I4100">
            <v>162340</v>
          </cell>
        </row>
        <row r="4101">
          <cell r="I4101">
            <v>162210</v>
          </cell>
        </row>
        <row r="4102">
          <cell r="I4102">
            <v>162560</v>
          </cell>
        </row>
        <row r="4103">
          <cell r="I4103">
            <v>162980</v>
          </cell>
        </row>
        <row r="4104">
          <cell r="I4104">
            <v>162600</v>
          </cell>
        </row>
        <row r="4105">
          <cell r="I4105">
            <v>162490</v>
          </cell>
        </row>
        <row r="4106">
          <cell r="I4106">
            <v>162950</v>
          </cell>
        </row>
        <row r="4107">
          <cell r="I4107">
            <v>163020</v>
          </cell>
        </row>
        <row r="4108">
          <cell r="I4108">
            <v>163870</v>
          </cell>
        </row>
        <row r="4109">
          <cell r="I4109">
            <v>164810</v>
          </cell>
        </row>
        <row r="4110">
          <cell r="I4110">
            <v>164980</v>
          </cell>
        </row>
        <row r="4111">
          <cell r="I4111">
            <v>163820</v>
          </cell>
        </row>
        <row r="4112">
          <cell r="I4112">
            <v>165280</v>
          </cell>
        </row>
        <row r="4113">
          <cell r="I4113">
            <v>164490</v>
          </cell>
        </row>
        <row r="4114">
          <cell r="I4114">
            <v>165170</v>
          </cell>
        </row>
        <row r="4115">
          <cell r="I4115">
            <v>165660</v>
          </cell>
        </row>
        <row r="4116">
          <cell r="I4116">
            <v>165410</v>
          </cell>
        </row>
        <row r="4117">
          <cell r="I4117">
            <v>167470</v>
          </cell>
        </row>
        <row r="4118">
          <cell r="I4118">
            <v>167890</v>
          </cell>
        </row>
        <row r="4119">
          <cell r="I4119">
            <v>168150</v>
          </cell>
        </row>
        <row r="4120">
          <cell r="I4120">
            <v>168470</v>
          </cell>
        </row>
        <row r="4121">
          <cell r="I4121">
            <v>168460</v>
          </cell>
        </row>
        <row r="4122">
          <cell r="I4122">
            <v>168780</v>
          </cell>
        </row>
        <row r="4123">
          <cell r="I4123">
            <v>169490</v>
          </cell>
        </row>
        <row r="4124">
          <cell r="I4124">
            <v>169440</v>
          </cell>
        </row>
        <row r="4125">
          <cell r="I4125">
            <v>169250</v>
          </cell>
        </row>
        <row r="4126">
          <cell r="I4126">
            <v>168950</v>
          </cell>
        </row>
        <row r="4127">
          <cell r="I4127">
            <v>168890</v>
          </cell>
        </row>
        <row r="4128">
          <cell r="I4128">
            <v>169720</v>
          </cell>
        </row>
        <row r="4129">
          <cell r="I4129">
            <v>169870</v>
          </cell>
        </row>
        <row r="4130">
          <cell r="I4130">
            <v>170110</v>
          </cell>
        </row>
        <row r="4131">
          <cell r="I4131">
            <v>170820</v>
          </cell>
        </row>
        <row r="4132">
          <cell r="I4132">
            <v>172190</v>
          </cell>
        </row>
        <row r="4133">
          <cell r="I4133">
            <v>172430</v>
          </cell>
        </row>
        <row r="4134">
          <cell r="I4134">
            <v>171970</v>
          </cell>
        </row>
        <row r="4135">
          <cell r="I4135">
            <v>172190</v>
          </cell>
        </row>
        <row r="4136">
          <cell r="I4136">
            <v>171610</v>
          </cell>
        </row>
        <row r="4137">
          <cell r="I4137">
            <v>172810</v>
          </cell>
        </row>
        <row r="4138">
          <cell r="I4138">
            <v>173210</v>
          </cell>
        </row>
        <row r="4139">
          <cell r="I4139">
            <v>173550</v>
          </cell>
        </row>
        <row r="4140">
          <cell r="I4140">
            <v>173890</v>
          </cell>
        </row>
        <row r="4141">
          <cell r="I4141">
            <v>174580</v>
          </cell>
        </row>
        <row r="4142">
          <cell r="I4142">
            <v>174480</v>
          </cell>
        </row>
        <row r="4143">
          <cell r="I4143">
            <v>174420</v>
          </cell>
        </row>
        <row r="4144">
          <cell r="I4144">
            <v>175160</v>
          </cell>
        </row>
        <row r="4145">
          <cell r="I4145">
            <v>174730</v>
          </cell>
        </row>
        <row r="4146">
          <cell r="I4146">
            <v>175230</v>
          </cell>
        </row>
        <row r="4147">
          <cell r="I4147">
            <v>177030</v>
          </cell>
        </row>
        <row r="4148">
          <cell r="I4148">
            <v>177200</v>
          </cell>
        </row>
        <row r="4149">
          <cell r="I4149">
            <v>177370</v>
          </cell>
        </row>
        <row r="4150">
          <cell r="I4150">
            <v>177280</v>
          </cell>
        </row>
        <row r="4151">
          <cell r="I4151">
            <v>178290</v>
          </cell>
        </row>
        <row r="4152">
          <cell r="I4152">
            <v>180000</v>
          </cell>
        </row>
        <row r="4153">
          <cell r="I4153">
            <v>180570</v>
          </cell>
        </row>
        <row r="4154">
          <cell r="I4154">
            <v>181080</v>
          </cell>
        </row>
        <row r="4155">
          <cell r="I4155">
            <v>181070</v>
          </cell>
        </row>
        <row r="4156">
          <cell r="I4156">
            <v>181640</v>
          </cell>
        </row>
        <row r="4157">
          <cell r="I4157">
            <v>181750</v>
          </cell>
        </row>
        <row r="4158">
          <cell r="I4158">
            <v>181750</v>
          </cell>
        </row>
        <row r="4159">
          <cell r="I4159">
            <v>180240</v>
          </cell>
        </row>
        <row r="4160">
          <cell r="I4160">
            <v>181240</v>
          </cell>
        </row>
        <row r="4161">
          <cell r="I4161">
            <v>182980</v>
          </cell>
        </row>
        <row r="4162">
          <cell r="I4162">
            <v>182400</v>
          </cell>
        </row>
        <row r="4163">
          <cell r="I4163">
            <v>183010</v>
          </cell>
        </row>
        <row r="4164">
          <cell r="I4164">
            <v>183160</v>
          </cell>
        </row>
        <row r="4165">
          <cell r="I4165">
            <v>182460</v>
          </cell>
        </row>
        <row r="4166">
          <cell r="I4166">
            <v>184250</v>
          </cell>
        </row>
        <row r="4167">
          <cell r="I4167">
            <v>184510</v>
          </cell>
        </row>
        <row r="4168">
          <cell r="I4168">
            <v>184910</v>
          </cell>
        </row>
        <row r="4169">
          <cell r="I4169">
            <v>185690</v>
          </cell>
        </row>
        <row r="4170">
          <cell r="I4170">
            <v>186490</v>
          </cell>
        </row>
        <row r="4171">
          <cell r="I4171">
            <v>188130</v>
          </cell>
        </row>
        <row r="4172">
          <cell r="I4172">
            <v>187910</v>
          </cell>
        </row>
        <row r="4173">
          <cell r="I4173">
            <v>188390</v>
          </cell>
        </row>
        <row r="4174">
          <cell r="I4174">
            <v>188570</v>
          </cell>
        </row>
        <row r="4175">
          <cell r="I4175">
            <v>189970</v>
          </cell>
        </row>
        <row r="4176">
          <cell r="I4176">
            <v>190370</v>
          </cell>
        </row>
        <row r="4177">
          <cell r="I4177">
            <v>191250</v>
          </cell>
        </row>
        <row r="4178">
          <cell r="I4178">
            <v>192210</v>
          </cell>
        </row>
        <row r="4179">
          <cell r="I4179">
            <v>193540</v>
          </cell>
        </row>
        <row r="4180">
          <cell r="I4180">
            <v>193420</v>
          </cell>
        </row>
        <row r="4181">
          <cell r="I4181">
            <v>194940</v>
          </cell>
        </row>
        <row r="4182">
          <cell r="I4182">
            <v>194970</v>
          </cell>
        </row>
        <row r="4183">
          <cell r="I4183">
            <v>195420</v>
          </cell>
        </row>
        <row r="4184">
          <cell r="I4184">
            <v>195700</v>
          </cell>
        </row>
        <row r="4185">
          <cell r="I4185">
            <v>196000</v>
          </cell>
        </row>
        <row r="4186">
          <cell r="I4186">
            <v>197740</v>
          </cell>
        </row>
        <row r="4187">
          <cell r="I4187">
            <v>198160</v>
          </cell>
        </row>
        <row r="4188">
          <cell r="I4188">
            <v>198110</v>
          </cell>
        </row>
        <row r="4189">
          <cell r="I4189">
            <v>198050</v>
          </cell>
        </row>
        <row r="4190">
          <cell r="I4190">
            <v>197740</v>
          </cell>
        </row>
        <row r="4191">
          <cell r="I4191">
            <v>199140</v>
          </cell>
        </row>
        <row r="4192">
          <cell r="I4192">
            <v>199790</v>
          </cell>
        </row>
        <row r="4193">
          <cell r="I4193">
            <v>199350</v>
          </cell>
        </row>
        <row r="4194">
          <cell r="I4194">
            <v>200070</v>
          </cell>
        </row>
        <row r="4195">
          <cell r="I4195">
            <v>200240</v>
          </cell>
        </row>
        <row r="4196">
          <cell r="I4196">
            <v>201690</v>
          </cell>
        </row>
        <row r="4197">
          <cell r="I4197">
            <v>201840</v>
          </cell>
        </row>
        <row r="4198">
          <cell r="I4198">
            <v>201980</v>
          </cell>
        </row>
        <row r="4199">
          <cell r="I4199">
            <v>202710</v>
          </cell>
        </row>
        <row r="4200">
          <cell r="I4200">
            <v>202660</v>
          </cell>
        </row>
        <row r="4201">
          <cell r="I4201">
            <v>203700</v>
          </cell>
        </row>
        <row r="4202">
          <cell r="I4202">
            <v>204750</v>
          </cell>
        </row>
        <row r="4203">
          <cell r="I4203">
            <v>205110</v>
          </cell>
        </row>
        <row r="4204">
          <cell r="I4204">
            <v>206120</v>
          </cell>
        </row>
        <row r="4205">
          <cell r="I4205">
            <v>207770</v>
          </cell>
        </row>
        <row r="4206">
          <cell r="I4206">
            <v>208630</v>
          </cell>
        </row>
        <row r="4207">
          <cell r="I4207">
            <v>209190</v>
          </cell>
        </row>
        <row r="4208">
          <cell r="I4208">
            <v>209530</v>
          </cell>
        </row>
        <row r="4209">
          <cell r="I4209">
            <v>209570</v>
          </cell>
        </row>
        <row r="4210">
          <cell r="I4210">
            <v>210630</v>
          </cell>
        </row>
        <row r="4211">
          <cell r="I4211">
            <v>211070</v>
          </cell>
        </row>
        <row r="4212">
          <cell r="I4212">
            <v>211810</v>
          </cell>
        </row>
        <row r="4213">
          <cell r="I4213">
            <v>211960</v>
          </cell>
        </row>
        <row r="4214">
          <cell r="I4214">
            <v>212670</v>
          </cell>
        </row>
        <row r="4215">
          <cell r="I4215">
            <v>214590</v>
          </cell>
        </row>
        <row r="4216">
          <cell r="I4216">
            <v>214440</v>
          </cell>
        </row>
        <row r="4217">
          <cell r="I4217">
            <v>214380</v>
          </cell>
        </row>
        <row r="4218">
          <cell r="I4218">
            <v>213300</v>
          </cell>
        </row>
        <row r="4219">
          <cell r="I4219">
            <v>213280</v>
          </cell>
        </row>
        <row r="4220">
          <cell r="I4220">
            <v>213440</v>
          </cell>
        </row>
        <row r="4221">
          <cell r="I4221">
            <v>214190</v>
          </cell>
        </row>
        <row r="4222">
          <cell r="I4222">
            <v>214190</v>
          </cell>
        </row>
        <row r="4223">
          <cell r="I4223">
            <v>219160</v>
          </cell>
        </row>
        <row r="4224">
          <cell r="I4224">
            <v>218830</v>
          </cell>
        </row>
        <row r="4225">
          <cell r="I4225">
            <v>218950</v>
          </cell>
        </row>
        <row r="4226">
          <cell r="I4226">
            <v>218270</v>
          </cell>
        </row>
        <row r="4227">
          <cell r="I4227">
            <v>218820</v>
          </cell>
        </row>
        <row r="4228">
          <cell r="I4228">
            <v>221140</v>
          </cell>
        </row>
        <row r="4229">
          <cell r="I4229">
            <v>221360</v>
          </cell>
        </row>
        <row r="4230">
          <cell r="I4230">
            <v>222320</v>
          </cell>
        </row>
        <row r="4231">
          <cell r="I4231">
            <v>222210</v>
          </cell>
        </row>
        <row r="4232">
          <cell r="I4232">
            <v>223160</v>
          </cell>
        </row>
        <row r="4233">
          <cell r="I4233">
            <v>224650</v>
          </cell>
        </row>
        <row r="4234">
          <cell r="I4234">
            <v>224700</v>
          </cell>
        </row>
        <row r="4235">
          <cell r="I4235">
            <v>225620</v>
          </cell>
        </row>
        <row r="4236">
          <cell r="I4236">
            <v>225540</v>
          </cell>
        </row>
        <row r="4237">
          <cell r="I4237">
            <v>225890</v>
          </cell>
        </row>
        <row r="4238">
          <cell r="I4238">
            <v>227080</v>
          </cell>
        </row>
        <row r="4239">
          <cell r="I4239">
            <v>226430</v>
          </cell>
        </row>
        <row r="4240">
          <cell r="I4240">
            <v>227110</v>
          </cell>
        </row>
        <row r="4241">
          <cell r="I4241">
            <v>228460</v>
          </cell>
        </row>
        <row r="4242">
          <cell r="I4242">
            <v>228500</v>
          </cell>
        </row>
        <row r="4243">
          <cell r="I4243">
            <v>229270</v>
          </cell>
        </row>
        <row r="4244">
          <cell r="I4244">
            <v>230220</v>
          </cell>
        </row>
        <row r="4245">
          <cell r="I4245">
            <v>230590</v>
          </cell>
        </row>
        <row r="4246">
          <cell r="I4246">
            <v>230640</v>
          </cell>
        </row>
        <row r="4247">
          <cell r="I4247">
            <v>232230</v>
          </cell>
        </row>
        <row r="4248">
          <cell r="I4248">
            <v>233190</v>
          </cell>
        </row>
        <row r="4249">
          <cell r="I4249">
            <v>233600</v>
          </cell>
        </row>
        <row r="4250">
          <cell r="I4250">
            <v>234170</v>
          </cell>
        </row>
        <row r="4251">
          <cell r="I4251">
            <v>234310</v>
          </cell>
        </row>
        <row r="4252">
          <cell r="I4252">
            <v>234320</v>
          </cell>
        </row>
        <row r="4253">
          <cell r="I4253">
            <v>235180</v>
          </cell>
        </row>
        <row r="4254">
          <cell r="I4254">
            <v>235420</v>
          </cell>
        </row>
        <row r="4255">
          <cell r="I4255">
            <v>235890</v>
          </cell>
        </row>
        <row r="4256">
          <cell r="I4256">
            <v>236580</v>
          </cell>
        </row>
        <row r="4257">
          <cell r="I4257">
            <v>237150</v>
          </cell>
        </row>
        <row r="4258">
          <cell r="I4258">
            <v>238080</v>
          </cell>
        </row>
        <row r="4259">
          <cell r="I4259">
            <v>238370</v>
          </cell>
        </row>
        <row r="4260">
          <cell r="I4260">
            <v>238930</v>
          </cell>
        </row>
        <row r="4261">
          <cell r="I4261">
            <v>239040</v>
          </cell>
        </row>
        <row r="4262">
          <cell r="I4262">
            <v>239120</v>
          </cell>
        </row>
        <row r="4263">
          <cell r="I4263">
            <v>240710</v>
          </cell>
        </row>
        <row r="4264">
          <cell r="I4264">
            <v>241630</v>
          </cell>
        </row>
        <row r="4265">
          <cell r="I4265">
            <v>242180</v>
          </cell>
        </row>
        <row r="4266">
          <cell r="I4266">
            <v>242660</v>
          </cell>
        </row>
        <row r="4267">
          <cell r="I4267">
            <v>243180</v>
          </cell>
        </row>
        <row r="4268">
          <cell r="I4268">
            <v>243180</v>
          </cell>
        </row>
        <row r="4269">
          <cell r="I4269">
            <v>243180</v>
          </cell>
        </row>
        <row r="4270">
          <cell r="I4270">
            <v>245010</v>
          </cell>
        </row>
        <row r="4271">
          <cell r="I4271">
            <v>244700</v>
          </cell>
        </row>
        <row r="4272">
          <cell r="I4272">
            <v>244410</v>
          </cell>
        </row>
        <row r="4273">
          <cell r="I4273">
            <v>245090</v>
          </cell>
        </row>
        <row r="4274">
          <cell r="I4274">
            <v>244950</v>
          </cell>
        </row>
        <row r="4275">
          <cell r="I4275">
            <v>246340</v>
          </cell>
        </row>
        <row r="4276">
          <cell r="I4276">
            <v>245600</v>
          </cell>
        </row>
        <row r="4277">
          <cell r="I4277">
            <v>245940</v>
          </cell>
        </row>
        <row r="4278">
          <cell r="I4278">
            <v>246760</v>
          </cell>
        </row>
        <row r="4279">
          <cell r="I4279">
            <v>247350</v>
          </cell>
        </row>
        <row r="4280">
          <cell r="I4280">
            <v>247680</v>
          </cell>
        </row>
        <row r="4281">
          <cell r="I4281">
            <v>248420</v>
          </cell>
        </row>
        <row r="4282">
          <cell r="I4282">
            <v>248550</v>
          </cell>
        </row>
        <row r="4283">
          <cell r="I4283">
            <v>248610</v>
          </cell>
        </row>
        <row r="4284">
          <cell r="I4284">
            <v>249210</v>
          </cell>
        </row>
        <row r="4285">
          <cell r="I4285">
            <v>248550</v>
          </cell>
        </row>
        <row r="4286">
          <cell r="I4286">
            <v>248770</v>
          </cell>
        </row>
        <row r="4287">
          <cell r="I4287">
            <v>248480</v>
          </cell>
        </row>
        <row r="4288">
          <cell r="I4288">
            <v>249420</v>
          </cell>
        </row>
        <row r="4289">
          <cell r="I4289">
            <v>250250</v>
          </cell>
        </row>
        <row r="4290">
          <cell r="I4290">
            <v>250440</v>
          </cell>
        </row>
        <row r="4291">
          <cell r="I4291">
            <v>251320</v>
          </cell>
        </row>
        <row r="4292">
          <cell r="I4292">
            <v>251270</v>
          </cell>
        </row>
        <row r="4293">
          <cell r="I4293">
            <v>251850</v>
          </cell>
        </row>
        <row r="4294">
          <cell r="I4294">
            <v>253170</v>
          </cell>
        </row>
        <row r="4295">
          <cell r="I4295">
            <v>253170</v>
          </cell>
        </row>
        <row r="4296">
          <cell r="I4296">
            <v>252330</v>
          </cell>
        </row>
        <row r="4297">
          <cell r="I4297">
            <v>252540</v>
          </cell>
        </row>
        <row r="4298">
          <cell r="I4298">
            <v>253980</v>
          </cell>
        </row>
        <row r="4299">
          <cell r="I4299">
            <v>254210</v>
          </cell>
        </row>
        <row r="4300">
          <cell r="I4300">
            <v>254260</v>
          </cell>
        </row>
        <row r="4301">
          <cell r="I4301">
            <v>255810</v>
          </cell>
        </row>
        <row r="4302">
          <cell r="I4302">
            <v>255940</v>
          </cell>
        </row>
        <row r="4303">
          <cell r="I4303">
            <v>256250</v>
          </cell>
        </row>
        <row r="4304">
          <cell r="I4304">
            <v>256770</v>
          </cell>
        </row>
        <row r="4305">
          <cell r="I4305">
            <v>256480</v>
          </cell>
        </row>
        <row r="4306">
          <cell r="I4306">
            <v>256500</v>
          </cell>
        </row>
        <row r="4307">
          <cell r="I4307">
            <v>256290</v>
          </cell>
        </row>
        <row r="4308">
          <cell r="I4308">
            <v>257560</v>
          </cell>
        </row>
        <row r="4309">
          <cell r="I4309">
            <v>258060</v>
          </cell>
        </row>
        <row r="4310">
          <cell r="I4310">
            <v>258810</v>
          </cell>
        </row>
        <row r="4311">
          <cell r="I4311">
            <v>260230</v>
          </cell>
        </row>
        <row r="4312">
          <cell r="I4312">
            <v>261040</v>
          </cell>
        </row>
        <row r="4313">
          <cell r="I4313">
            <v>262210</v>
          </cell>
        </row>
        <row r="4314">
          <cell r="I4314">
            <v>261210</v>
          </cell>
        </row>
        <row r="4315">
          <cell r="I4315">
            <v>260990</v>
          </cell>
        </row>
        <row r="4316">
          <cell r="I4316">
            <v>260920</v>
          </cell>
        </row>
        <row r="4317">
          <cell r="I4317">
            <v>261630</v>
          </cell>
        </row>
        <row r="4318">
          <cell r="I4318">
            <v>262530</v>
          </cell>
        </row>
        <row r="4319">
          <cell r="I4319">
            <v>262760</v>
          </cell>
        </row>
        <row r="4320">
          <cell r="I4320">
            <v>263130</v>
          </cell>
        </row>
        <row r="4321">
          <cell r="I4321">
            <v>263470</v>
          </cell>
        </row>
        <row r="4322">
          <cell r="I4322">
            <v>263380</v>
          </cell>
        </row>
        <row r="4323">
          <cell r="I4323">
            <v>265050</v>
          </cell>
        </row>
        <row r="4324">
          <cell r="I4324">
            <v>264880</v>
          </cell>
        </row>
        <row r="4325">
          <cell r="I4325">
            <v>265800</v>
          </cell>
        </row>
        <row r="4326">
          <cell r="I4326">
            <v>266420</v>
          </cell>
        </row>
        <row r="4327">
          <cell r="I4327">
            <v>266020</v>
          </cell>
        </row>
        <row r="4328">
          <cell r="I4328">
            <v>266430</v>
          </cell>
        </row>
        <row r="4329">
          <cell r="I4329">
            <v>267020</v>
          </cell>
        </row>
        <row r="4330">
          <cell r="I4330">
            <v>267340</v>
          </cell>
        </row>
        <row r="4331">
          <cell r="I4331">
            <v>268300</v>
          </cell>
        </row>
        <row r="4332">
          <cell r="I4332">
            <v>268120</v>
          </cell>
        </row>
        <row r="4333">
          <cell r="I4333">
            <v>267950</v>
          </cell>
        </row>
        <row r="4334">
          <cell r="I4334">
            <v>267420</v>
          </cell>
        </row>
        <row r="4335">
          <cell r="I4335">
            <v>267820</v>
          </cell>
        </row>
        <row r="4336">
          <cell r="I4336">
            <v>267340</v>
          </cell>
        </row>
        <row r="4337">
          <cell r="I4337">
            <v>267430</v>
          </cell>
        </row>
        <row r="4338">
          <cell r="I4338">
            <v>267510</v>
          </cell>
        </row>
        <row r="4339">
          <cell r="I4339">
            <v>267990</v>
          </cell>
        </row>
        <row r="4340">
          <cell r="I4340">
            <v>268380</v>
          </cell>
        </row>
        <row r="4341">
          <cell r="I4341">
            <v>268950</v>
          </cell>
        </row>
        <row r="4342">
          <cell r="I4342">
            <v>268620</v>
          </cell>
        </row>
        <row r="4343">
          <cell r="I4343">
            <v>269170</v>
          </cell>
        </row>
        <row r="4344">
          <cell r="I4344">
            <v>269580</v>
          </cell>
        </row>
        <row r="4345">
          <cell r="I4345">
            <v>268650</v>
          </cell>
        </row>
        <row r="4346">
          <cell r="I4346">
            <v>268270</v>
          </cell>
        </row>
        <row r="4347">
          <cell r="I4347">
            <v>269260</v>
          </cell>
        </row>
        <row r="4348">
          <cell r="I4348">
            <v>270340</v>
          </cell>
        </row>
        <row r="4349">
          <cell r="I4349">
            <v>270460</v>
          </cell>
        </row>
        <row r="4350">
          <cell r="I4350">
            <v>269700</v>
          </cell>
        </row>
        <row r="4351">
          <cell r="I4351">
            <v>269840</v>
          </cell>
        </row>
        <row r="4352">
          <cell r="I4352">
            <v>270360</v>
          </cell>
        </row>
        <row r="4353">
          <cell r="I4353">
            <v>271500</v>
          </cell>
        </row>
        <row r="4354">
          <cell r="I4354">
            <v>272110</v>
          </cell>
        </row>
        <row r="4355">
          <cell r="I4355">
            <v>271310</v>
          </cell>
        </row>
        <row r="4356">
          <cell r="I4356">
            <v>272610</v>
          </cell>
        </row>
        <row r="4357">
          <cell r="I4357">
            <v>272980</v>
          </cell>
        </row>
        <row r="4358">
          <cell r="I4358">
            <v>274200</v>
          </cell>
        </row>
        <row r="4359">
          <cell r="I4359">
            <v>274710</v>
          </cell>
        </row>
        <row r="4360">
          <cell r="I4360">
            <v>275100</v>
          </cell>
        </row>
        <row r="4361">
          <cell r="I4361">
            <v>274900</v>
          </cell>
        </row>
        <row r="4362">
          <cell r="I4362">
            <v>275400</v>
          </cell>
        </row>
        <row r="4363">
          <cell r="I4363">
            <v>276040</v>
          </cell>
        </row>
        <row r="4364">
          <cell r="I4364">
            <v>276290</v>
          </cell>
        </row>
        <row r="4365">
          <cell r="I4365">
            <v>277170</v>
          </cell>
        </row>
        <row r="4366">
          <cell r="I4366">
            <v>277550</v>
          </cell>
        </row>
        <row r="4367">
          <cell r="I4367">
            <v>276560</v>
          </cell>
        </row>
        <row r="4368">
          <cell r="I4368">
            <v>276020</v>
          </cell>
        </row>
        <row r="4369">
          <cell r="I4369">
            <v>274960</v>
          </cell>
        </row>
        <row r="4370">
          <cell r="I4370">
            <v>275540</v>
          </cell>
        </row>
        <row r="4371">
          <cell r="I4371">
            <v>273180</v>
          </cell>
        </row>
        <row r="4372">
          <cell r="I4372">
            <v>274750</v>
          </cell>
        </row>
        <row r="4373">
          <cell r="I4373">
            <v>273770</v>
          </cell>
        </row>
        <row r="4374">
          <cell r="I4374">
            <v>274720</v>
          </cell>
        </row>
        <row r="4375">
          <cell r="I4375">
            <v>275880</v>
          </cell>
        </row>
        <row r="4376">
          <cell r="I4376">
            <v>273090</v>
          </cell>
        </row>
        <row r="4377">
          <cell r="I4377">
            <v>272530</v>
          </cell>
        </row>
        <row r="4378">
          <cell r="I4378">
            <v>274280</v>
          </cell>
        </row>
        <row r="4379">
          <cell r="I4379">
            <v>273450</v>
          </cell>
        </row>
        <row r="4380">
          <cell r="I4380">
            <v>274440</v>
          </cell>
        </row>
        <row r="4381">
          <cell r="I4381">
            <v>273340</v>
          </cell>
        </row>
        <row r="4382">
          <cell r="I4382">
            <v>274730</v>
          </cell>
        </row>
        <row r="4383">
          <cell r="I4383">
            <v>274350</v>
          </cell>
        </row>
        <row r="4384">
          <cell r="I4384">
            <v>275430</v>
          </cell>
        </row>
        <row r="4385">
          <cell r="I4385">
            <v>275750</v>
          </cell>
        </row>
        <row r="4386">
          <cell r="I4386">
            <v>274940</v>
          </cell>
        </row>
        <row r="4387">
          <cell r="I4387">
            <v>274210</v>
          </cell>
        </row>
        <row r="4388">
          <cell r="I4388">
            <v>276500</v>
          </cell>
        </row>
        <row r="4389">
          <cell r="I4389">
            <v>275890</v>
          </cell>
        </row>
        <row r="4390">
          <cell r="I4390">
            <v>276210</v>
          </cell>
        </row>
        <row r="4391">
          <cell r="I4391">
            <v>274530</v>
          </cell>
        </row>
        <row r="4392">
          <cell r="I4392">
            <v>273370</v>
          </cell>
        </row>
        <row r="4393">
          <cell r="I4393">
            <v>274590</v>
          </cell>
        </row>
        <row r="4394">
          <cell r="I4394">
            <v>275250</v>
          </cell>
        </row>
        <row r="4395">
          <cell r="I4395">
            <v>272840</v>
          </cell>
        </row>
        <row r="4396">
          <cell r="I4396">
            <v>272620</v>
          </cell>
        </row>
        <row r="4397">
          <cell r="I4397">
            <v>275400</v>
          </cell>
        </row>
        <row r="4398">
          <cell r="I4398">
            <v>278350</v>
          </cell>
        </row>
        <row r="4399">
          <cell r="I4399">
            <v>277730</v>
          </cell>
        </row>
        <row r="4400">
          <cell r="I4400">
            <v>278010</v>
          </cell>
        </row>
        <row r="4401">
          <cell r="I4401">
            <v>277900</v>
          </cell>
        </row>
        <row r="4402">
          <cell r="I4402">
            <v>276340</v>
          </cell>
        </row>
        <row r="4403">
          <cell r="I4403">
            <v>278390</v>
          </cell>
        </row>
        <row r="4404">
          <cell r="I4404">
            <v>279640</v>
          </cell>
        </row>
        <row r="4405">
          <cell r="I4405">
            <v>280430</v>
          </cell>
        </row>
        <row r="4406">
          <cell r="I4406">
            <v>281510</v>
          </cell>
        </row>
        <row r="4407">
          <cell r="I4407">
            <v>281480</v>
          </cell>
        </row>
        <row r="4408">
          <cell r="I4408">
            <v>283420</v>
          </cell>
        </row>
        <row r="4409">
          <cell r="I4409">
            <v>284480</v>
          </cell>
        </row>
        <row r="4410">
          <cell r="I4410">
            <v>284480</v>
          </cell>
        </row>
        <row r="4411">
          <cell r="I4411">
            <v>285080</v>
          </cell>
        </row>
        <row r="4412">
          <cell r="I4412">
            <v>286130</v>
          </cell>
        </row>
        <row r="4413">
          <cell r="I4413">
            <v>287470</v>
          </cell>
        </row>
        <row r="4414">
          <cell r="I4414">
            <v>288430</v>
          </cell>
        </row>
        <row r="4415">
          <cell r="I4415">
            <v>288170</v>
          </cell>
        </row>
        <row r="4416">
          <cell r="I4416">
            <v>288710</v>
          </cell>
        </row>
        <row r="4417">
          <cell r="I4417">
            <v>291300</v>
          </cell>
        </row>
        <row r="4418">
          <cell r="I4418">
            <v>292240</v>
          </cell>
        </row>
        <row r="4419">
          <cell r="I4419">
            <v>293280</v>
          </cell>
        </row>
        <row r="4420">
          <cell r="I4420">
            <v>293390</v>
          </cell>
        </row>
        <row r="4421">
          <cell r="I4421">
            <v>293940</v>
          </cell>
        </row>
        <row r="4422">
          <cell r="I4422">
            <v>293590</v>
          </cell>
        </row>
        <row r="4423">
          <cell r="I4423">
            <v>293620</v>
          </cell>
        </row>
        <row r="4424">
          <cell r="I4424">
            <v>294190</v>
          </cell>
        </row>
        <row r="4425">
          <cell r="I4425">
            <v>295340</v>
          </cell>
        </row>
        <row r="4426">
          <cell r="I4426">
            <v>296910</v>
          </cell>
        </row>
        <row r="4427">
          <cell r="I4427">
            <v>299790</v>
          </cell>
        </row>
        <row r="4428">
          <cell r="I4428">
            <v>300220</v>
          </cell>
        </row>
        <row r="4429">
          <cell r="I4429">
            <v>300030</v>
          </cell>
        </row>
        <row r="4430">
          <cell r="I4430">
            <v>301310</v>
          </cell>
        </row>
        <row r="4431">
          <cell r="I4431">
            <v>301210</v>
          </cell>
        </row>
        <row r="4432">
          <cell r="I4432">
            <v>302360</v>
          </cell>
        </row>
        <row r="4433">
          <cell r="I4433">
            <v>301320</v>
          </cell>
        </row>
        <row r="4434">
          <cell r="I4434">
            <v>301240</v>
          </cell>
        </row>
        <row r="4435">
          <cell r="I4435">
            <v>301470</v>
          </cell>
        </row>
        <row r="4436">
          <cell r="I4436">
            <v>301670</v>
          </cell>
        </row>
        <row r="4437">
          <cell r="I4437">
            <v>303380</v>
          </cell>
        </row>
        <row r="4438">
          <cell r="I4438">
            <v>303410</v>
          </cell>
        </row>
        <row r="4439">
          <cell r="I4439">
            <v>303420</v>
          </cell>
        </row>
        <row r="4440">
          <cell r="I4440">
            <v>303290</v>
          </cell>
        </row>
        <row r="4441">
          <cell r="I4441">
            <v>303100</v>
          </cell>
        </row>
        <row r="4442">
          <cell r="I4442">
            <v>304190</v>
          </cell>
        </row>
        <row r="4443">
          <cell r="I4443">
            <v>304990</v>
          </cell>
        </row>
        <row r="4444">
          <cell r="I4444">
            <v>305930</v>
          </cell>
        </row>
        <row r="4445">
          <cell r="I4445">
            <v>306440</v>
          </cell>
        </row>
        <row r="4446">
          <cell r="I4446">
            <v>306370</v>
          </cell>
        </row>
        <row r="4447">
          <cell r="I4447">
            <v>308260</v>
          </cell>
        </row>
        <row r="4448">
          <cell r="I4448">
            <v>309370</v>
          </cell>
        </row>
        <row r="4449">
          <cell r="I4449">
            <v>309900</v>
          </cell>
        </row>
        <row r="4450">
          <cell r="I4450">
            <v>310680</v>
          </cell>
        </row>
        <row r="4451">
          <cell r="I4451">
            <v>312800</v>
          </cell>
        </row>
        <row r="4452">
          <cell r="I4452">
            <v>312860</v>
          </cell>
        </row>
        <row r="4453">
          <cell r="I4453">
            <v>312760</v>
          </cell>
        </row>
        <row r="4455">
          <cell r="I4455">
            <v>313707</v>
          </cell>
        </row>
        <row r="4456">
          <cell r="I4456">
            <v>314064</v>
          </cell>
        </row>
        <row r="4457">
          <cell r="I4457">
            <v>314336</v>
          </cell>
        </row>
        <row r="4458">
          <cell r="I4458">
            <v>315439</v>
          </cell>
        </row>
        <row r="4459">
          <cell r="I4459">
            <v>317026</v>
          </cell>
        </row>
        <row r="4460">
          <cell r="I4460">
            <v>317420</v>
          </cell>
        </row>
        <row r="4461">
          <cell r="I4461">
            <v>319910</v>
          </cell>
        </row>
        <row r="4462">
          <cell r="I4462">
            <v>321092</v>
          </cell>
        </row>
        <row r="4463">
          <cell r="I4463">
            <v>318875</v>
          </cell>
        </row>
        <row r="4464">
          <cell r="I4464">
            <v>320407</v>
          </cell>
        </row>
        <row r="4465">
          <cell r="I4465">
            <v>320480</v>
          </cell>
        </row>
        <row r="4466">
          <cell r="I4466">
            <v>320480</v>
          </cell>
        </row>
        <row r="4467">
          <cell r="I4467">
            <v>325034</v>
          </cell>
        </row>
        <row r="4468">
          <cell r="I4468">
            <v>326106</v>
          </cell>
        </row>
        <row r="4469">
          <cell r="I4469">
            <v>326608</v>
          </cell>
        </row>
        <row r="4470">
          <cell r="I4470">
            <v>327781</v>
          </cell>
        </row>
        <row r="4471">
          <cell r="I4471">
            <v>329894</v>
          </cell>
        </row>
        <row r="4472">
          <cell r="I4472">
            <v>330605</v>
          </cell>
        </row>
        <row r="4473">
          <cell r="I4473">
            <v>332641</v>
          </cell>
        </row>
        <row r="4474">
          <cell r="I4474">
            <v>333510</v>
          </cell>
        </row>
        <row r="4475">
          <cell r="I4475">
            <v>333838</v>
          </cell>
        </row>
        <row r="4476">
          <cell r="I4476">
            <v>335464</v>
          </cell>
        </row>
        <row r="4477">
          <cell r="I4477">
            <v>335507</v>
          </cell>
        </row>
        <row r="4478">
          <cell r="I4478">
            <v>337852</v>
          </cell>
        </row>
        <row r="4479">
          <cell r="I4479">
            <v>337144</v>
          </cell>
        </row>
        <row r="4480">
          <cell r="I4480">
            <v>337381</v>
          </cell>
        </row>
        <row r="4481">
          <cell r="I4481">
            <v>338448</v>
          </cell>
        </row>
        <row r="4482">
          <cell r="I4482">
            <v>339906</v>
          </cell>
        </row>
        <row r="4483">
          <cell r="I4483">
            <v>342068</v>
          </cell>
        </row>
        <row r="4484">
          <cell r="I4484">
            <v>343222</v>
          </cell>
        </row>
        <row r="4485">
          <cell r="I4485">
            <v>342566</v>
          </cell>
        </row>
        <row r="4486">
          <cell r="I4486">
            <v>343312</v>
          </cell>
        </row>
        <row r="4487">
          <cell r="I4487">
            <v>344828</v>
          </cell>
        </row>
        <row r="4488">
          <cell r="I4488">
            <v>349008</v>
          </cell>
        </row>
        <row r="4489">
          <cell r="I4489">
            <v>349816</v>
          </cell>
        </row>
        <row r="4490">
          <cell r="I4490">
            <v>349550</v>
          </cell>
        </row>
        <row r="4491">
          <cell r="I4491">
            <v>350034</v>
          </cell>
        </row>
        <row r="4492">
          <cell r="I4492">
            <v>350713</v>
          </cell>
        </row>
        <row r="4493">
          <cell r="I4493">
            <v>352848</v>
          </cell>
        </row>
        <row r="4494">
          <cell r="I4494">
            <v>354810</v>
          </cell>
        </row>
        <row r="4495">
          <cell r="I4495">
            <v>355087</v>
          </cell>
        </row>
        <row r="4496">
          <cell r="I4496">
            <v>356068</v>
          </cell>
        </row>
        <row r="4497">
          <cell r="I4497">
            <v>356953</v>
          </cell>
        </row>
        <row r="4498">
          <cell r="I4498">
            <v>357165</v>
          </cell>
        </row>
        <row r="4499">
          <cell r="I4499">
            <v>358407</v>
          </cell>
        </row>
        <row r="4500">
          <cell r="I4500">
            <v>357384</v>
          </cell>
        </row>
        <row r="4501">
          <cell r="I4501">
            <v>358909</v>
          </cell>
        </row>
        <row r="4502">
          <cell r="I4502">
            <v>358791</v>
          </cell>
        </row>
        <row r="4503">
          <cell r="I4503">
            <v>360012</v>
          </cell>
        </row>
        <row r="4504">
          <cell r="I4504">
            <v>361769</v>
          </cell>
        </row>
        <row r="4505">
          <cell r="I4505">
            <v>360979</v>
          </cell>
        </row>
        <row r="4506">
          <cell r="I4506">
            <v>360652</v>
          </cell>
        </row>
        <row r="4507">
          <cell r="I4507">
            <v>362478</v>
          </cell>
        </row>
        <row r="4508">
          <cell r="I4508">
            <v>364651</v>
          </cell>
        </row>
        <row r="4509">
          <cell r="I4509">
            <v>364673</v>
          </cell>
        </row>
        <row r="4510">
          <cell r="I4510">
            <v>364625</v>
          </cell>
        </row>
        <row r="4511">
          <cell r="I4511">
            <v>365579</v>
          </cell>
        </row>
        <row r="4512">
          <cell r="I4512">
            <v>367383</v>
          </cell>
        </row>
        <row r="4513">
          <cell r="I4513">
            <v>371173</v>
          </cell>
        </row>
        <row r="4514">
          <cell r="I4514">
            <v>371675</v>
          </cell>
        </row>
        <row r="4515">
          <cell r="I4515">
            <v>373430</v>
          </cell>
        </row>
        <row r="4516">
          <cell r="I4516">
            <v>374225</v>
          </cell>
        </row>
        <row r="4517">
          <cell r="I4517">
            <v>373508</v>
          </cell>
        </row>
        <row r="4518">
          <cell r="I4518">
            <v>373816</v>
          </cell>
        </row>
        <row r="4519">
          <cell r="I4519">
            <v>374968</v>
          </cell>
        </row>
        <row r="4520">
          <cell r="I4520">
            <v>375043</v>
          </cell>
        </row>
        <row r="4521">
          <cell r="I4521">
            <v>377154</v>
          </cell>
        </row>
        <row r="4522">
          <cell r="I4522">
            <v>377218</v>
          </cell>
        </row>
        <row r="4523">
          <cell r="I4523">
            <v>377834</v>
          </cell>
        </row>
        <row r="4524">
          <cell r="I4524">
            <v>380039</v>
          </cell>
        </row>
        <row r="4525">
          <cell r="I4525">
            <v>382183</v>
          </cell>
        </row>
        <row r="4526">
          <cell r="I4526">
            <v>382402</v>
          </cell>
        </row>
        <row r="4527">
          <cell r="I4527">
            <v>384101</v>
          </cell>
        </row>
        <row r="4528">
          <cell r="I4528">
            <v>384566</v>
          </cell>
        </row>
        <row r="4529">
          <cell r="I4529">
            <v>386138</v>
          </cell>
        </row>
        <row r="4530">
          <cell r="I4530">
            <v>386560</v>
          </cell>
        </row>
        <row r="4531">
          <cell r="I4531">
            <v>386247</v>
          </cell>
        </row>
        <row r="4532">
          <cell r="I4532">
            <v>387750</v>
          </cell>
        </row>
        <row r="4533">
          <cell r="I4533">
            <v>388375</v>
          </cell>
        </row>
        <row r="4534">
          <cell r="I4534">
            <v>389833</v>
          </cell>
        </row>
        <row r="4535">
          <cell r="I4535">
            <v>390587</v>
          </cell>
        </row>
        <row r="4536">
          <cell r="I4536">
            <v>389405</v>
          </cell>
        </row>
        <row r="4537">
          <cell r="I4537">
            <v>387707</v>
          </cell>
        </row>
        <row r="4538">
          <cell r="I4538">
            <v>388380</v>
          </cell>
        </row>
        <row r="4539">
          <cell r="I4539">
            <v>390365</v>
          </cell>
        </row>
        <row r="4540">
          <cell r="I4540">
            <v>390554</v>
          </cell>
        </row>
        <row r="4541">
          <cell r="I4541">
            <v>392724</v>
          </cell>
        </row>
        <row r="4542">
          <cell r="I4542">
            <v>393508</v>
          </cell>
        </row>
        <row r="4543">
          <cell r="I4543">
            <v>393089</v>
          </cell>
        </row>
        <row r="4544">
          <cell r="I4544">
            <v>394376</v>
          </cell>
        </row>
        <row r="4545">
          <cell r="I4545">
            <v>394666</v>
          </cell>
        </row>
        <row r="4546">
          <cell r="I4546">
            <v>396346</v>
          </cell>
        </row>
        <row r="4547">
          <cell r="I4547">
            <v>397824</v>
          </cell>
        </row>
        <row r="4548">
          <cell r="I4548">
            <v>399249</v>
          </cell>
        </row>
        <row r="4549">
          <cell r="I4549">
            <v>398869</v>
          </cell>
        </row>
        <row r="4550">
          <cell r="I4550">
            <v>400763</v>
          </cell>
        </row>
        <row r="4551">
          <cell r="I4551">
            <v>402645</v>
          </cell>
        </row>
        <row r="4552">
          <cell r="I4552">
            <v>402551</v>
          </cell>
        </row>
        <row r="4553">
          <cell r="I4553">
            <v>404642</v>
          </cell>
        </row>
        <row r="4554">
          <cell r="I4554">
            <v>405358</v>
          </cell>
        </row>
        <row r="4555">
          <cell r="I4555">
            <v>406423</v>
          </cell>
        </row>
        <row r="4556">
          <cell r="I4556">
            <v>406923</v>
          </cell>
        </row>
        <row r="4557">
          <cell r="I4557">
            <v>408582</v>
          </cell>
        </row>
        <row r="4558">
          <cell r="I4558">
            <v>409882</v>
          </cell>
        </row>
        <row r="4559">
          <cell r="I4559">
            <v>408893</v>
          </cell>
        </row>
        <row r="4560">
          <cell r="I4560">
            <v>407973</v>
          </cell>
        </row>
        <row r="4561">
          <cell r="I4561">
            <v>408231</v>
          </cell>
        </row>
        <row r="4562">
          <cell r="I4562">
            <v>408405</v>
          </cell>
        </row>
        <row r="4563">
          <cell r="I4563">
            <v>410551</v>
          </cell>
        </row>
        <row r="4564">
          <cell r="I4564">
            <v>411728</v>
          </cell>
        </row>
        <row r="4565">
          <cell r="I4565">
            <v>413109</v>
          </cell>
        </row>
        <row r="4566">
          <cell r="I4566">
            <v>413637</v>
          </cell>
        </row>
        <row r="4567">
          <cell r="I4567">
            <v>413190</v>
          </cell>
        </row>
        <row r="4568">
          <cell r="I4568">
            <v>415196</v>
          </cell>
        </row>
        <row r="4569">
          <cell r="I4569">
            <v>416262</v>
          </cell>
        </row>
        <row r="4570">
          <cell r="I4570">
            <v>416753</v>
          </cell>
        </row>
        <row r="4571">
          <cell r="I4571">
            <v>416699</v>
          </cell>
        </row>
        <row r="4572">
          <cell r="I4572">
            <v>415237</v>
          </cell>
        </row>
        <row r="4573">
          <cell r="I4573">
            <v>417279</v>
          </cell>
        </row>
        <row r="4574">
          <cell r="I4574">
            <v>418189</v>
          </cell>
        </row>
        <row r="4575">
          <cell r="I4575">
            <v>419339</v>
          </cell>
        </row>
        <row r="4576">
          <cell r="I4576">
            <v>420235</v>
          </cell>
        </row>
        <row r="4577">
          <cell r="I4577">
            <v>421671</v>
          </cell>
        </row>
        <row r="4578">
          <cell r="I4578">
            <v>423478</v>
          </cell>
        </row>
        <row r="4579">
          <cell r="I4579">
            <v>423560</v>
          </cell>
        </row>
        <row r="4580">
          <cell r="I4580">
            <v>423910</v>
          </cell>
        </row>
        <row r="4581">
          <cell r="I4581">
            <v>425187</v>
          </cell>
        </row>
        <row r="4582">
          <cell r="I4582">
            <v>425309</v>
          </cell>
        </row>
        <row r="4583">
          <cell r="I4583">
            <v>428229</v>
          </cell>
        </row>
        <row r="4584">
          <cell r="I4584">
            <v>427613</v>
          </cell>
        </row>
        <row r="4585">
          <cell r="I4585">
            <v>428251</v>
          </cell>
        </row>
        <row r="4586">
          <cell r="I4586">
            <v>428281</v>
          </cell>
        </row>
        <row r="4587">
          <cell r="I4587">
            <v>428586</v>
          </cell>
        </row>
        <row r="4588">
          <cell r="I4588">
            <v>430973</v>
          </cell>
        </row>
        <row r="4589">
          <cell r="I4589">
            <v>426521</v>
          </cell>
        </row>
        <row r="4590">
          <cell r="I4590">
            <v>426218</v>
          </cell>
        </row>
        <row r="4591">
          <cell r="I4591">
            <v>425760</v>
          </cell>
        </row>
        <row r="4592">
          <cell r="I4592">
            <v>426381</v>
          </cell>
        </row>
        <row r="4593">
          <cell r="I4593">
            <v>424457</v>
          </cell>
        </row>
        <row r="4594">
          <cell r="I4594">
            <v>425868</v>
          </cell>
        </row>
        <row r="4595">
          <cell r="I4595">
            <v>426727</v>
          </cell>
        </row>
        <row r="4596">
          <cell r="I4596">
            <v>425880</v>
          </cell>
        </row>
        <row r="4597">
          <cell r="I4597">
            <v>425934</v>
          </cell>
        </row>
        <row r="4598">
          <cell r="I4598">
            <v>427852</v>
          </cell>
        </row>
        <row r="4599">
          <cell r="I4599">
            <v>428651</v>
          </cell>
        </row>
        <row r="4600">
          <cell r="I4600">
            <v>426819</v>
          </cell>
        </row>
        <row r="4601">
          <cell r="I4601">
            <v>426897</v>
          </cell>
        </row>
        <row r="4602">
          <cell r="I4602">
            <v>428320</v>
          </cell>
        </row>
        <row r="4603">
          <cell r="I4603">
            <v>430314</v>
          </cell>
        </row>
        <row r="4604">
          <cell r="I4604">
            <v>429875</v>
          </cell>
        </row>
        <row r="4605">
          <cell r="I4605">
            <v>431739</v>
          </cell>
        </row>
        <row r="4606">
          <cell r="I4606">
            <v>432750</v>
          </cell>
        </row>
        <row r="4607">
          <cell r="I4607">
            <v>432730</v>
          </cell>
        </row>
        <row r="4608">
          <cell r="I4608">
            <v>435899</v>
          </cell>
        </row>
        <row r="4609">
          <cell r="I4609">
            <v>437667</v>
          </cell>
        </row>
        <row r="4610">
          <cell r="I4610">
            <v>438317</v>
          </cell>
        </row>
        <row r="4611">
          <cell r="I4611">
            <v>435817</v>
          </cell>
        </row>
        <row r="4612">
          <cell r="I4612">
            <v>438528</v>
          </cell>
        </row>
        <row r="4613">
          <cell r="I4613">
            <v>440587</v>
          </cell>
        </row>
        <row r="4614">
          <cell r="I4614">
            <v>442681</v>
          </cell>
        </row>
        <row r="4615">
          <cell r="I4615">
            <v>442885</v>
          </cell>
        </row>
        <row r="4616">
          <cell r="I4616">
            <v>443201</v>
          </cell>
        </row>
        <row r="4617">
          <cell r="I4617">
            <v>442953</v>
          </cell>
        </row>
        <row r="4618">
          <cell r="I4618">
            <v>442387</v>
          </cell>
        </row>
        <row r="4619">
          <cell r="I4619">
            <v>442007</v>
          </cell>
        </row>
        <row r="4620">
          <cell r="I4620">
            <v>442189</v>
          </cell>
        </row>
        <row r="4621">
          <cell r="I4621">
            <v>446089</v>
          </cell>
        </row>
        <row r="4622">
          <cell r="I4622">
            <v>446642</v>
          </cell>
        </row>
        <row r="4623">
          <cell r="I4623">
            <v>446077</v>
          </cell>
        </row>
        <row r="4624">
          <cell r="I4624">
            <v>447562</v>
          </cell>
        </row>
        <row r="4625">
          <cell r="I4625">
            <v>449076</v>
          </cell>
        </row>
        <row r="4626">
          <cell r="I4626">
            <v>454569</v>
          </cell>
        </row>
        <row r="4627">
          <cell r="I4627">
            <v>454744</v>
          </cell>
        </row>
        <row r="4628">
          <cell r="I4628">
            <v>455188</v>
          </cell>
        </row>
        <row r="4629">
          <cell r="I4629">
            <v>455902</v>
          </cell>
        </row>
        <row r="4630">
          <cell r="I4630">
            <v>455687</v>
          </cell>
        </row>
        <row r="4631">
          <cell r="I4631">
            <v>457220</v>
          </cell>
        </row>
        <row r="4632">
          <cell r="I4632">
            <v>457943</v>
          </cell>
        </row>
        <row r="4633">
          <cell r="I4633">
            <v>456737</v>
          </cell>
        </row>
        <row r="4634">
          <cell r="I4634">
            <v>458270</v>
          </cell>
        </row>
        <row r="4635">
          <cell r="I4635">
            <v>458525</v>
          </cell>
        </row>
        <row r="4636">
          <cell r="I4636">
            <v>460970</v>
          </cell>
        </row>
        <row r="4637">
          <cell r="I4637">
            <v>460408</v>
          </cell>
        </row>
        <row r="4638">
          <cell r="I4638">
            <v>459780</v>
          </cell>
        </row>
        <row r="4639">
          <cell r="I4639">
            <v>458392</v>
          </cell>
        </row>
        <row r="4640">
          <cell r="I4640">
            <v>457577</v>
          </cell>
        </row>
        <row r="4641">
          <cell r="I4641">
            <v>459516</v>
          </cell>
        </row>
        <row r="4642">
          <cell r="I4642">
            <v>460889</v>
          </cell>
        </row>
        <row r="4643">
          <cell r="I4643">
            <v>460230</v>
          </cell>
        </row>
        <row r="4644">
          <cell r="I4644">
            <v>461722</v>
          </cell>
        </row>
        <row r="4645">
          <cell r="I4645">
            <v>463281</v>
          </cell>
        </row>
        <row r="4646">
          <cell r="I4646">
            <v>466476</v>
          </cell>
        </row>
        <row r="4647">
          <cell r="I4647">
            <v>465444</v>
          </cell>
        </row>
        <row r="4648">
          <cell r="I4648">
            <v>463980</v>
          </cell>
        </row>
        <row r="4649">
          <cell r="I4649">
            <v>464960</v>
          </cell>
        </row>
        <row r="4650">
          <cell r="I4650">
            <v>463632</v>
          </cell>
        </row>
        <row r="4651">
          <cell r="I4651">
            <v>465409</v>
          </cell>
        </row>
        <row r="4652">
          <cell r="I4652">
            <v>466885</v>
          </cell>
        </row>
        <row r="4653">
          <cell r="I4653">
            <v>468396</v>
          </cell>
        </row>
        <row r="4654">
          <cell r="I4654">
            <v>468668</v>
          </cell>
        </row>
        <row r="4655">
          <cell r="I4655">
            <v>469948</v>
          </cell>
        </row>
        <row r="4656">
          <cell r="I4656">
            <v>473436</v>
          </cell>
        </row>
        <row r="4657">
          <cell r="I4657">
            <v>475091</v>
          </cell>
        </row>
        <row r="4658">
          <cell r="I4658">
            <v>477319</v>
          </cell>
        </row>
        <row r="4659">
          <cell r="I4659">
            <v>477319</v>
          </cell>
        </row>
        <row r="4660">
          <cell r="I4660">
            <v>480170</v>
          </cell>
        </row>
        <row r="4661">
          <cell r="I4661">
            <v>482121</v>
          </cell>
        </row>
        <row r="4662">
          <cell r="I4662">
            <v>483137</v>
          </cell>
        </row>
        <row r="4663">
          <cell r="I4663">
            <v>483593</v>
          </cell>
        </row>
        <row r="4664">
          <cell r="I4664">
            <v>486799</v>
          </cell>
        </row>
        <row r="4665">
          <cell r="I4665">
            <v>488927</v>
          </cell>
        </row>
        <row r="4666">
          <cell r="I4666">
            <v>489441</v>
          </cell>
        </row>
        <row r="4667">
          <cell r="I4667">
            <v>490636</v>
          </cell>
        </row>
        <row r="4668">
          <cell r="I4668">
            <v>492156</v>
          </cell>
        </row>
        <row r="4669">
          <cell r="I4669">
            <v>494080</v>
          </cell>
        </row>
        <row r="4670">
          <cell r="I4670">
            <v>496777</v>
          </cell>
        </row>
        <row r="4671">
          <cell r="I4671">
            <v>496812</v>
          </cell>
        </row>
        <row r="4672">
          <cell r="I4672">
            <v>496077</v>
          </cell>
        </row>
        <row r="4673">
          <cell r="I4673">
            <v>497791</v>
          </cell>
        </row>
        <row r="4674">
          <cell r="I4674">
            <v>500137</v>
          </cell>
        </row>
        <row r="4675">
          <cell r="I4675">
            <v>502570</v>
          </cell>
        </row>
        <row r="4676">
          <cell r="I4676">
            <v>503232</v>
          </cell>
        </row>
        <row r="4677">
          <cell r="I4677">
            <v>506009</v>
          </cell>
        </row>
        <row r="4678">
          <cell r="I4678">
            <v>508274</v>
          </cell>
        </row>
        <row r="4679">
          <cell r="I4679">
            <v>510233</v>
          </cell>
        </row>
        <row r="4680">
          <cell r="I4680">
            <v>512738</v>
          </cell>
        </row>
        <row r="4681">
          <cell r="I4681">
            <v>513672</v>
          </cell>
        </row>
        <row r="4682">
          <cell r="I4682">
            <v>514571</v>
          </cell>
        </row>
        <row r="4683">
          <cell r="I4683">
            <v>516109</v>
          </cell>
        </row>
        <row r="4684">
          <cell r="I4684">
            <v>518113</v>
          </cell>
        </row>
        <row r="4685">
          <cell r="I4685">
            <v>517154</v>
          </cell>
        </row>
        <row r="4686">
          <cell r="I4686">
            <v>516478</v>
          </cell>
        </row>
        <row r="4687">
          <cell r="I4687">
            <v>517228</v>
          </cell>
        </row>
        <row r="4688">
          <cell r="I4688">
            <v>519654</v>
          </cell>
        </row>
        <row r="4689">
          <cell r="I4689">
            <v>520990</v>
          </cell>
        </row>
        <row r="4690">
          <cell r="I4690">
            <v>523954</v>
          </cell>
        </row>
        <row r="4691">
          <cell r="I4691">
            <v>526468</v>
          </cell>
        </row>
        <row r="4692">
          <cell r="I4692">
            <v>527984</v>
          </cell>
        </row>
        <row r="4693">
          <cell r="I4693">
            <v>525798</v>
          </cell>
        </row>
        <row r="4694">
          <cell r="I4694">
            <v>525943</v>
          </cell>
        </row>
        <row r="4695">
          <cell r="I4695">
            <v>530609</v>
          </cell>
        </row>
        <row r="4696">
          <cell r="I4696">
            <v>531075</v>
          </cell>
        </row>
        <row r="4697">
          <cell r="I4697">
            <v>532465</v>
          </cell>
        </row>
        <row r="4698">
          <cell r="I4698">
            <v>532913</v>
          </cell>
        </row>
        <row r="4699">
          <cell r="I4699">
            <v>532942</v>
          </cell>
        </row>
        <row r="4700">
          <cell r="I4700">
            <v>535394</v>
          </cell>
        </row>
        <row r="4701">
          <cell r="I4701">
            <v>536446</v>
          </cell>
        </row>
        <row r="4702">
          <cell r="I4702">
            <v>538196</v>
          </cell>
        </row>
        <row r="4703">
          <cell r="I4703">
            <v>540098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ment"/>
      <sheetName val="investdetails"/>
      <sheetName val="op.costs"/>
      <sheetName val="financingplan"/>
      <sheetName val="finplandetails"/>
      <sheetName val="credit"/>
      <sheetName val="eq&amp;credit"/>
      <sheetName val="Sheet1"/>
      <sheetName val="inc-loss det."/>
    </sheetNames>
    <sheetDataSet>
      <sheetData sheetId="0"/>
      <sheetData sheetId="1"/>
      <sheetData sheetId="2"/>
      <sheetData sheetId="3" refreshError="1"/>
      <sheetData sheetId="4">
        <row r="17">
          <cell r="C17">
            <v>0.08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P"/>
      <sheetName val="AYODEME USD"/>
      <sheetName val="2003 FAİZ ÖDEMELERİ"/>
      <sheetName val="AYODEME"/>
      <sheetName val="2001DOVIZ"/>
      <sheetName val="2001TÜFE"/>
      <sheetName val="CASH-NONCASH"/>
      <sheetName val="tüfe,döv"/>
      <sheetName val="2003DIGER"/>
      <sheetName val="iç-dıs_aylik"/>
      <sheetName val="03-04_döviz_öde"/>
      <sheetName val="iç-dış borç ödeme GÜNLERİ"/>
      <sheetName val="2003ODEGUN"/>
      <sheetName val="kamu-piyasa (iç+dış)"/>
      <sheetName val="ic-dıs grafik"/>
      <sheetName val="MART-HAZ. DAĞILIM"/>
      <sheetName val="2003ÖDEGÜNNAKİTDIŞI"/>
      <sheetName val="nakitdısı2003"/>
      <sheetName val="borçl. yillarina göre ödeme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4">
          <cell r="E4" t="str">
            <v>TREASURY JANUARY DEPOSITS AND DEBT SERVICE</v>
          </cell>
        </row>
        <row r="6">
          <cell r="E6" t="str">
            <v>Treasury's cash position</v>
          </cell>
          <cell r="I6" t="str">
            <v>Projected debt service</v>
          </cell>
          <cell r="S6" t="str">
            <v>Auction resulsts</v>
          </cell>
        </row>
        <row r="7">
          <cell r="F7" t="str">
            <v>at the CBT</v>
          </cell>
          <cell r="I7" t="str">
            <v>Domestic redemptions</v>
          </cell>
          <cell r="M7" t="str">
            <v>External</v>
          </cell>
          <cell r="O7" t="str">
            <v xml:space="preserve">External </v>
          </cell>
          <cell r="Q7" t="str">
            <v>TOTAL DEBT</v>
          </cell>
          <cell r="S7" t="str">
            <v>Net proceeds</v>
          </cell>
          <cell r="T7" t="str">
            <v>Percent of</v>
          </cell>
        </row>
        <row r="8">
          <cell r="E8" t="str">
            <v xml:space="preserve">TL deposits </v>
          </cell>
          <cell r="F8" t="str">
            <v>FX deposits</v>
          </cell>
          <cell r="G8" t="str">
            <v xml:space="preserve">TOTAL </v>
          </cell>
          <cell r="I8" t="str">
            <v>Total</v>
          </cell>
          <cell r="J8" t="str">
            <v xml:space="preserve">To Market  </v>
          </cell>
          <cell r="K8" t="str">
            <v>To Public</v>
          </cell>
          <cell r="M8" t="str">
            <v>debt service (***)</v>
          </cell>
          <cell r="O8" t="str">
            <v>debt service</v>
          </cell>
          <cell r="Q8" t="str">
            <v>SERVİCE</v>
          </cell>
          <cell r="S8" t="str">
            <v>from auction</v>
          </cell>
          <cell r="T8" t="str">
            <v>bids accepted</v>
          </cell>
        </row>
        <row r="9">
          <cell r="E9" t="str">
            <v>(TL trillion)</v>
          </cell>
          <cell r="F9" t="str">
            <v>(TL trillion)</v>
          </cell>
          <cell r="G9" t="str">
            <v>(TL trillion)</v>
          </cell>
          <cell r="I9" t="str">
            <v>(TL trillion)</v>
          </cell>
          <cell r="M9" t="str">
            <v>(US $ million)</v>
          </cell>
          <cell r="O9" t="str">
            <v>(TL trillion)(**)</v>
          </cell>
          <cell r="Q9" t="str">
            <v>(TL trillion)</v>
          </cell>
          <cell r="S9" t="str">
            <v>(TL trillion)</v>
          </cell>
          <cell r="T9" t="str">
            <v xml:space="preserve"> (%)</v>
          </cell>
        </row>
        <row r="10">
          <cell r="D10" t="str">
            <v>31 December 2002 (*)</v>
          </cell>
          <cell r="E10">
            <v>46.218999999999596</v>
          </cell>
          <cell r="F10">
            <v>2055.8380000000002</v>
          </cell>
          <cell r="G10">
            <v>2102.0569999999998</v>
          </cell>
          <cell r="I10">
            <v>0</v>
          </cell>
          <cell r="J10">
            <v>0</v>
          </cell>
          <cell r="K10">
            <v>0</v>
          </cell>
          <cell r="M10">
            <v>0</v>
          </cell>
          <cell r="O10">
            <v>0</v>
          </cell>
        </row>
        <row r="11">
          <cell r="D11" t="str">
            <v>1 January 2003 (*)</v>
          </cell>
          <cell r="I11">
            <v>892.96013353000001</v>
          </cell>
          <cell r="J11">
            <v>0</v>
          </cell>
          <cell r="K11">
            <v>892.96013353000001</v>
          </cell>
          <cell r="M11">
            <v>0</v>
          </cell>
          <cell r="O11">
            <v>0</v>
          </cell>
          <cell r="Q11">
            <v>892.96013353000001</v>
          </cell>
        </row>
        <row r="12">
          <cell r="D12" t="str">
            <v>2 January 2003 (*)</v>
          </cell>
          <cell r="I12">
            <v>1199.8324049500002</v>
          </cell>
          <cell r="J12">
            <v>0</v>
          </cell>
          <cell r="K12">
            <v>1199.8324049500002</v>
          </cell>
          <cell r="M12">
            <v>20.9</v>
          </cell>
          <cell r="O12">
            <v>34.322356199999994</v>
          </cell>
          <cell r="Q12">
            <v>1234.1547611500002</v>
          </cell>
        </row>
        <row r="13">
          <cell r="D13" t="str">
            <v>3 January 2003 (*)</v>
          </cell>
          <cell r="I13">
            <v>36.440557999999996</v>
          </cell>
          <cell r="J13">
            <v>0</v>
          </cell>
          <cell r="K13">
            <v>36.440557999999996</v>
          </cell>
          <cell r="M13">
            <v>8.1</v>
          </cell>
          <cell r="O13">
            <v>13.3019658</v>
          </cell>
          <cell r="Q13">
            <v>49.742523799999994</v>
          </cell>
        </row>
        <row r="14">
          <cell r="D14" t="str">
            <v>4 January 2003 (*)</v>
          </cell>
          <cell r="I14">
            <v>0</v>
          </cell>
          <cell r="J14">
            <v>0</v>
          </cell>
          <cell r="M14">
            <v>0</v>
          </cell>
          <cell r="O14">
            <v>0</v>
          </cell>
          <cell r="Q14">
            <v>0</v>
          </cell>
        </row>
        <row r="15">
          <cell r="D15" t="str">
            <v>5 January 2003 (*)</v>
          </cell>
          <cell r="I15">
            <v>0</v>
          </cell>
          <cell r="J15">
            <v>0</v>
          </cell>
          <cell r="M15">
            <v>0</v>
          </cell>
          <cell r="O15">
            <v>0</v>
          </cell>
          <cell r="Q15">
            <v>0</v>
          </cell>
        </row>
        <row r="16">
          <cell r="D16" t="str">
            <v>6 January 2003 (*)</v>
          </cell>
          <cell r="I16">
            <v>0</v>
          </cell>
          <cell r="J16">
            <v>0</v>
          </cell>
          <cell r="M16">
            <v>16</v>
          </cell>
          <cell r="O16">
            <v>26.275487999999999</v>
          </cell>
          <cell r="Q16">
            <v>26.275487999999999</v>
          </cell>
        </row>
        <row r="17">
          <cell r="D17" t="str">
            <v>7 January 2003 (*)</v>
          </cell>
          <cell r="I17">
            <v>0</v>
          </cell>
          <cell r="J17">
            <v>0</v>
          </cell>
          <cell r="M17">
            <v>8.5</v>
          </cell>
          <cell r="O17">
            <v>13.958853</v>
          </cell>
          <cell r="Q17">
            <v>13.958853</v>
          </cell>
          <cell r="S17">
            <v>2181.6927381053501</v>
          </cell>
          <cell r="T17">
            <v>0.89572788780089507</v>
          </cell>
        </row>
        <row r="18">
          <cell r="D18" t="str">
            <v>8 January 2003 (*)</v>
          </cell>
          <cell r="I18">
            <v>4374.8485263059174</v>
          </cell>
          <cell r="J18">
            <v>3821.9270263059175</v>
          </cell>
          <cell r="K18">
            <v>552.92150000000004</v>
          </cell>
          <cell r="M18">
            <v>0.4</v>
          </cell>
          <cell r="O18">
            <v>0.65688720000000012</v>
          </cell>
          <cell r="Q18">
            <v>4375.5054135059172</v>
          </cell>
        </row>
        <row r="19">
          <cell r="D19" t="str">
            <v>9 January 2003 (*)</v>
          </cell>
          <cell r="I19">
            <v>0</v>
          </cell>
          <cell r="J19">
            <v>0</v>
          </cell>
          <cell r="M19">
            <v>2.2000000000000002</v>
          </cell>
          <cell r="O19">
            <v>3.6128796000000003</v>
          </cell>
          <cell r="Q19">
            <v>3.6128796000000003</v>
          </cell>
        </row>
        <row r="20">
          <cell r="D20" t="str">
            <v>10 January 2003 (*)</v>
          </cell>
          <cell r="I20">
            <v>0</v>
          </cell>
          <cell r="J20">
            <v>0</v>
          </cell>
          <cell r="M20">
            <v>3.65</v>
          </cell>
          <cell r="O20">
            <v>5.9940956999999999</v>
          </cell>
          <cell r="Q20">
            <v>5.9940956999999999</v>
          </cell>
        </row>
        <row r="21">
          <cell r="D21" t="str">
            <v>11 January 2003 (*)</v>
          </cell>
          <cell r="I21">
            <v>0</v>
          </cell>
          <cell r="J21">
            <v>0</v>
          </cell>
          <cell r="M21">
            <v>0</v>
          </cell>
          <cell r="O21">
            <v>0</v>
          </cell>
          <cell r="Q21">
            <v>0</v>
          </cell>
        </row>
        <row r="22">
          <cell r="D22" t="str">
            <v>12 January 2003 (*)</v>
          </cell>
          <cell r="I22">
            <v>0</v>
          </cell>
          <cell r="J22">
            <v>0</v>
          </cell>
          <cell r="M22">
            <v>0</v>
          </cell>
          <cell r="O22">
            <v>0</v>
          </cell>
          <cell r="Q22">
            <v>0</v>
          </cell>
        </row>
        <row r="23">
          <cell r="D23" t="str">
            <v>13 January 2003 (*)</v>
          </cell>
          <cell r="I23">
            <v>1.7995570000000001</v>
          </cell>
          <cell r="J23">
            <v>0</v>
          </cell>
          <cell r="K23">
            <v>1.7995570000000001</v>
          </cell>
          <cell r="M23">
            <v>7.9</v>
          </cell>
          <cell r="O23">
            <v>12.973522200000001</v>
          </cell>
          <cell r="Q23">
            <v>14.773079200000002</v>
          </cell>
        </row>
        <row r="24">
          <cell r="D24" t="str">
            <v>14 January 2003 (*)</v>
          </cell>
          <cell r="I24">
            <v>5.5071560760000002</v>
          </cell>
          <cell r="J24">
            <v>0</v>
          </cell>
          <cell r="K24">
            <v>5.5071560760000002</v>
          </cell>
          <cell r="M24">
            <v>23.6</v>
          </cell>
          <cell r="O24">
            <v>38.756344800000008</v>
          </cell>
          <cell r="Q24">
            <v>44.263500876000009</v>
          </cell>
          <cell r="S24">
            <v>1001.7569915383001</v>
          </cell>
          <cell r="T24">
            <v>0.67540642282960606</v>
          </cell>
        </row>
        <row r="25">
          <cell r="D25" t="str">
            <v>15 January 2003 (*)</v>
          </cell>
          <cell r="I25">
            <v>36.018438400000001</v>
          </cell>
          <cell r="J25">
            <v>0</v>
          </cell>
          <cell r="K25">
            <v>36.018438400000001</v>
          </cell>
          <cell r="M25">
            <v>129.5</v>
          </cell>
          <cell r="O25">
            <v>212.66723099999999</v>
          </cell>
          <cell r="Q25">
            <v>248.68566939999999</v>
          </cell>
        </row>
        <row r="26">
          <cell r="D26" t="str">
            <v>16 January 2003 (*)</v>
          </cell>
          <cell r="I26">
            <v>0</v>
          </cell>
          <cell r="J26">
            <v>0</v>
          </cell>
          <cell r="M26">
            <v>0.7</v>
          </cell>
          <cell r="O26">
            <v>1.1495525999999998</v>
          </cell>
          <cell r="Q26">
            <v>1.1495525999999998</v>
          </cell>
        </row>
        <row r="27">
          <cell r="D27" t="str">
            <v>17 January 2003 (*)</v>
          </cell>
          <cell r="I27">
            <v>0</v>
          </cell>
          <cell r="J27">
            <v>0</v>
          </cell>
          <cell r="M27">
            <v>73.3</v>
          </cell>
          <cell r="O27">
            <v>120.37457939999999</v>
          </cell>
          <cell r="Q27">
            <v>120.37457939999999</v>
          </cell>
        </row>
        <row r="28">
          <cell r="D28" t="str">
            <v>18 January 2003 (*)</v>
          </cell>
          <cell r="I28">
            <v>0</v>
          </cell>
          <cell r="J28">
            <v>0</v>
          </cell>
          <cell r="M28">
            <v>0</v>
          </cell>
          <cell r="O28">
            <v>0</v>
          </cell>
          <cell r="Q28">
            <v>0</v>
          </cell>
        </row>
        <row r="29">
          <cell r="D29" t="str">
            <v>19 January 2003 (*)</v>
          </cell>
          <cell r="I29">
            <v>0</v>
          </cell>
          <cell r="J29">
            <v>0</v>
          </cell>
          <cell r="M29">
            <v>0</v>
          </cell>
          <cell r="O29">
            <v>0</v>
          </cell>
          <cell r="Q29">
            <v>0</v>
          </cell>
        </row>
        <row r="30">
          <cell r="D30" t="str">
            <v>20 January 2003 (*)</v>
          </cell>
          <cell r="I30">
            <v>0</v>
          </cell>
          <cell r="J30">
            <v>0</v>
          </cell>
          <cell r="M30">
            <v>42.1</v>
          </cell>
          <cell r="O30">
            <v>69.137377799999996</v>
          </cell>
          <cell r="Q30">
            <v>69.137377799999996</v>
          </cell>
          <cell r="S30">
            <v>1467.0000507211998</v>
          </cell>
          <cell r="T30">
            <v>0.69304350259364433</v>
          </cell>
        </row>
        <row r="31">
          <cell r="D31" t="str">
            <v>21 January 2003 (*)</v>
          </cell>
          <cell r="I31">
            <v>0</v>
          </cell>
          <cell r="J31">
            <v>0</v>
          </cell>
          <cell r="M31">
            <v>58.2</v>
          </cell>
          <cell r="O31">
            <v>95.577087600000013</v>
          </cell>
          <cell r="Q31">
            <v>95.577087600000013</v>
          </cell>
          <cell r="S31">
            <v>3759.9191835851075</v>
          </cell>
          <cell r="T31">
            <v>0.75682723435122101</v>
          </cell>
        </row>
        <row r="32">
          <cell r="D32" t="str">
            <v>22 January 2003 (*)</v>
          </cell>
          <cell r="I32">
            <v>5713.1123209972102</v>
          </cell>
          <cell r="J32">
            <v>5247.7683714472105</v>
          </cell>
          <cell r="K32">
            <v>465.34394955000005</v>
          </cell>
          <cell r="M32">
            <v>0.2</v>
          </cell>
          <cell r="O32">
            <v>0.32844360000000006</v>
          </cell>
          <cell r="Q32">
            <v>5713.4407645972105</v>
          </cell>
        </row>
        <row r="33">
          <cell r="D33" t="str">
            <v>23 January 2003 (*)</v>
          </cell>
          <cell r="I33">
            <v>0</v>
          </cell>
          <cell r="J33">
            <v>0</v>
          </cell>
          <cell r="M33">
            <v>1.9</v>
          </cell>
          <cell r="O33">
            <v>3.1202141999999999</v>
          </cell>
          <cell r="Q33">
            <v>3.1202141999999999</v>
          </cell>
        </row>
        <row r="34">
          <cell r="D34" t="str">
            <v>24 January 2003 (*)</v>
          </cell>
          <cell r="I34">
            <v>0</v>
          </cell>
          <cell r="J34">
            <v>0</v>
          </cell>
          <cell r="M34">
            <v>1</v>
          </cell>
          <cell r="O34">
            <v>1.642218</v>
          </cell>
          <cell r="Q34">
            <v>1.642218</v>
          </cell>
        </row>
        <row r="35">
          <cell r="D35" t="str">
            <v>25 January 2003 (*)</v>
          </cell>
          <cell r="I35">
            <v>0</v>
          </cell>
          <cell r="J35">
            <v>0</v>
          </cell>
          <cell r="M35">
            <v>0</v>
          </cell>
          <cell r="O35">
            <v>0</v>
          </cell>
          <cell r="Q35">
            <v>0</v>
          </cell>
        </row>
        <row r="36">
          <cell r="D36" t="str">
            <v>26 January 2003 (*)</v>
          </cell>
          <cell r="I36">
            <v>16.598894619030002</v>
          </cell>
          <cell r="J36">
            <v>0</v>
          </cell>
          <cell r="K36">
            <v>16.598894619030002</v>
          </cell>
          <cell r="M36">
            <v>0</v>
          </cell>
          <cell r="O36">
            <v>0</v>
          </cell>
          <cell r="Q36">
            <v>16.598894619030002</v>
          </cell>
        </row>
        <row r="37">
          <cell r="D37" t="str">
            <v>27 January 2003 (*)</v>
          </cell>
          <cell r="I37">
            <v>0</v>
          </cell>
          <cell r="J37">
            <v>0</v>
          </cell>
          <cell r="M37">
            <v>21.9</v>
          </cell>
          <cell r="O37">
            <v>35.964574199999994</v>
          </cell>
          <cell r="Q37">
            <v>35.964574199999994</v>
          </cell>
        </row>
        <row r="38">
          <cell r="D38" t="str">
            <v>28 January 2003 (*)</v>
          </cell>
          <cell r="I38">
            <v>0</v>
          </cell>
          <cell r="J38">
            <v>0</v>
          </cell>
          <cell r="M38">
            <v>2.4</v>
          </cell>
          <cell r="O38">
            <v>3.9413231999999998</v>
          </cell>
          <cell r="Q38">
            <v>3.9413231999999998</v>
          </cell>
          <cell r="S38">
            <v>0</v>
          </cell>
          <cell r="T38">
            <v>0.85178828420659891</v>
          </cell>
        </row>
        <row r="39">
          <cell r="D39" t="str">
            <v>29 January 2003 (*)</v>
          </cell>
          <cell r="I39">
            <v>175.56</v>
          </cell>
          <cell r="J39">
            <v>0</v>
          </cell>
          <cell r="K39">
            <v>175.56</v>
          </cell>
          <cell r="M39">
            <v>47.5</v>
          </cell>
          <cell r="O39">
            <v>78.005354999999994</v>
          </cell>
          <cell r="Q39">
            <v>253.56535500000001</v>
          </cell>
        </row>
        <row r="40">
          <cell r="D40" t="str">
            <v>30 January 2003 (*)</v>
          </cell>
          <cell r="I40">
            <v>5.0014490000000009</v>
          </cell>
          <cell r="J40">
            <v>0</v>
          </cell>
          <cell r="K40">
            <v>5.0014490000000009</v>
          </cell>
          <cell r="M40">
            <v>13.3</v>
          </cell>
          <cell r="O40">
            <v>21.841499400000004</v>
          </cell>
          <cell r="Q40">
            <v>26.842948400000004</v>
          </cell>
        </row>
        <row r="41">
          <cell r="D41" t="str">
            <v>31 January 2003 (*)</v>
          </cell>
          <cell r="E41">
            <v>1558.44</v>
          </cell>
          <cell r="F41">
            <v>3054.5070000000001</v>
          </cell>
          <cell r="G41">
            <v>4612.9470000000001</v>
          </cell>
          <cell r="I41">
            <v>0</v>
          </cell>
          <cell r="J41">
            <v>0</v>
          </cell>
          <cell r="K41">
            <v>0</v>
          </cell>
          <cell r="M41">
            <v>2.9</v>
          </cell>
          <cell r="O41">
            <v>4.7624322000000001</v>
          </cell>
          <cell r="Q41">
            <v>4.7624322000000001</v>
          </cell>
        </row>
        <row r="42">
          <cell r="D42" t="str">
            <v>TOTAL :</v>
          </cell>
          <cell r="I42">
            <v>12457.679438878158</v>
          </cell>
          <cell r="J42">
            <v>9069.6953977531284</v>
          </cell>
          <cell r="K42">
            <v>3387.9840411250293</v>
          </cell>
          <cell r="M42">
            <v>486.14999999999992</v>
          </cell>
          <cell r="O42">
            <v>798.36428069999999</v>
          </cell>
          <cell r="Q42">
            <v>13256.04371957816</v>
          </cell>
          <cell r="S42">
            <v>8410.3689639499571</v>
          </cell>
        </row>
        <row r="43">
          <cell r="D43" t="str">
            <v>(*) Realization</v>
          </cell>
        </row>
        <row r="44">
          <cell r="D44" t="str">
            <v>(**) January USD Buying rate: 1.642.218</v>
          </cell>
        </row>
        <row r="47">
          <cell r="E47" t="str">
            <v>TREASURY FEBRUARY DEPOSITS AND DEBT SERVICE</v>
          </cell>
        </row>
        <row r="49">
          <cell r="E49" t="str">
            <v>Treasury's cash position</v>
          </cell>
          <cell r="I49" t="str">
            <v>Projected debt service</v>
          </cell>
          <cell r="S49" t="str">
            <v>Auction resulsts</v>
          </cell>
        </row>
        <row r="50">
          <cell r="F50" t="str">
            <v>at the CBT</v>
          </cell>
          <cell r="I50" t="str">
            <v>Domestic redemptions</v>
          </cell>
          <cell r="M50" t="str">
            <v>External</v>
          </cell>
          <cell r="O50" t="str">
            <v xml:space="preserve">External </v>
          </cell>
          <cell r="Q50" t="str">
            <v>TOTAL DEBT</v>
          </cell>
          <cell r="S50" t="str">
            <v>Net proceeds</v>
          </cell>
          <cell r="T50" t="str">
            <v>Percent of</v>
          </cell>
        </row>
        <row r="51">
          <cell r="E51" t="str">
            <v xml:space="preserve">TL deposits </v>
          </cell>
          <cell r="F51" t="str">
            <v>FX deposits</v>
          </cell>
          <cell r="G51" t="str">
            <v xml:space="preserve">TOTAL </v>
          </cell>
          <cell r="I51" t="str">
            <v>Total</v>
          </cell>
          <cell r="J51" t="str">
            <v xml:space="preserve">To Market  </v>
          </cell>
          <cell r="K51" t="str">
            <v>To Public</v>
          </cell>
          <cell r="M51" t="str">
            <v>debt service (***)</v>
          </cell>
          <cell r="O51" t="str">
            <v>debt service</v>
          </cell>
          <cell r="Q51" t="str">
            <v>SERVİCE</v>
          </cell>
          <cell r="S51" t="str">
            <v>from auction</v>
          </cell>
          <cell r="T51" t="str">
            <v>bids accepted</v>
          </cell>
        </row>
        <row r="52">
          <cell r="E52" t="str">
            <v>(TL trillion)</v>
          </cell>
          <cell r="F52" t="str">
            <v>(TL trillion)</v>
          </cell>
          <cell r="G52" t="str">
            <v>(TL trillion)</v>
          </cell>
          <cell r="I52" t="str">
            <v>(TL trillion)</v>
          </cell>
          <cell r="M52" t="str">
            <v>(US $ million)</v>
          </cell>
          <cell r="O52" t="str">
            <v>(TL trillion)(**)</v>
          </cell>
          <cell r="Q52" t="str">
            <v>(TL trillion)</v>
          </cell>
          <cell r="S52" t="str">
            <v>(TL trillion)</v>
          </cell>
          <cell r="T52" t="str">
            <v xml:space="preserve"> (%)</v>
          </cell>
        </row>
        <row r="53">
          <cell r="D53" t="str">
            <v>31 January 2003 (*)</v>
          </cell>
          <cell r="E53">
            <v>1558.44</v>
          </cell>
          <cell r="F53">
            <v>3054.5070000000001</v>
          </cell>
          <cell r="G53">
            <v>4612.9470000000001</v>
          </cell>
          <cell r="I53">
            <v>0</v>
          </cell>
          <cell r="J53">
            <v>0</v>
          </cell>
          <cell r="K53">
            <v>0</v>
          </cell>
          <cell r="M53">
            <v>2.9</v>
          </cell>
          <cell r="O53">
            <v>4.7624322000000001</v>
          </cell>
          <cell r="Q53">
            <v>4.7624322000000001</v>
          </cell>
        </row>
        <row r="54">
          <cell r="D54" t="str">
            <v>1 February 2003 (*)</v>
          </cell>
          <cell r="I54">
            <v>0</v>
          </cell>
          <cell r="J54">
            <v>0</v>
          </cell>
          <cell r="K54">
            <v>0</v>
          </cell>
          <cell r="M54">
            <v>0</v>
          </cell>
          <cell r="O54">
            <v>0</v>
          </cell>
          <cell r="Q54">
            <v>0</v>
          </cell>
        </row>
        <row r="55">
          <cell r="D55" t="str">
            <v>2 February 2003 (*)</v>
          </cell>
          <cell r="I55">
            <v>0</v>
          </cell>
          <cell r="J55">
            <v>0</v>
          </cell>
          <cell r="K55">
            <v>0</v>
          </cell>
          <cell r="M55">
            <v>0</v>
          </cell>
          <cell r="O55">
            <v>0</v>
          </cell>
          <cell r="Q55">
            <v>0</v>
          </cell>
        </row>
        <row r="56">
          <cell r="D56" t="str">
            <v>3 February 2003 (*)</v>
          </cell>
          <cell r="I56">
            <v>0</v>
          </cell>
          <cell r="J56">
            <v>0</v>
          </cell>
          <cell r="K56">
            <v>0</v>
          </cell>
          <cell r="M56">
            <v>26</v>
          </cell>
          <cell r="O56">
            <v>42.404027380000002</v>
          </cell>
          <cell r="Q56">
            <v>42.404027380000002</v>
          </cell>
          <cell r="S56">
            <v>955</v>
          </cell>
          <cell r="T56">
            <v>0.56143545761330549</v>
          </cell>
        </row>
        <row r="57">
          <cell r="D57" t="str">
            <v>4 February 2003 (*)</v>
          </cell>
          <cell r="I57">
            <v>0</v>
          </cell>
          <cell r="J57">
            <v>0</v>
          </cell>
          <cell r="K57">
            <v>0</v>
          </cell>
          <cell r="M57">
            <v>697.3</v>
          </cell>
          <cell r="O57">
            <v>1137.2433958490001</v>
          </cell>
          <cell r="Q57">
            <v>1137.2433958490001</v>
          </cell>
          <cell r="S57">
            <v>4662.3272041637501</v>
          </cell>
          <cell r="T57">
            <v>0.90935110160061239</v>
          </cell>
        </row>
        <row r="58">
          <cell r="D58" t="str">
            <v>5 February 2003 (*)</v>
          </cell>
          <cell r="I58">
            <v>5460.7714510840005</v>
          </cell>
          <cell r="J58">
            <v>5223.5956880000003</v>
          </cell>
          <cell r="K58">
            <v>237.17576308400001</v>
          </cell>
          <cell r="M58">
            <v>111.4</v>
          </cell>
          <cell r="O58">
            <v>181.68494808200001</v>
          </cell>
          <cell r="Q58">
            <v>5642.4563991660007</v>
          </cell>
        </row>
        <row r="59">
          <cell r="D59" t="str">
            <v>6 February 2003 (*)</v>
          </cell>
          <cell r="I59">
            <v>3.0051420000000002</v>
          </cell>
          <cell r="J59">
            <v>0</v>
          </cell>
          <cell r="K59">
            <v>3.0051420000000002</v>
          </cell>
          <cell r="M59">
            <v>6.1</v>
          </cell>
          <cell r="O59">
            <v>9.9486371929999997</v>
          </cell>
          <cell r="Q59">
            <v>12.953779192999999</v>
          </cell>
        </row>
        <row r="60">
          <cell r="D60" t="str">
            <v>7 February 2003 (*)</v>
          </cell>
          <cell r="I60">
            <v>85.883733550000002</v>
          </cell>
          <cell r="J60">
            <v>0</v>
          </cell>
          <cell r="K60">
            <v>85.883733550000002</v>
          </cell>
          <cell r="M60">
            <v>834.9</v>
          </cell>
          <cell r="O60">
            <v>1361.658556137</v>
          </cell>
          <cell r="Q60">
            <v>1447.542289687</v>
          </cell>
        </row>
        <row r="61">
          <cell r="D61" t="str">
            <v>8 February 2003 (*)</v>
          </cell>
          <cell r="I61">
            <v>0</v>
          </cell>
          <cell r="J61">
            <v>0</v>
          </cell>
          <cell r="K61">
            <v>0</v>
          </cell>
          <cell r="M61">
            <v>0</v>
          </cell>
          <cell r="O61">
            <v>0</v>
          </cell>
          <cell r="Q61">
            <v>0</v>
          </cell>
        </row>
        <row r="62">
          <cell r="D62" t="str">
            <v>9 February 2003 (*)</v>
          </cell>
          <cell r="I62">
            <v>0</v>
          </cell>
          <cell r="J62">
            <v>0</v>
          </cell>
          <cell r="K62">
            <v>0</v>
          </cell>
          <cell r="M62">
            <v>0</v>
          </cell>
          <cell r="O62">
            <v>0</v>
          </cell>
          <cell r="Q62">
            <v>0</v>
          </cell>
        </row>
        <row r="63">
          <cell r="D63" t="str">
            <v>10 February 2003 (*)</v>
          </cell>
          <cell r="I63">
            <v>0</v>
          </cell>
          <cell r="J63">
            <v>0</v>
          </cell>
          <cell r="K63">
            <v>0</v>
          </cell>
          <cell r="M63">
            <v>0</v>
          </cell>
          <cell r="O63">
            <v>0</v>
          </cell>
          <cell r="Q63">
            <v>0</v>
          </cell>
        </row>
        <row r="64">
          <cell r="D64" t="str">
            <v>11 February 2003 (*)</v>
          </cell>
          <cell r="I64">
            <v>0</v>
          </cell>
          <cell r="J64">
            <v>0</v>
          </cell>
          <cell r="K64">
            <v>0</v>
          </cell>
          <cell r="M64">
            <v>0</v>
          </cell>
          <cell r="O64">
            <v>0</v>
          </cell>
          <cell r="Q64">
            <v>0</v>
          </cell>
        </row>
        <row r="65">
          <cell r="D65" t="str">
            <v>12 February 2003 (*)</v>
          </cell>
          <cell r="I65">
            <v>521.63522822410005</v>
          </cell>
          <cell r="J65">
            <v>469.69</v>
          </cell>
          <cell r="K65">
            <v>51.945228224099999</v>
          </cell>
          <cell r="M65">
            <v>0</v>
          </cell>
          <cell r="O65">
            <v>0</v>
          </cell>
          <cell r="Q65">
            <v>521.63522822410005</v>
          </cell>
        </row>
        <row r="66">
          <cell r="D66" t="str">
            <v>13 February 2003 (*)</v>
          </cell>
          <cell r="I66">
            <v>0</v>
          </cell>
          <cell r="J66">
            <v>0</v>
          </cell>
          <cell r="K66">
            <v>0</v>
          </cell>
          <cell r="M66">
            <v>0</v>
          </cell>
          <cell r="O66">
            <v>0</v>
          </cell>
          <cell r="Q66">
            <v>0</v>
          </cell>
        </row>
        <row r="67">
          <cell r="D67" t="str">
            <v>14 February 2003 (*)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O67">
            <v>0</v>
          </cell>
          <cell r="Q67">
            <v>0</v>
          </cell>
        </row>
        <row r="68">
          <cell r="D68" t="str">
            <v>15 February 2003 (*)</v>
          </cell>
          <cell r="I68">
            <v>0</v>
          </cell>
          <cell r="J68">
            <v>0</v>
          </cell>
          <cell r="K68">
            <v>0</v>
          </cell>
          <cell r="M68">
            <v>0</v>
          </cell>
          <cell r="O68">
            <v>0</v>
          </cell>
          <cell r="Q68">
            <v>0</v>
          </cell>
        </row>
        <row r="69">
          <cell r="D69" t="str">
            <v>16 February 2003 (*)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O69">
            <v>0</v>
          </cell>
          <cell r="Q69">
            <v>0</v>
          </cell>
        </row>
        <row r="70">
          <cell r="D70" t="str">
            <v>17 February 2003 (*)</v>
          </cell>
          <cell r="I70">
            <v>5.0014239500000004</v>
          </cell>
          <cell r="J70">
            <v>0</v>
          </cell>
          <cell r="K70">
            <v>5.0014239500000004</v>
          </cell>
          <cell r="M70">
            <v>18.2</v>
          </cell>
          <cell r="O70">
            <v>29.682819166000002</v>
          </cell>
          <cell r="Q70">
            <v>34.684243116000005</v>
          </cell>
        </row>
        <row r="71">
          <cell r="D71" t="str">
            <v>18 February 2003 (*)</v>
          </cell>
          <cell r="I71">
            <v>0</v>
          </cell>
          <cell r="J71">
            <v>0</v>
          </cell>
          <cell r="K71">
            <v>0</v>
          </cell>
          <cell r="M71">
            <v>24.4</v>
          </cell>
          <cell r="O71">
            <v>39.794548771999999</v>
          </cell>
          <cell r="Q71">
            <v>39.794548771999999</v>
          </cell>
        </row>
        <row r="72">
          <cell r="D72" t="str">
            <v>19 February 2003 (*)</v>
          </cell>
          <cell r="I72">
            <v>403.64499999999998</v>
          </cell>
          <cell r="J72">
            <v>0</v>
          </cell>
          <cell r="K72">
            <v>403.64499999999998</v>
          </cell>
          <cell r="M72">
            <v>0</v>
          </cell>
          <cell r="O72">
            <v>0</v>
          </cell>
          <cell r="Q72">
            <v>403.64499999999998</v>
          </cell>
        </row>
        <row r="73">
          <cell r="D73" t="str">
            <v>20 February 2003 (*)</v>
          </cell>
          <cell r="I73">
            <v>7.4980997999997099</v>
          </cell>
          <cell r="J73">
            <v>0</v>
          </cell>
          <cell r="K73">
            <v>7.4980997999997099</v>
          </cell>
          <cell r="M73">
            <v>25.21</v>
          </cell>
          <cell r="O73">
            <v>41.115597317300008</v>
          </cell>
          <cell r="Q73">
            <v>48.613697117299715</v>
          </cell>
        </row>
        <row r="74">
          <cell r="D74" t="str">
            <v>21 February 2003</v>
          </cell>
          <cell r="I74">
            <v>0</v>
          </cell>
          <cell r="J74">
            <v>0</v>
          </cell>
          <cell r="K74">
            <v>0</v>
          </cell>
          <cell r="M74">
            <v>8.8000000000000007</v>
          </cell>
          <cell r="O74">
            <v>14.352132344000003</v>
          </cell>
          <cell r="Q74">
            <v>14.352132344000003</v>
          </cell>
        </row>
        <row r="75">
          <cell r="D75" t="str">
            <v>22 February 2003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O75">
            <v>0</v>
          </cell>
          <cell r="Q75">
            <v>0</v>
          </cell>
        </row>
        <row r="76">
          <cell r="D76" t="str">
            <v>23 February 2003</v>
          </cell>
          <cell r="I76">
            <v>0</v>
          </cell>
          <cell r="J76">
            <v>0</v>
          </cell>
          <cell r="K76">
            <v>0</v>
          </cell>
          <cell r="M76">
            <v>0</v>
          </cell>
          <cell r="O76">
            <v>0</v>
          </cell>
          <cell r="Q76">
            <v>0</v>
          </cell>
        </row>
        <row r="77">
          <cell r="D77" t="str">
            <v>24 February 2003</v>
          </cell>
          <cell r="I77">
            <v>0</v>
          </cell>
          <cell r="J77">
            <v>0</v>
          </cell>
          <cell r="K77">
            <v>0</v>
          </cell>
          <cell r="M77">
            <v>11.23</v>
          </cell>
          <cell r="O77">
            <v>18.315277979900003</v>
          </cell>
          <cell r="Q77">
            <v>18.315277979900003</v>
          </cell>
          <cell r="S77">
            <v>1810.1331957120001</v>
          </cell>
          <cell r="T77">
            <v>0.8308802683104346</v>
          </cell>
        </row>
        <row r="78">
          <cell r="D78" t="str">
            <v>25 February 2003</v>
          </cell>
          <cell r="I78">
            <v>0</v>
          </cell>
          <cell r="J78">
            <v>0</v>
          </cell>
          <cell r="K78">
            <v>0</v>
          </cell>
          <cell r="M78">
            <v>1.18</v>
          </cell>
          <cell r="O78">
            <v>1.9244904734000001</v>
          </cell>
          <cell r="Q78">
            <v>1.9244904734000001</v>
          </cell>
        </row>
        <row r="79">
          <cell r="D79" t="str">
            <v>26 February 2003</v>
          </cell>
          <cell r="I79">
            <v>432.76023622309998</v>
          </cell>
          <cell r="J79">
            <v>0</v>
          </cell>
          <cell r="K79">
            <v>432.76023622309998</v>
          </cell>
          <cell r="M79">
            <v>111.74</v>
          </cell>
          <cell r="O79">
            <v>182.23946228620002</v>
          </cell>
          <cell r="Q79">
            <v>614.99969850930006</v>
          </cell>
        </row>
        <row r="80">
          <cell r="D80" t="str">
            <v>27 February 2003</v>
          </cell>
          <cell r="I80">
            <v>0</v>
          </cell>
          <cell r="J80">
            <v>0</v>
          </cell>
          <cell r="K80">
            <v>0</v>
          </cell>
          <cell r="M80">
            <v>19.29</v>
          </cell>
          <cell r="O80">
            <v>31.460526467699999</v>
          </cell>
          <cell r="Q80">
            <v>31.460526467699999</v>
          </cell>
        </row>
        <row r="81">
          <cell r="D81" t="str">
            <v>28 February 2003</v>
          </cell>
          <cell r="I81">
            <v>0</v>
          </cell>
          <cell r="J81">
            <v>0</v>
          </cell>
          <cell r="K81">
            <v>0</v>
          </cell>
          <cell r="M81">
            <v>0.61</v>
          </cell>
          <cell r="O81">
            <v>0.99486371929999995</v>
          </cell>
          <cell r="Q81">
            <v>0.99486371929999995</v>
          </cell>
        </row>
        <row r="82">
          <cell r="D82" t="str">
            <v>TOTAL :</v>
          </cell>
          <cell r="I82">
            <v>6920.2003148312015</v>
          </cell>
          <cell r="J82">
            <v>5693.2856879999999</v>
          </cell>
          <cell r="K82">
            <v>1226.9146268311997</v>
          </cell>
          <cell r="M82">
            <v>1899.26</v>
          </cell>
          <cell r="O82">
            <v>3097.5817153668004</v>
          </cell>
          <cell r="Q82">
            <v>10017.782030198003</v>
          </cell>
          <cell r="S82">
            <v>7427.4603998757502</v>
          </cell>
        </row>
        <row r="83">
          <cell r="D83" t="str">
            <v>(*) Realization</v>
          </cell>
        </row>
        <row r="84">
          <cell r="D84" t="str">
            <v>(**) February USD Buying rate Projection: 1.686.284</v>
          </cell>
        </row>
        <row r="85">
          <cell r="D85" t="str">
            <v>(***)External debt service of the consolidated budget and the guaranteed debt in cash outflow basis</v>
          </cell>
        </row>
        <row r="87">
          <cell r="D87" t="str">
            <v>TREASURY MARCH  DEPOSITS AND DEBT SERVICE</v>
          </cell>
        </row>
        <row r="89">
          <cell r="E89" t="str">
            <v>Treasury's cash position</v>
          </cell>
          <cell r="I89" t="str">
            <v>Projected debt service</v>
          </cell>
          <cell r="S89" t="str">
            <v>Auction resulsts</v>
          </cell>
        </row>
        <row r="90">
          <cell r="F90" t="str">
            <v>at the CBT</v>
          </cell>
          <cell r="I90" t="str">
            <v>Domestic redemptions</v>
          </cell>
          <cell r="M90" t="str">
            <v>External</v>
          </cell>
          <cell r="O90" t="str">
            <v xml:space="preserve">External </v>
          </cell>
          <cell r="Q90" t="str">
            <v>TOTAL DEBT</v>
          </cell>
          <cell r="S90" t="str">
            <v>Net proceeds</v>
          </cell>
          <cell r="T90" t="str">
            <v>Percent of</v>
          </cell>
        </row>
        <row r="91">
          <cell r="E91" t="str">
            <v xml:space="preserve">TL deposits </v>
          </cell>
          <cell r="F91" t="str">
            <v>FX deposits</v>
          </cell>
          <cell r="G91" t="str">
            <v xml:space="preserve">TOTAL </v>
          </cell>
          <cell r="I91" t="str">
            <v>Total</v>
          </cell>
          <cell r="J91" t="str">
            <v xml:space="preserve">To Market  </v>
          </cell>
          <cell r="K91" t="str">
            <v>To Public</v>
          </cell>
          <cell r="M91" t="str">
            <v>debt service (**)</v>
          </cell>
          <cell r="O91" t="str">
            <v>debt service</v>
          </cell>
          <cell r="Q91" t="str">
            <v>SERVİCE</v>
          </cell>
          <cell r="S91" t="str">
            <v>from auction</v>
          </cell>
          <cell r="T91" t="str">
            <v>bids accepted</v>
          </cell>
        </row>
        <row r="92">
          <cell r="E92" t="str">
            <v>(TL trillion)</v>
          </cell>
          <cell r="F92" t="str">
            <v>(TL trillion)</v>
          </cell>
          <cell r="G92" t="str">
            <v>(TL trillion)</v>
          </cell>
          <cell r="I92" t="str">
            <v>(TL trillion)</v>
          </cell>
          <cell r="M92" t="str">
            <v>(US $ million)</v>
          </cell>
          <cell r="O92" t="str">
            <v>(TL trillion)(**)</v>
          </cell>
          <cell r="Q92" t="str">
            <v>(TL trillion)</v>
          </cell>
          <cell r="S92" t="str">
            <v>(TL trillion)</v>
          </cell>
          <cell r="T92" t="str">
            <v xml:space="preserve"> (%)</v>
          </cell>
        </row>
        <row r="93">
          <cell r="D93" t="str">
            <v>28 February 2003</v>
          </cell>
          <cell r="F93">
            <v>0</v>
          </cell>
          <cell r="G93">
            <v>0</v>
          </cell>
          <cell r="I93">
            <v>0</v>
          </cell>
          <cell r="J93">
            <v>0</v>
          </cell>
          <cell r="K93">
            <v>0</v>
          </cell>
          <cell r="M93">
            <v>2.9</v>
          </cell>
          <cell r="O93">
            <v>4.7624322000000001</v>
          </cell>
          <cell r="Q93">
            <v>4.7624322000000001</v>
          </cell>
        </row>
        <row r="94">
          <cell r="D94" t="str">
            <v>1 March 2003(*)</v>
          </cell>
          <cell r="I94">
            <v>0</v>
          </cell>
          <cell r="J94">
            <v>0</v>
          </cell>
          <cell r="K94">
            <v>0</v>
          </cell>
          <cell r="M94">
            <v>0</v>
          </cell>
          <cell r="O94">
            <v>0</v>
          </cell>
          <cell r="Q94">
            <v>0</v>
          </cell>
        </row>
        <row r="95">
          <cell r="D95" t="str">
            <v>2 March 2003</v>
          </cell>
          <cell r="I95">
            <v>0</v>
          </cell>
          <cell r="J95">
            <v>0</v>
          </cell>
          <cell r="K95">
            <v>0</v>
          </cell>
          <cell r="M95">
            <v>0</v>
          </cell>
          <cell r="O95">
            <v>0</v>
          </cell>
          <cell r="Q95">
            <v>0</v>
          </cell>
        </row>
        <row r="96">
          <cell r="D96" t="str">
            <v>3 March 2003</v>
          </cell>
          <cell r="I96">
            <v>0</v>
          </cell>
          <cell r="J96">
            <v>0</v>
          </cell>
          <cell r="K96">
            <v>0</v>
          </cell>
          <cell r="M96">
            <v>6.1</v>
          </cell>
          <cell r="O96">
            <v>9.6999999999999993</v>
          </cell>
          <cell r="Q96">
            <v>9.6999999999999993</v>
          </cell>
        </row>
        <row r="97">
          <cell r="D97" t="str">
            <v>4 March 2003</v>
          </cell>
          <cell r="I97">
            <v>0</v>
          </cell>
          <cell r="J97">
            <v>0</v>
          </cell>
          <cell r="K97">
            <v>0</v>
          </cell>
          <cell r="M97">
            <v>1.2</v>
          </cell>
          <cell r="O97">
            <v>2</v>
          </cell>
          <cell r="Q97">
            <v>2</v>
          </cell>
          <cell r="S97">
            <v>2847.0365946314</v>
          </cell>
          <cell r="T97">
            <v>0.7353747472816643</v>
          </cell>
        </row>
        <row r="98">
          <cell r="D98" t="str">
            <v>5 March 2003</v>
          </cell>
          <cell r="I98">
            <v>3924.6156974219198</v>
          </cell>
          <cell r="J98">
            <v>3876.6367678219199</v>
          </cell>
          <cell r="K98">
            <v>47.978929600000001</v>
          </cell>
          <cell r="M98">
            <v>0.2</v>
          </cell>
          <cell r="O98">
            <v>1.2</v>
          </cell>
          <cell r="Q98">
            <v>3925.8156974219196</v>
          </cell>
        </row>
        <row r="99">
          <cell r="D99" t="str">
            <v>6 March 2003</v>
          </cell>
          <cell r="I99">
            <v>0</v>
          </cell>
          <cell r="J99">
            <v>0</v>
          </cell>
          <cell r="K99">
            <v>0</v>
          </cell>
          <cell r="M99">
            <v>2.7</v>
          </cell>
          <cell r="O99">
            <v>4.4000000000000004</v>
          </cell>
          <cell r="Q99">
            <v>4.4000000000000004</v>
          </cell>
        </row>
        <row r="100">
          <cell r="D100" t="str">
            <v>7 March 2003</v>
          </cell>
          <cell r="I100">
            <v>0</v>
          </cell>
          <cell r="J100">
            <v>0</v>
          </cell>
          <cell r="K100">
            <v>0</v>
          </cell>
          <cell r="M100">
            <v>1.7</v>
          </cell>
          <cell r="O100">
            <v>2.8</v>
          </cell>
          <cell r="Q100">
            <v>2.8</v>
          </cell>
        </row>
        <row r="101">
          <cell r="D101" t="str">
            <v>8 March 2003</v>
          </cell>
          <cell r="I101">
            <v>0</v>
          </cell>
          <cell r="J101">
            <v>0</v>
          </cell>
          <cell r="K101">
            <v>0</v>
          </cell>
          <cell r="M101">
            <v>0</v>
          </cell>
          <cell r="O101">
            <v>0</v>
          </cell>
          <cell r="Q101">
            <v>0</v>
          </cell>
        </row>
        <row r="102">
          <cell r="D102" t="str">
            <v>9 March 2003</v>
          </cell>
          <cell r="I102">
            <v>0</v>
          </cell>
          <cell r="J102">
            <v>0</v>
          </cell>
          <cell r="K102">
            <v>0</v>
          </cell>
          <cell r="M102">
            <v>0</v>
          </cell>
          <cell r="O102">
            <v>0</v>
          </cell>
          <cell r="Q102">
            <v>0</v>
          </cell>
        </row>
        <row r="103">
          <cell r="D103" t="str">
            <v>10 March 2003</v>
          </cell>
          <cell r="I103">
            <v>12.0010987</v>
          </cell>
          <cell r="J103">
            <v>0</v>
          </cell>
          <cell r="K103">
            <v>12.0010987</v>
          </cell>
          <cell r="M103">
            <v>338.8</v>
          </cell>
          <cell r="O103">
            <v>546.29999999999995</v>
          </cell>
          <cell r="Q103">
            <v>558.30109870000001</v>
          </cell>
        </row>
        <row r="104">
          <cell r="D104" t="str">
            <v>11 March 2003</v>
          </cell>
          <cell r="I104">
            <v>0</v>
          </cell>
          <cell r="J104">
            <v>0</v>
          </cell>
          <cell r="K104">
            <v>0</v>
          </cell>
          <cell r="M104">
            <v>2.5</v>
          </cell>
          <cell r="O104">
            <v>4</v>
          </cell>
          <cell r="Q104">
            <v>4</v>
          </cell>
          <cell r="S104">
            <v>290.55253856399997</v>
          </cell>
          <cell r="T104">
            <v>0.69392157544970579</v>
          </cell>
        </row>
        <row r="105">
          <cell r="D105" t="str">
            <v>12 March 2003</v>
          </cell>
          <cell r="I105">
            <v>550.20440919789996</v>
          </cell>
          <cell r="J105">
            <v>7.4071027999999997</v>
          </cell>
          <cell r="K105">
            <v>542.7973063979</v>
          </cell>
          <cell r="M105">
            <v>121</v>
          </cell>
          <cell r="O105">
            <v>195.3</v>
          </cell>
          <cell r="Q105">
            <v>745.50440919790003</v>
          </cell>
        </row>
        <row r="106">
          <cell r="D106" t="str">
            <v>13 March 2003</v>
          </cell>
          <cell r="I106">
            <v>0</v>
          </cell>
          <cell r="J106">
            <v>0</v>
          </cell>
          <cell r="K106">
            <v>0</v>
          </cell>
          <cell r="M106">
            <v>113.8</v>
          </cell>
          <cell r="O106">
            <v>183.2</v>
          </cell>
          <cell r="Q106">
            <v>183.2</v>
          </cell>
        </row>
        <row r="107">
          <cell r="D107" t="str">
            <v>14 March 2003</v>
          </cell>
          <cell r="I107">
            <v>0</v>
          </cell>
          <cell r="J107">
            <v>0</v>
          </cell>
          <cell r="K107">
            <v>0</v>
          </cell>
          <cell r="M107">
            <v>45.6</v>
          </cell>
          <cell r="O107">
            <v>74.5</v>
          </cell>
          <cell r="Q107">
            <v>74.5</v>
          </cell>
        </row>
        <row r="108">
          <cell r="D108" t="str">
            <v>15 March 2003</v>
          </cell>
          <cell r="I108">
            <v>10.06742375</v>
          </cell>
          <cell r="J108">
            <v>0</v>
          </cell>
          <cell r="K108">
            <v>10.06742375</v>
          </cell>
          <cell r="M108">
            <v>0</v>
          </cell>
          <cell r="O108">
            <v>0</v>
          </cell>
          <cell r="Q108">
            <v>10.06742375</v>
          </cell>
        </row>
        <row r="109">
          <cell r="D109" t="str">
            <v>16 March 2003</v>
          </cell>
          <cell r="I109">
            <v>0</v>
          </cell>
          <cell r="J109">
            <v>0</v>
          </cell>
          <cell r="K109">
            <v>0</v>
          </cell>
          <cell r="M109">
            <v>0</v>
          </cell>
          <cell r="O109">
            <v>0</v>
          </cell>
          <cell r="Q109">
            <v>0</v>
          </cell>
        </row>
        <row r="110">
          <cell r="D110" t="str">
            <v>17 March 2003</v>
          </cell>
          <cell r="I110">
            <v>0</v>
          </cell>
          <cell r="J110">
            <v>0</v>
          </cell>
          <cell r="K110">
            <v>0</v>
          </cell>
          <cell r="M110">
            <v>70.3</v>
          </cell>
          <cell r="O110">
            <v>114.1</v>
          </cell>
          <cell r="Q110">
            <v>114.1</v>
          </cell>
          <cell r="S110">
            <v>1063.5148599943</v>
          </cell>
          <cell r="T110">
            <v>0.93285172472027966</v>
          </cell>
        </row>
        <row r="111">
          <cell r="D111" t="str">
            <v>18 March 2003</v>
          </cell>
          <cell r="I111">
            <v>10.000161</v>
          </cell>
          <cell r="J111">
            <v>0</v>
          </cell>
          <cell r="K111">
            <v>10.000161</v>
          </cell>
          <cell r="M111">
            <v>0.3</v>
          </cell>
          <cell r="O111">
            <v>0.4</v>
          </cell>
          <cell r="Q111">
            <v>10.400161000000001</v>
          </cell>
          <cell r="S111">
            <v>4146.4021782331001</v>
          </cell>
          <cell r="T111">
            <v>0.84485721810915382</v>
          </cell>
        </row>
        <row r="112">
          <cell r="D112" t="str">
            <v>19 March 2003</v>
          </cell>
          <cell r="I112">
            <v>5202.3160448978997</v>
          </cell>
          <cell r="J112">
            <v>4614.2170299978998</v>
          </cell>
          <cell r="K112">
            <v>588.09901490000004</v>
          </cell>
          <cell r="M112">
            <v>1.7</v>
          </cell>
          <cell r="O112">
            <v>2.7</v>
          </cell>
          <cell r="Q112">
            <v>5205.0160448978995</v>
          </cell>
        </row>
        <row r="113">
          <cell r="D113" t="str">
            <v>20 March 2003</v>
          </cell>
          <cell r="I113">
            <v>0</v>
          </cell>
          <cell r="J113">
            <v>0</v>
          </cell>
          <cell r="K113">
            <v>0</v>
          </cell>
          <cell r="M113">
            <v>65.7</v>
          </cell>
          <cell r="O113">
            <v>106.6</v>
          </cell>
          <cell r="Q113">
            <v>106.6</v>
          </cell>
        </row>
        <row r="114">
          <cell r="D114" t="str">
            <v>21 March 2003</v>
          </cell>
          <cell r="I114">
            <v>0</v>
          </cell>
          <cell r="J114">
            <v>0</v>
          </cell>
          <cell r="K114">
            <v>0</v>
          </cell>
          <cell r="M114">
            <v>2.8</v>
          </cell>
          <cell r="O114">
            <v>4.6574389399999996</v>
          </cell>
          <cell r="Q114">
            <v>4.6574389399999996</v>
          </cell>
        </row>
        <row r="115">
          <cell r="D115" t="str">
            <v>22 March 2003</v>
          </cell>
          <cell r="I115">
            <v>0</v>
          </cell>
          <cell r="J115">
            <v>0</v>
          </cell>
          <cell r="K115">
            <v>0</v>
          </cell>
          <cell r="M115">
            <v>0</v>
          </cell>
          <cell r="O115">
            <v>0</v>
          </cell>
          <cell r="Q115">
            <v>0</v>
          </cell>
        </row>
        <row r="116">
          <cell r="D116" t="str">
            <v>23 March 2003</v>
          </cell>
          <cell r="I116">
            <v>0</v>
          </cell>
          <cell r="J116">
            <v>0</v>
          </cell>
          <cell r="K116">
            <v>0</v>
          </cell>
          <cell r="M116">
            <v>0</v>
          </cell>
          <cell r="O116">
            <v>0</v>
          </cell>
          <cell r="Q116">
            <v>0</v>
          </cell>
        </row>
        <row r="117">
          <cell r="D117" t="str">
            <v>24 March 2003</v>
          </cell>
          <cell r="I117">
            <v>25.382245400753099</v>
          </cell>
          <cell r="J117">
            <v>0</v>
          </cell>
          <cell r="K117">
            <v>25.382245400753099</v>
          </cell>
          <cell r="M117">
            <v>0.86193299999999995</v>
          </cell>
          <cell r="O117">
            <v>1.4337143992396499</v>
          </cell>
          <cell r="Q117">
            <v>26.815959799992751</v>
          </cell>
        </row>
        <row r="118">
          <cell r="D118" t="str">
            <v>25 March 2003</v>
          </cell>
          <cell r="I118">
            <v>9.0466470999999995</v>
          </cell>
          <cell r="J118">
            <v>0</v>
          </cell>
          <cell r="K118">
            <v>9.0466470999999995</v>
          </cell>
          <cell r="M118">
            <v>9.9</v>
          </cell>
          <cell r="O118">
            <v>16.467373395000003</v>
          </cell>
          <cell r="Q118">
            <v>25.514020495000004</v>
          </cell>
        </row>
        <row r="119">
          <cell r="D119" t="str">
            <v>26 March 2003</v>
          </cell>
          <cell r="I119">
            <v>395.38834558399998</v>
          </cell>
          <cell r="J119">
            <v>0</v>
          </cell>
          <cell r="K119">
            <v>395.38834558399998</v>
          </cell>
          <cell r="M119">
            <v>5.2</v>
          </cell>
          <cell r="O119">
            <v>8.6495294600000001</v>
          </cell>
          <cell r="Q119">
            <v>404.03787504399997</v>
          </cell>
        </row>
        <row r="120">
          <cell r="D120" t="str">
            <v>27 March 2003</v>
          </cell>
          <cell r="I120">
            <v>0</v>
          </cell>
          <cell r="J120">
            <v>0</v>
          </cell>
          <cell r="K120">
            <v>0</v>
          </cell>
          <cell r="M120">
            <v>46.3</v>
          </cell>
          <cell r="O120">
            <v>77.014079615</v>
          </cell>
          <cell r="Q120">
            <v>77.014079615</v>
          </cell>
        </row>
        <row r="121">
          <cell r="D121" t="str">
            <v>28 March 2003</v>
          </cell>
          <cell r="E121">
            <v>1563</v>
          </cell>
          <cell r="F121">
            <v>163</v>
          </cell>
          <cell r="G121">
            <v>1726</v>
          </cell>
          <cell r="I121">
            <v>0</v>
          </cell>
          <cell r="J121">
            <v>0</v>
          </cell>
          <cell r="K121">
            <v>0</v>
          </cell>
          <cell r="M121">
            <v>38.6</v>
          </cell>
          <cell r="O121">
            <v>64.206122530000002</v>
          </cell>
          <cell r="Q121">
            <v>64.206122530000002</v>
          </cell>
        </row>
        <row r="122">
          <cell r="D122" t="str">
            <v>29 March 2003</v>
          </cell>
          <cell r="I122">
            <v>0</v>
          </cell>
          <cell r="J122">
            <v>0</v>
          </cell>
          <cell r="K122">
            <v>0</v>
          </cell>
          <cell r="M122">
            <v>0</v>
          </cell>
          <cell r="O122">
            <v>0</v>
          </cell>
          <cell r="Q122">
            <v>0</v>
          </cell>
        </row>
        <row r="123">
          <cell r="D123" t="str">
            <v>30 March 2003</v>
          </cell>
          <cell r="I123">
            <v>0</v>
          </cell>
          <cell r="J123">
            <v>0</v>
          </cell>
          <cell r="K123">
            <v>0</v>
          </cell>
          <cell r="M123">
            <v>0</v>
          </cell>
          <cell r="O123">
            <v>0</v>
          </cell>
          <cell r="Q123">
            <v>0</v>
          </cell>
        </row>
        <row r="124">
          <cell r="D124" t="str">
            <v>31 March 2003</v>
          </cell>
          <cell r="I124">
            <v>0</v>
          </cell>
          <cell r="J124">
            <v>0</v>
          </cell>
          <cell r="K124">
            <v>0</v>
          </cell>
          <cell r="M124">
            <v>7.3557680000000003</v>
          </cell>
          <cell r="O124">
            <v>12.2353715417164</v>
          </cell>
          <cell r="Q124">
            <v>12.2353715417164</v>
          </cell>
        </row>
        <row r="126">
          <cell r="D126" t="str">
            <v>TOTAL :</v>
          </cell>
          <cell r="E126">
            <v>1563</v>
          </cell>
          <cell r="F126">
            <v>163</v>
          </cell>
          <cell r="G126">
            <v>1726</v>
          </cell>
          <cell r="I126">
            <v>10139.022073052472</v>
          </cell>
          <cell r="J126">
            <v>8498.2609006198199</v>
          </cell>
          <cell r="K126">
            <v>1640.7611724326532</v>
          </cell>
          <cell r="M126">
            <v>882.61770100000001</v>
          </cell>
          <cell r="O126">
            <v>1431.8636298809561</v>
          </cell>
          <cell r="Q126">
            <v>11570.885702933429</v>
          </cell>
          <cell r="S126">
            <v>8347.5061714227995</v>
          </cell>
        </row>
        <row r="127">
          <cell r="D127" t="str">
            <v>(*) USD (Buying rate) Projection in March: 1.700.000</v>
          </cell>
        </row>
        <row r="128">
          <cell r="D128" t="str">
            <v>(**)External debt service of the consolidated budget and the guaranteed debt in cash outflow basis (projection)</v>
          </cell>
        </row>
        <row r="131">
          <cell r="D131" t="str">
            <v>TREASURY APRIL DEPOSITS AND DEBT SERVICE   (As of 25.04.2003)</v>
          </cell>
        </row>
        <row r="133">
          <cell r="E133" t="str">
            <v>Treasury's cash position</v>
          </cell>
          <cell r="I133" t="str">
            <v>Projected debt service</v>
          </cell>
          <cell r="S133" t="str">
            <v>Auction resulsts</v>
          </cell>
        </row>
        <row r="134">
          <cell r="I134" t="str">
            <v>Domestic redemptions</v>
          </cell>
          <cell r="M134" t="str">
            <v>External</v>
          </cell>
          <cell r="O134" t="str">
            <v xml:space="preserve">External </v>
          </cell>
          <cell r="Q134" t="str">
            <v>TOTAL DEBT</v>
          </cell>
          <cell r="S134" t="str">
            <v>Net proceeds</v>
          </cell>
          <cell r="T134" t="str">
            <v>Percent of</v>
          </cell>
        </row>
        <row r="135">
          <cell r="E135" t="str">
            <v xml:space="preserve">TL deposits </v>
          </cell>
          <cell r="F135" t="str">
            <v>FX deposits</v>
          </cell>
          <cell r="G135" t="str">
            <v xml:space="preserve">TOTAL </v>
          </cell>
          <cell r="I135" t="str">
            <v>Total</v>
          </cell>
          <cell r="J135" t="str">
            <v xml:space="preserve">To Market  </v>
          </cell>
          <cell r="K135" t="str">
            <v>To Public</v>
          </cell>
          <cell r="M135" t="str">
            <v>debt service (**)</v>
          </cell>
          <cell r="O135" t="str">
            <v>debt service</v>
          </cell>
          <cell r="Q135" t="str">
            <v>SERVİCE</v>
          </cell>
          <cell r="S135" t="str">
            <v>from auction</v>
          </cell>
          <cell r="T135" t="str">
            <v>bids accepted</v>
          </cell>
        </row>
        <row r="136">
          <cell r="E136" t="str">
            <v>(TL trillion)</v>
          </cell>
          <cell r="F136" t="str">
            <v>(TL trillion)</v>
          </cell>
          <cell r="G136" t="str">
            <v>(TL trillion)</v>
          </cell>
          <cell r="I136" t="str">
            <v>(TL trillion)</v>
          </cell>
          <cell r="M136" t="str">
            <v>(US $ million)</v>
          </cell>
          <cell r="O136" t="str">
            <v>(TL trillion)(**)</v>
          </cell>
          <cell r="Q136" t="str">
            <v>(TL trillion)</v>
          </cell>
          <cell r="S136" t="str">
            <v>(TL trillion)</v>
          </cell>
          <cell r="T136" t="str">
            <v xml:space="preserve"> (%)</v>
          </cell>
        </row>
        <row r="137">
          <cell r="D137" t="str">
            <v>31 March 2003</v>
          </cell>
          <cell r="E137">
            <v>1281.2280000000001</v>
          </cell>
          <cell r="F137">
            <v>169.3</v>
          </cell>
          <cell r="G137">
            <v>1450.528</v>
          </cell>
          <cell r="I137">
            <v>0</v>
          </cell>
          <cell r="J137">
            <v>0</v>
          </cell>
          <cell r="K137">
            <v>0</v>
          </cell>
          <cell r="M137">
            <v>0</v>
          </cell>
          <cell r="O137">
            <v>0</v>
          </cell>
          <cell r="Q137">
            <v>0</v>
          </cell>
        </row>
        <row r="138">
          <cell r="D138" t="str">
            <v>1 April 2003</v>
          </cell>
          <cell r="I138">
            <v>0</v>
          </cell>
          <cell r="J138">
            <v>0</v>
          </cell>
          <cell r="K138">
            <v>0</v>
          </cell>
          <cell r="M138">
            <v>0.2</v>
          </cell>
          <cell r="O138">
            <v>0.4</v>
          </cell>
          <cell r="Q138">
            <v>0.4</v>
          </cell>
        </row>
        <row r="139">
          <cell r="D139" t="str">
            <v>2 April 2003</v>
          </cell>
          <cell r="I139">
            <v>25.470532399999996</v>
          </cell>
          <cell r="J139">
            <v>0</v>
          </cell>
          <cell r="K139">
            <v>25.470532399999996</v>
          </cell>
          <cell r="M139">
            <v>4.9000000000000004</v>
          </cell>
          <cell r="O139">
            <v>8.4</v>
          </cell>
          <cell r="Q139">
            <v>33.870532399999995</v>
          </cell>
        </row>
        <row r="140">
          <cell r="D140" t="str">
            <v>3 April 2003</v>
          </cell>
          <cell r="I140">
            <v>0</v>
          </cell>
          <cell r="J140">
            <v>0</v>
          </cell>
          <cell r="K140">
            <v>0</v>
          </cell>
          <cell r="M140">
            <v>22.5</v>
          </cell>
          <cell r="O140">
            <v>38.6</v>
          </cell>
          <cell r="Q140">
            <v>38.6</v>
          </cell>
        </row>
        <row r="141">
          <cell r="D141" t="str">
            <v>4 April 2003</v>
          </cell>
          <cell r="I141">
            <v>0</v>
          </cell>
          <cell r="J141">
            <v>0</v>
          </cell>
          <cell r="K141">
            <v>0</v>
          </cell>
          <cell r="M141">
            <v>0.4</v>
          </cell>
          <cell r="O141">
            <v>0.7</v>
          </cell>
          <cell r="Q141">
            <v>0.7</v>
          </cell>
        </row>
        <row r="142">
          <cell r="D142" t="str">
            <v>5 April 2003</v>
          </cell>
          <cell r="I142">
            <v>0</v>
          </cell>
          <cell r="J142">
            <v>0</v>
          </cell>
          <cell r="K142">
            <v>0</v>
          </cell>
          <cell r="M142">
            <v>0</v>
          </cell>
          <cell r="O142">
            <v>0</v>
          </cell>
          <cell r="Q142">
            <v>0</v>
          </cell>
        </row>
        <row r="143">
          <cell r="D143" t="str">
            <v>6 April 2003</v>
          </cell>
          <cell r="I143">
            <v>0</v>
          </cell>
          <cell r="J143">
            <v>0</v>
          </cell>
          <cell r="K143">
            <v>0</v>
          </cell>
          <cell r="M143">
            <v>0</v>
          </cell>
          <cell r="O143">
            <v>0</v>
          </cell>
          <cell r="Q143">
            <v>0</v>
          </cell>
        </row>
        <row r="144">
          <cell r="D144" t="str">
            <v>7 April 2003</v>
          </cell>
          <cell r="I144">
            <v>0</v>
          </cell>
          <cell r="J144">
            <v>0</v>
          </cell>
          <cell r="K144">
            <v>0</v>
          </cell>
          <cell r="M144">
            <v>5.7</v>
          </cell>
          <cell r="O144">
            <v>9.5</v>
          </cell>
          <cell r="Q144">
            <v>9.5</v>
          </cell>
          <cell r="S144">
            <v>1639.8454399678999</v>
          </cell>
          <cell r="T144">
            <v>0.96026213249469472</v>
          </cell>
        </row>
        <row r="145">
          <cell r="D145" t="str">
            <v>8 April 2003</v>
          </cell>
          <cell r="I145">
            <v>1.0034780000000001</v>
          </cell>
          <cell r="J145">
            <v>0</v>
          </cell>
          <cell r="K145">
            <v>1.0034780000000001</v>
          </cell>
          <cell r="M145">
            <v>10.3</v>
          </cell>
          <cell r="O145">
            <v>17.399999999999999</v>
          </cell>
          <cell r="Q145">
            <v>18.403478</v>
          </cell>
          <cell r="S145">
            <v>4455.9446795223002</v>
          </cell>
          <cell r="T145">
            <v>0.87763121793677712</v>
          </cell>
        </row>
        <row r="146">
          <cell r="D146" t="str">
            <v>9 April 2003</v>
          </cell>
          <cell r="I146">
            <v>5306.1562486699995</v>
          </cell>
          <cell r="J146">
            <v>4720.9434766699997</v>
          </cell>
          <cell r="K146">
            <v>585.21277199999986</v>
          </cell>
          <cell r="M146">
            <v>65.7</v>
          </cell>
          <cell r="O146">
            <v>108.5</v>
          </cell>
          <cell r="Q146">
            <v>5414.6562486699995</v>
          </cell>
        </row>
        <row r="147">
          <cell r="D147" t="str">
            <v>10 April 2003</v>
          </cell>
          <cell r="I147">
            <v>0</v>
          </cell>
          <cell r="J147">
            <v>0</v>
          </cell>
          <cell r="K147">
            <v>0</v>
          </cell>
          <cell r="M147">
            <v>41.8</v>
          </cell>
          <cell r="O147">
            <v>70.2</v>
          </cell>
          <cell r="Q147">
            <v>70.2</v>
          </cell>
        </row>
        <row r="148">
          <cell r="D148" t="str">
            <v>11 April 2003</v>
          </cell>
          <cell r="E148">
            <v>1197.171</v>
          </cell>
          <cell r="F148">
            <v>158.565</v>
          </cell>
          <cell r="G148">
            <v>1355.7360000000001</v>
          </cell>
          <cell r="I148">
            <v>0</v>
          </cell>
          <cell r="J148">
            <v>0</v>
          </cell>
          <cell r="K148">
            <v>0</v>
          </cell>
          <cell r="M148">
            <v>136.69999999999999</v>
          </cell>
          <cell r="O148">
            <v>231.8</v>
          </cell>
          <cell r="Q148">
            <v>231.8</v>
          </cell>
        </row>
        <row r="149">
          <cell r="D149" t="str">
            <v>12 April 2003</v>
          </cell>
          <cell r="I149">
            <v>0</v>
          </cell>
          <cell r="J149">
            <v>0</v>
          </cell>
          <cell r="K149">
            <v>0</v>
          </cell>
          <cell r="M149">
            <v>0</v>
          </cell>
          <cell r="O149">
            <v>0</v>
          </cell>
          <cell r="Q149">
            <v>0</v>
          </cell>
        </row>
        <row r="150">
          <cell r="D150" t="str">
            <v>13 April 2003</v>
          </cell>
          <cell r="I150">
            <v>0</v>
          </cell>
          <cell r="J150">
            <v>0</v>
          </cell>
          <cell r="K150">
            <v>0</v>
          </cell>
          <cell r="M150">
            <v>0</v>
          </cell>
          <cell r="O150">
            <v>0</v>
          </cell>
          <cell r="Q150">
            <v>0</v>
          </cell>
        </row>
        <row r="151">
          <cell r="D151" t="str">
            <v>14 April 2003</v>
          </cell>
          <cell r="I151">
            <v>0</v>
          </cell>
          <cell r="J151">
            <v>0</v>
          </cell>
          <cell r="K151">
            <v>0</v>
          </cell>
          <cell r="M151">
            <v>5.6</v>
          </cell>
          <cell r="O151">
            <v>9.1999999999999993</v>
          </cell>
          <cell r="Q151">
            <v>9.1999999999999993</v>
          </cell>
        </row>
        <row r="152">
          <cell r="D152" t="str">
            <v>15 April 2003</v>
          </cell>
          <cell r="I152">
            <v>11.000065300000001</v>
          </cell>
          <cell r="J152">
            <v>0</v>
          </cell>
          <cell r="K152">
            <v>11.000065300000001</v>
          </cell>
          <cell r="M152">
            <v>59.7</v>
          </cell>
          <cell r="O152">
            <v>97.9</v>
          </cell>
          <cell r="Q152">
            <v>108.90006530000001</v>
          </cell>
        </row>
        <row r="153">
          <cell r="D153" t="str">
            <v>16 April 2003</v>
          </cell>
          <cell r="I153">
            <v>488.3986287825</v>
          </cell>
          <cell r="J153">
            <v>0</v>
          </cell>
          <cell r="K153">
            <v>488.3986287825</v>
          </cell>
          <cell r="M153">
            <v>6.8</v>
          </cell>
          <cell r="O153">
            <v>11.1</v>
          </cell>
          <cell r="Q153">
            <v>499.49862878250002</v>
          </cell>
        </row>
        <row r="154">
          <cell r="D154" t="str">
            <v>17 April 2003</v>
          </cell>
          <cell r="I154">
            <v>0</v>
          </cell>
          <cell r="J154">
            <v>0</v>
          </cell>
          <cell r="K154">
            <v>0</v>
          </cell>
          <cell r="M154">
            <v>63.7</v>
          </cell>
          <cell r="O154">
            <v>103</v>
          </cell>
          <cell r="Q154">
            <v>103</v>
          </cell>
        </row>
        <row r="155">
          <cell r="D155" t="str">
            <v>18 April 2003</v>
          </cell>
          <cell r="E155">
            <v>516.29999999999995</v>
          </cell>
          <cell r="F155">
            <v>78</v>
          </cell>
          <cell r="G155">
            <v>594.29999999999995</v>
          </cell>
          <cell r="I155">
            <v>0</v>
          </cell>
          <cell r="J155">
            <v>0</v>
          </cell>
          <cell r="K155">
            <v>0</v>
          </cell>
          <cell r="M155">
            <v>4</v>
          </cell>
          <cell r="O155">
            <v>6.6</v>
          </cell>
          <cell r="Q155">
            <v>6.6</v>
          </cell>
        </row>
        <row r="156">
          <cell r="D156" t="str">
            <v>19 April 2003</v>
          </cell>
          <cell r="I156">
            <v>0</v>
          </cell>
          <cell r="J156">
            <v>0</v>
          </cell>
          <cell r="K156">
            <v>0</v>
          </cell>
          <cell r="M156">
            <v>0</v>
          </cell>
          <cell r="O156">
            <v>0</v>
          </cell>
          <cell r="Q156">
            <v>0</v>
          </cell>
        </row>
        <row r="157">
          <cell r="D157" t="str">
            <v>20 April 2003</v>
          </cell>
          <cell r="I157">
            <v>0</v>
          </cell>
          <cell r="J157">
            <v>0</v>
          </cell>
          <cell r="K157">
            <v>0</v>
          </cell>
          <cell r="M157">
            <v>0</v>
          </cell>
          <cell r="O157">
            <v>0</v>
          </cell>
          <cell r="Q157">
            <v>0</v>
          </cell>
        </row>
        <row r="158">
          <cell r="D158" t="str">
            <v>21 April 2003</v>
          </cell>
          <cell r="I158">
            <v>0</v>
          </cell>
          <cell r="J158">
            <v>0</v>
          </cell>
          <cell r="K158">
            <v>0</v>
          </cell>
          <cell r="M158">
            <v>0.8</v>
          </cell>
          <cell r="O158">
            <v>1.3</v>
          </cell>
          <cell r="Q158">
            <v>1.3</v>
          </cell>
        </row>
        <row r="159">
          <cell r="D159" t="str">
            <v>22 April 2003</v>
          </cell>
          <cell r="I159">
            <v>0</v>
          </cell>
          <cell r="J159">
            <v>0</v>
          </cell>
          <cell r="K159">
            <v>0</v>
          </cell>
          <cell r="M159">
            <v>12</v>
          </cell>
          <cell r="O159">
            <v>19.399999999999999</v>
          </cell>
          <cell r="Q159">
            <v>19.399999999999999</v>
          </cell>
          <cell r="S159">
            <v>3540.0352849475998</v>
          </cell>
          <cell r="T159">
            <v>0.80829594627577561</v>
          </cell>
        </row>
        <row r="160">
          <cell r="D160" t="str">
            <v>23 April 2003</v>
          </cell>
          <cell r="I160">
            <v>380.99300207358999</v>
          </cell>
          <cell r="J160">
            <v>292.403593</v>
          </cell>
          <cell r="K160">
            <v>88.589409073589977</v>
          </cell>
          <cell r="M160">
            <v>0</v>
          </cell>
          <cell r="O160">
            <v>0</v>
          </cell>
          <cell r="Q160">
            <v>380.99300207358999</v>
          </cell>
        </row>
        <row r="161">
          <cell r="D161" t="str">
            <v>24 April 2003</v>
          </cell>
          <cell r="I161">
            <v>1685.1010692500001</v>
          </cell>
          <cell r="J161">
            <v>1675.1009872500001</v>
          </cell>
          <cell r="K161">
            <v>10.000082000000001</v>
          </cell>
          <cell r="M161">
            <v>9.4</v>
          </cell>
          <cell r="O161">
            <v>15.1</v>
          </cell>
          <cell r="Q161">
            <v>1700.20106925</v>
          </cell>
        </row>
        <row r="162">
          <cell r="D162" t="str">
            <v>25 April 2003</v>
          </cell>
          <cell r="E162">
            <v>2088.6999999999998</v>
          </cell>
          <cell r="F162">
            <v>1199.7</v>
          </cell>
          <cell r="G162">
            <v>3288.3999999999996</v>
          </cell>
          <cell r="I162">
            <v>0</v>
          </cell>
          <cell r="J162">
            <v>0</v>
          </cell>
          <cell r="K162">
            <v>0</v>
          </cell>
          <cell r="M162">
            <v>2.6</v>
          </cell>
          <cell r="O162">
            <v>4.2</v>
          </cell>
          <cell r="Q162">
            <v>4.2</v>
          </cell>
        </row>
        <row r="163">
          <cell r="D163" t="str">
            <v>26 April 2003</v>
          </cell>
          <cell r="I163">
            <v>28.590501350000004</v>
          </cell>
          <cell r="J163">
            <v>0</v>
          </cell>
          <cell r="K163">
            <v>28.590501350000004</v>
          </cell>
          <cell r="M163">
            <v>0</v>
          </cell>
          <cell r="O163">
            <v>0</v>
          </cell>
          <cell r="Q163">
            <v>28.590501350000004</v>
          </cell>
        </row>
        <row r="164">
          <cell r="D164" t="str">
            <v>27 April 2003</v>
          </cell>
          <cell r="I164">
            <v>0</v>
          </cell>
          <cell r="J164">
            <v>0</v>
          </cell>
          <cell r="K164">
            <v>0</v>
          </cell>
          <cell r="M164">
            <v>6.7276847126706407</v>
          </cell>
          <cell r="O164">
            <v>11.000065300000001</v>
          </cell>
          <cell r="Q164">
            <v>11.000065300000001</v>
          </cell>
        </row>
        <row r="165">
          <cell r="D165" t="str">
            <v>28 April 2003</v>
          </cell>
          <cell r="I165">
            <v>0</v>
          </cell>
          <cell r="J165">
            <v>0</v>
          </cell>
          <cell r="K165">
            <v>0</v>
          </cell>
          <cell r="M165">
            <v>3.8</v>
          </cell>
          <cell r="O165">
            <v>6.1</v>
          </cell>
          <cell r="Q165">
            <v>6.1</v>
          </cell>
        </row>
        <row r="166">
          <cell r="D166" t="str">
            <v>29 April 2003</v>
          </cell>
          <cell r="I166">
            <v>0</v>
          </cell>
          <cell r="J166">
            <v>0</v>
          </cell>
          <cell r="K166">
            <v>0</v>
          </cell>
          <cell r="M166">
            <v>96.8</v>
          </cell>
          <cell r="O166">
            <v>154.80000000000001</v>
          </cell>
          <cell r="Q166">
            <v>154.80000000000001</v>
          </cell>
        </row>
        <row r="167">
          <cell r="D167" t="str">
            <v>30 April 2003</v>
          </cell>
          <cell r="I167">
            <v>181.86</v>
          </cell>
          <cell r="J167">
            <v>0</v>
          </cell>
          <cell r="K167">
            <v>181.86</v>
          </cell>
          <cell r="M167">
            <v>4.2</v>
          </cell>
          <cell r="O167">
            <v>7.8</v>
          </cell>
          <cell r="Q167">
            <v>189.66000000000003</v>
          </cell>
        </row>
        <row r="169">
          <cell r="D169" t="str">
            <v>TOTAL :</v>
          </cell>
          <cell r="I169">
            <v>8108.5735258260893</v>
          </cell>
          <cell r="J169">
            <v>6688.4480569199995</v>
          </cell>
          <cell r="K169">
            <v>1420.1254689060897</v>
          </cell>
          <cell r="M169">
            <v>564.3276847126707</v>
          </cell>
          <cell r="O169">
            <v>933.00006529999996</v>
          </cell>
          <cell r="Q169">
            <v>9041.5735911260908</v>
          </cell>
          <cell r="S169">
            <v>9635.8254044378009</v>
          </cell>
        </row>
        <row r="170">
          <cell r="D170" t="str">
            <v>(*) USD (Buying rate) Projection in April: 1.653.448</v>
          </cell>
        </row>
        <row r="171">
          <cell r="D171" t="str">
            <v>(**)External debt service of the consolidated budget and the guaranteed debt in cash outflow basis (projection)</v>
          </cell>
        </row>
      </sheetData>
      <sheetData sheetId="14" refreshError="1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ylar boş"/>
      <sheetName val="yeni dağılım Mart01"/>
      <sheetName val="final6.12"/>
      <sheetName val="incl.priv."/>
      <sheetName val="Sheet3"/>
      <sheetName val="Sheet2"/>
      <sheetName val="17 KASIM MUTABAKAT"/>
      <sheetName val=" maliye ile frontloading-bos"/>
      <sheetName val="frontloading 17 kasım"/>
      <sheetName val="Sheet1"/>
      <sheetName val="AYR. HARC. PROG.-14.11.00"/>
      <sheetName val="2001 BUTCE-LOI4"/>
      <sheetName val="gelir (vergi cihan 11 kasim 0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IS"/>
      <sheetName val="CFS"/>
      <sheetName val="BS"/>
      <sheetName val="ProjectSch"/>
      <sheetName val="CapexSch"/>
      <sheetName val="CapacitySch"/>
      <sheetName val="RevenueModel"/>
      <sheetName val="OpexModel"/>
      <sheetName val="D&amp;ASch"/>
      <sheetName val="WCSch"/>
      <sheetName val="TaxSch"/>
      <sheetName val="OtherIS"/>
      <sheetName val="FinancingSch"/>
      <sheetName val="Exit Analysis"/>
      <sheetName val="Deal"/>
    </sheetNames>
    <sheetDataSet>
      <sheetData sheetId="0">
        <row r="6">
          <cell r="H6">
            <v>39721</v>
          </cell>
        </row>
        <row r="23">
          <cell r="B23" t="str">
            <v>EUR th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şlık"/>
      <sheetName val="tahakkuk müzekkeresi_1"/>
      <sheetName val="SAİ_yeni_2"/>
      <sheetName val="Env_Bilanço Defteri_5"/>
      <sheetName val="5_1"/>
      <sheetName val="5_2"/>
      <sheetName val="5_3"/>
      <sheetName val="5_4"/>
      <sheetName val="5_5"/>
      <sheetName val="5_6"/>
      <sheetName val="5_7"/>
      <sheetName val="5_8"/>
      <sheetName val="5_9"/>
      <sheetName val="5_10"/>
      <sheetName val="5_11"/>
      <sheetName val="5_12"/>
      <sheetName val="Günlük Kasa Defteri_6"/>
      <sheetName val="vezne alındısı_7"/>
      <sheetName val="sayman mutemedi alındısı_8"/>
      <sheetName val="banka kredi alındısı_9"/>
      <sheetName val="mahsup alındısı_10"/>
      <sheetName val="menkul kıymetler alındısı_11"/>
      <sheetName val="teslimat müzekkeresi_1_12"/>
      <sheetName val="teslimat müzekkeresi_2_12"/>
      <sheetName val="gönderme emri_13"/>
      <sheetName val="Ayniyat Alındısı_yeni_14"/>
      <sheetName val="ambar stok cıkıs fısı_15"/>
      <sheetName val="Stok_HAr_Def_16"/>
      <sheetName val="DipKoçanı_yeni_17"/>
      <sheetName val="Duran_Var_18"/>
      <sheetName val="İhtiyaç Pusulası_19"/>
      <sheetName val="Maliyet Pusulası_20"/>
      <sheetName val="Sipariş Pusulası_21"/>
      <sheetName val="İmalat Def._22"/>
      <sheetName val="Aylık Mizan_23"/>
      <sheetName val="Döner Ser.Aylık Has.Bild._24"/>
      <sheetName val="Döner Ser.Yıllık Has.Bild._25"/>
      <sheetName val="kesin mizan_26"/>
      <sheetName val="faaliyet raporu_27"/>
      <sheetName val="faaliyet raporu II_27"/>
      <sheetName val="faaliyet raporuIII_27_1"/>
      <sheetName val="faaliyet raporuIII_27_2"/>
      <sheetName val="faaliyet raporuIII_27_3"/>
      <sheetName val="faaliyet raporuIII_27_4"/>
      <sheetName val="faaliyet raporu IV_27"/>
      <sheetName val="faaliyet raporu V_27"/>
      <sheetName val="faaliyet raporu VI_27"/>
      <sheetName val="Fon_Ak_Tab"/>
      <sheetName val="Nakit "/>
      <sheetName val="Say.İl.Cet_28"/>
      <sheetName val="kayıt bıldırımı_29"/>
      <sheetName val="döner ser.hesap kartı_30"/>
      <sheetName val="kadro defteri_31"/>
      <sheetName val="kadro ve aylık kartı_32"/>
      <sheetName val="dava defteri_33"/>
      <sheetName val="alındı kayıt defteri_34"/>
      <sheetName val="Arşiv Defteri_35"/>
      <sheetName val="Devir Cetveli_36"/>
      <sheetName val="Devir Cetveli_36_1"/>
      <sheetName val="Devir Cetveli_36_2"/>
      <sheetName val="Devir Cetveli_36_3"/>
      <sheetName val="Devir Cetveli_36_4"/>
      <sheetName val="Devir Cetveli_36_5"/>
      <sheetName val="Devir Cetveli_36_6"/>
      <sheetName val="Devir Cetveli_36_7"/>
      <sheetName val="Devir Cetveli_36_8"/>
      <sheetName val="Devir Cetveli_36_9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R ZARAR"/>
      <sheetName val="KAR ZARAR (2)"/>
      <sheetName val="ANALİTİK"/>
      <sheetName val="FİNANS"/>
      <sheetName val="D.VAR1"/>
      <sheetName val="D.VAR2"/>
      <sheetName val="AMORT"/>
      <sheetName val="BRMFİY"/>
      <sheetName val="MALİ"/>
      <sheetName val="ÜRTM"/>
      <sheetName val="İSTH"/>
      <sheetName val="PER-HAR"/>
      <sheetName val="STOK"/>
      <sheetName val="İT-İH"/>
      <sheetName val="DBORÇ"/>
      <sheetName val="KANYÜK"/>
      <sheetName val="YATKUR"/>
      <sheetName val="BNKKRD"/>
      <sheetName val="BRSATM "/>
      <sheetName val="HSLT"/>
      <sheetName val="BORCAL"/>
      <sheetName val="FİYAT"/>
      <sheetName val="İŞTRK"/>
      <sheetName val="ANKET"/>
      <sheetName val="Sheet4"/>
      <sheetName val="Sheet5"/>
      <sheetName val="bus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tcmb.gov.tr/wps/wcm/connect/TR/TCMB+TR/Main+Menu/Istatistikler/Doviz+Kurlari/Gosterge+Niteligindeki+Merkez+Bankasi+Kurlarii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epdk.org.tr/Detay/DownloadDocument?id=Uo5og7ZS2pc=" TargetMode="External"/><Relationship Id="rId1" Type="http://schemas.openxmlformats.org/officeDocument/2006/relationships/hyperlink" Target="https://www.teias.gov.tr/tr/yayinlar-raporlar/piyasa-raporlar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E47"/>
  <sheetViews>
    <sheetView tabSelected="1" zoomScale="80" zoomScaleNormal="80" workbookViewId="0">
      <selection activeCell="D13" sqref="D13"/>
    </sheetView>
  </sheetViews>
  <sheetFormatPr defaultColWidth="11.453125" defaultRowHeight="12.5"/>
  <cols>
    <col min="1" max="1" width="47.6328125" customWidth="1"/>
    <col min="2" max="2" width="55" customWidth="1"/>
    <col min="3" max="3" width="59.36328125" customWidth="1"/>
    <col min="4" max="4" width="25.6328125" customWidth="1"/>
    <col min="5" max="5" width="44.08984375" style="7" customWidth="1"/>
    <col min="6" max="6" width="16.90625" style="7" bestFit="1" customWidth="1"/>
    <col min="7" max="7" width="17.36328125" customWidth="1"/>
    <col min="8" max="8" width="30" customWidth="1"/>
    <col min="9" max="9" width="15.6328125" customWidth="1"/>
    <col min="10" max="10" width="11.453125" bestFit="1" customWidth="1"/>
    <col min="11" max="12" width="9" customWidth="1"/>
    <col min="13" max="13" width="9.54296875" customWidth="1"/>
    <col min="14" max="18" width="11.453125" bestFit="1" customWidth="1"/>
    <col min="19" max="19" width="35.6328125" bestFit="1" customWidth="1"/>
    <col min="20" max="25" width="10" bestFit="1" customWidth="1"/>
    <col min="26" max="34" width="9" customWidth="1"/>
  </cols>
  <sheetData>
    <row r="1" spans="1:57" ht="13" thickBot="1"/>
    <row r="2" spans="1:57" ht="14.25" customHeight="1" thickBot="1">
      <c r="A2" s="8" t="s">
        <v>19</v>
      </c>
      <c r="B2" s="154" t="s">
        <v>123</v>
      </c>
      <c r="C2" s="152" t="s">
        <v>136</v>
      </c>
      <c r="D2" s="76"/>
      <c r="E2" s="226" t="s">
        <v>20</v>
      </c>
      <c r="F2" s="2"/>
      <c r="G2" s="3" t="s">
        <v>0</v>
      </c>
      <c r="H2" s="3" t="s">
        <v>1</v>
      </c>
      <c r="I2" s="3" t="s">
        <v>2</v>
      </c>
      <c r="J2" s="3" t="s">
        <v>3</v>
      </c>
      <c r="K2" s="3" t="s">
        <v>4</v>
      </c>
      <c r="L2" s="3" t="s">
        <v>5</v>
      </c>
      <c r="M2" s="3" t="s">
        <v>6</v>
      </c>
      <c r="N2" s="3" t="s">
        <v>7</v>
      </c>
      <c r="O2" s="3" t="s">
        <v>8</v>
      </c>
      <c r="P2" s="4" t="s">
        <v>9</v>
      </c>
      <c r="Q2" s="5" t="s">
        <v>10</v>
      </c>
      <c r="R2" s="3" t="s">
        <v>11</v>
      </c>
      <c r="S2" s="3" t="s">
        <v>12</v>
      </c>
      <c r="T2" s="3" t="s">
        <v>13</v>
      </c>
      <c r="U2" s="3" t="s">
        <v>14</v>
      </c>
      <c r="V2" s="3" t="s">
        <v>15</v>
      </c>
      <c r="W2" s="3" t="s">
        <v>16</v>
      </c>
      <c r="X2" s="3" t="s">
        <v>17</v>
      </c>
      <c r="Y2" s="3" t="s">
        <v>18</v>
      </c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</row>
    <row r="3" spans="1:57" s="12" customFormat="1" ht="10.25" customHeight="1">
      <c r="A3" s="269" t="s">
        <v>125</v>
      </c>
      <c r="B3" s="272">
        <v>23800</v>
      </c>
      <c r="C3" s="242" t="s">
        <v>28</v>
      </c>
      <c r="D3" s="243">
        <f>(D4+D5+D6+D7+D8+D9+D10+D11)*(100+B40)/100</f>
        <v>1329.1818366140003</v>
      </c>
      <c r="E3" s="28" t="s">
        <v>50</v>
      </c>
      <c r="F3" s="11"/>
      <c r="G3" s="212">
        <f>D27</f>
        <v>13.3</v>
      </c>
      <c r="H3" s="212">
        <f>G3</f>
        <v>13.3</v>
      </c>
      <c r="I3" s="212">
        <f t="shared" ref="I3:P5" si="0">H3</f>
        <v>13.3</v>
      </c>
      <c r="J3" s="212">
        <f t="shared" si="0"/>
        <v>13.3</v>
      </c>
      <c r="K3" s="212">
        <f t="shared" si="0"/>
        <v>13.3</v>
      </c>
      <c r="L3" s="212">
        <f t="shared" si="0"/>
        <v>13.3</v>
      </c>
      <c r="M3" s="212">
        <f t="shared" si="0"/>
        <v>13.3</v>
      </c>
      <c r="N3" s="212">
        <f t="shared" si="0"/>
        <v>13.3</v>
      </c>
      <c r="O3" s="212">
        <f t="shared" si="0"/>
        <v>13.3</v>
      </c>
      <c r="P3" s="211">
        <f>+O3</f>
        <v>13.3</v>
      </c>
      <c r="Q3" s="206">
        <f>+P3</f>
        <v>13.3</v>
      </c>
      <c r="R3" s="206">
        <f t="shared" ref="R3:Y5" si="1">Q3</f>
        <v>13.3</v>
      </c>
      <c r="S3" s="206">
        <f t="shared" si="1"/>
        <v>13.3</v>
      </c>
      <c r="T3" s="206">
        <f t="shared" si="1"/>
        <v>13.3</v>
      </c>
      <c r="U3" s="206">
        <f t="shared" si="1"/>
        <v>13.3</v>
      </c>
      <c r="V3" s="206">
        <f t="shared" si="1"/>
        <v>13.3</v>
      </c>
      <c r="W3" s="206">
        <f t="shared" si="1"/>
        <v>13.3</v>
      </c>
      <c r="X3" s="206">
        <f t="shared" si="1"/>
        <v>13.3</v>
      </c>
      <c r="Y3" s="206">
        <f t="shared" si="1"/>
        <v>13.3</v>
      </c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</row>
    <row r="4" spans="1:57" s="12" customFormat="1" ht="10.5">
      <c r="A4" s="270"/>
      <c r="B4" s="273"/>
      <c r="C4" s="244" t="s">
        <v>127</v>
      </c>
      <c r="D4" s="245">
        <f>302</f>
        <v>302</v>
      </c>
      <c r="E4" s="28" t="s">
        <v>47</v>
      </c>
      <c r="F4" s="16"/>
      <c r="G4" s="253">
        <f>D28</f>
        <v>42.027999999999999</v>
      </c>
      <c r="H4" s="254">
        <f>G4</f>
        <v>42.027999999999999</v>
      </c>
      <c r="I4" s="254">
        <f t="shared" si="0"/>
        <v>42.027999999999999</v>
      </c>
      <c r="J4" s="254">
        <f t="shared" si="0"/>
        <v>42.027999999999999</v>
      </c>
      <c r="K4" s="254">
        <f t="shared" si="0"/>
        <v>42.027999999999999</v>
      </c>
      <c r="L4" s="254">
        <f t="shared" si="0"/>
        <v>42.027999999999999</v>
      </c>
      <c r="M4" s="254">
        <f t="shared" si="0"/>
        <v>42.027999999999999</v>
      </c>
      <c r="N4" s="254">
        <f t="shared" si="0"/>
        <v>42.027999999999999</v>
      </c>
      <c r="O4" s="254">
        <f t="shared" si="0"/>
        <v>42.027999999999999</v>
      </c>
      <c r="P4" s="255">
        <f t="shared" si="0"/>
        <v>42.027999999999999</v>
      </c>
      <c r="Q4" s="254">
        <f>P4</f>
        <v>42.027999999999999</v>
      </c>
      <c r="R4" s="254">
        <f t="shared" si="1"/>
        <v>42.027999999999999</v>
      </c>
      <c r="S4" s="254">
        <f t="shared" si="1"/>
        <v>42.027999999999999</v>
      </c>
      <c r="T4" s="254">
        <f t="shared" si="1"/>
        <v>42.027999999999999</v>
      </c>
      <c r="U4" s="254">
        <f t="shared" si="1"/>
        <v>42.027999999999999</v>
      </c>
      <c r="V4" s="254">
        <f t="shared" si="1"/>
        <v>42.027999999999999</v>
      </c>
      <c r="W4" s="254">
        <f t="shared" si="1"/>
        <v>42.027999999999999</v>
      </c>
      <c r="X4" s="254">
        <f t="shared" si="1"/>
        <v>42.027999999999999</v>
      </c>
      <c r="Y4" s="254">
        <f t="shared" si="1"/>
        <v>42.027999999999999</v>
      </c>
      <c r="Z4" s="192"/>
      <c r="AA4" s="192"/>
      <c r="AB4" s="192"/>
      <c r="AC4" s="192"/>
      <c r="AD4" s="192"/>
      <c r="AE4" s="192"/>
      <c r="AF4" s="192"/>
      <c r="AG4" s="192"/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  <c r="AT4" s="192"/>
    </row>
    <row r="5" spans="1:57" s="12" customFormat="1" ht="10.5">
      <c r="A5" s="270"/>
      <c r="B5" s="273"/>
      <c r="C5" s="244" t="s">
        <v>128</v>
      </c>
      <c r="D5" s="246">
        <v>360</v>
      </c>
      <c r="E5" s="28" t="s">
        <v>21</v>
      </c>
      <c r="F5" s="16"/>
      <c r="G5" s="110">
        <f>(ROUND(G4*1000*G3/100,2)*(1-D14))-(D22*D28*1000/100)</f>
        <v>5438.79756</v>
      </c>
      <c r="H5" s="110">
        <f>G5</f>
        <v>5438.79756</v>
      </c>
      <c r="I5" s="110">
        <f>H5</f>
        <v>5438.79756</v>
      </c>
      <c r="J5" s="110">
        <f t="shared" si="0"/>
        <v>5438.79756</v>
      </c>
      <c r="K5" s="110">
        <f t="shared" si="0"/>
        <v>5438.79756</v>
      </c>
      <c r="L5" s="110">
        <f t="shared" si="0"/>
        <v>5438.79756</v>
      </c>
      <c r="M5" s="110">
        <f t="shared" si="0"/>
        <v>5438.79756</v>
      </c>
      <c r="N5" s="110">
        <f t="shared" si="0"/>
        <v>5438.79756</v>
      </c>
      <c r="O5" s="110">
        <f t="shared" si="0"/>
        <v>5438.79756</v>
      </c>
      <c r="P5" s="110">
        <f>O5</f>
        <v>5438.79756</v>
      </c>
      <c r="Q5" s="68">
        <f>(ROUND(Q3*Q4*1000/100,2)*(1-D14))-(D22*D28*1000/100)</f>
        <v>5438.79756</v>
      </c>
      <c r="R5" s="68">
        <f t="shared" si="1"/>
        <v>5438.79756</v>
      </c>
      <c r="S5" s="68">
        <f t="shared" si="1"/>
        <v>5438.79756</v>
      </c>
      <c r="T5" s="68">
        <f t="shared" si="1"/>
        <v>5438.79756</v>
      </c>
      <c r="U5" s="68">
        <f t="shared" si="1"/>
        <v>5438.79756</v>
      </c>
      <c r="V5" s="68">
        <f t="shared" si="1"/>
        <v>5438.79756</v>
      </c>
      <c r="W5" s="68">
        <f t="shared" si="1"/>
        <v>5438.79756</v>
      </c>
      <c r="X5" s="68">
        <f t="shared" si="1"/>
        <v>5438.79756</v>
      </c>
      <c r="Y5" s="68">
        <f t="shared" si="1"/>
        <v>5438.79756</v>
      </c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</row>
    <row r="6" spans="1:57" s="12" customFormat="1" ht="10.5">
      <c r="A6" s="270"/>
      <c r="B6" s="273"/>
      <c r="C6" s="227" t="s">
        <v>129</v>
      </c>
      <c r="D6" s="246">
        <v>209.77894736842106</v>
      </c>
      <c r="E6" s="28" t="s">
        <v>22</v>
      </c>
      <c r="F6" s="18">
        <f>SUM(G6:Y6)</f>
        <v>13300</v>
      </c>
      <c r="G6" s="110">
        <f>700</f>
        <v>700</v>
      </c>
      <c r="H6" s="110">
        <f>G6</f>
        <v>700</v>
      </c>
      <c r="I6" s="110">
        <f t="shared" ref="I6:P7" si="2">H6</f>
        <v>700</v>
      </c>
      <c r="J6" s="110">
        <f t="shared" si="2"/>
        <v>700</v>
      </c>
      <c r="K6" s="110">
        <f t="shared" si="2"/>
        <v>700</v>
      </c>
      <c r="L6" s="110">
        <f t="shared" si="2"/>
        <v>700</v>
      </c>
      <c r="M6" s="110">
        <f t="shared" si="2"/>
        <v>700</v>
      </c>
      <c r="N6" s="110">
        <f t="shared" si="2"/>
        <v>700</v>
      </c>
      <c r="O6" s="110">
        <f t="shared" si="2"/>
        <v>700</v>
      </c>
      <c r="P6" s="111">
        <f t="shared" si="2"/>
        <v>700</v>
      </c>
      <c r="Q6" s="17">
        <f>700</f>
        <v>700</v>
      </c>
      <c r="R6" s="17">
        <f t="shared" ref="R6:Y7" si="3">Q6</f>
        <v>700</v>
      </c>
      <c r="S6" s="17">
        <f t="shared" si="3"/>
        <v>700</v>
      </c>
      <c r="T6" s="17">
        <f t="shared" si="3"/>
        <v>700</v>
      </c>
      <c r="U6" s="17">
        <f t="shared" si="3"/>
        <v>700</v>
      </c>
      <c r="V6" s="17">
        <f t="shared" si="3"/>
        <v>700</v>
      </c>
      <c r="W6" s="17">
        <f t="shared" si="3"/>
        <v>700</v>
      </c>
      <c r="X6" s="17">
        <f t="shared" si="3"/>
        <v>700</v>
      </c>
      <c r="Y6" s="17">
        <f t="shared" si="3"/>
        <v>700</v>
      </c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2"/>
      <c r="AO6" s="192"/>
      <c r="AP6" s="192"/>
      <c r="AQ6" s="192"/>
      <c r="AR6" s="192"/>
      <c r="AS6" s="192"/>
      <c r="AT6" s="192"/>
    </row>
    <row r="7" spans="1:57" s="12" customFormat="1" ht="54" customHeight="1">
      <c r="A7" s="271"/>
      <c r="B7" s="274"/>
      <c r="C7" s="227" t="s">
        <v>130</v>
      </c>
      <c r="D7" s="228">
        <v>25</v>
      </c>
      <c r="E7" s="28" t="s">
        <v>23</v>
      </c>
      <c r="F7" s="16"/>
      <c r="G7" s="110">
        <v>1328.8</v>
      </c>
      <c r="H7" s="110">
        <f>D3</f>
        <v>1329.1818366140003</v>
      </c>
      <c r="I7" s="110">
        <f t="shared" si="2"/>
        <v>1329.1818366140003</v>
      </c>
      <c r="J7" s="110">
        <f t="shared" si="2"/>
        <v>1329.1818366140003</v>
      </c>
      <c r="K7" s="110">
        <f t="shared" si="2"/>
        <v>1329.1818366140003</v>
      </c>
      <c r="L7" s="110">
        <f t="shared" si="2"/>
        <v>1329.1818366140003</v>
      </c>
      <c r="M7" s="110">
        <f t="shared" si="2"/>
        <v>1329.1818366140003</v>
      </c>
      <c r="N7" s="110">
        <f t="shared" si="2"/>
        <v>1329.1818366140003</v>
      </c>
      <c r="O7" s="110">
        <f t="shared" si="2"/>
        <v>1329.1818366140003</v>
      </c>
      <c r="P7" s="111">
        <f t="shared" si="2"/>
        <v>1329.1818366140003</v>
      </c>
      <c r="Q7" s="17">
        <f>P7</f>
        <v>1329.1818366140003</v>
      </c>
      <c r="R7" s="17">
        <f t="shared" si="3"/>
        <v>1329.1818366140003</v>
      </c>
      <c r="S7" s="17">
        <f t="shared" si="3"/>
        <v>1329.1818366140003</v>
      </c>
      <c r="T7" s="17">
        <f t="shared" si="3"/>
        <v>1329.1818366140003</v>
      </c>
      <c r="U7" s="17">
        <f t="shared" si="3"/>
        <v>1329.1818366140003</v>
      </c>
      <c r="V7" s="17">
        <f t="shared" si="3"/>
        <v>1329.1818366140003</v>
      </c>
      <c r="W7" s="17">
        <f t="shared" si="3"/>
        <v>1329.1818366140003</v>
      </c>
      <c r="X7" s="17">
        <f t="shared" si="3"/>
        <v>1329.1818366140003</v>
      </c>
      <c r="Y7" s="17">
        <f t="shared" si="3"/>
        <v>1329.1818366140003</v>
      </c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</row>
    <row r="8" spans="1:57" s="12" customFormat="1" ht="10.5">
      <c r="A8" s="153"/>
      <c r="B8" s="241"/>
      <c r="C8" s="247" t="s">
        <v>131</v>
      </c>
      <c r="D8" s="228">
        <v>225</v>
      </c>
      <c r="E8" s="28" t="s">
        <v>24</v>
      </c>
      <c r="F8" s="16"/>
      <c r="G8" s="110">
        <f t="shared" ref="G8:P8" si="4">+G5-G6-G7</f>
        <v>3409.9975599999998</v>
      </c>
      <c r="H8" s="110">
        <f t="shared" si="4"/>
        <v>3409.6157233859994</v>
      </c>
      <c r="I8" s="110">
        <f t="shared" si="4"/>
        <v>3409.6157233859994</v>
      </c>
      <c r="J8" s="110">
        <f t="shared" si="4"/>
        <v>3409.6157233859994</v>
      </c>
      <c r="K8" s="110">
        <f t="shared" si="4"/>
        <v>3409.6157233859994</v>
      </c>
      <c r="L8" s="110">
        <f t="shared" si="4"/>
        <v>3409.6157233859994</v>
      </c>
      <c r="M8" s="110">
        <f t="shared" si="4"/>
        <v>3409.6157233859994</v>
      </c>
      <c r="N8" s="110">
        <f t="shared" si="4"/>
        <v>3409.6157233859994</v>
      </c>
      <c r="O8" s="110">
        <f t="shared" si="4"/>
        <v>3409.6157233859994</v>
      </c>
      <c r="P8" s="111">
        <f t="shared" si="4"/>
        <v>3409.6157233859994</v>
      </c>
      <c r="Q8" s="17">
        <f t="shared" ref="Q8:Y8" si="5">+Q5-Q6-Q7</f>
        <v>3409.6157233859994</v>
      </c>
      <c r="R8" s="17">
        <f t="shared" si="5"/>
        <v>3409.6157233859994</v>
      </c>
      <c r="S8" s="17">
        <f t="shared" si="5"/>
        <v>3409.6157233859994</v>
      </c>
      <c r="T8" s="17">
        <f t="shared" si="5"/>
        <v>3409.6157233859994</v>
      </c>
      <c r="U8" s="17">
        <f t="shared" si="5"/>
        <v>3409.6157233859994</v>
      </c>
      <c r="V8" s="17">
        <f t="shared" si="5"/>
        <v>3409.6157233859994</v>
      </c>
      <c r="W8" s="17">
        <f t="shared" si="5"/>
        <v>3409.6157233859994</v>
      </c>
      <c r="X8" s="17">
        <f t="shared" si="5"/>
        <v>3409.6157233859994</v>
      </c>
      <c r="Y8" s="17">
        <f t="shared" si="5"/>
        <v>3409.6157233859994</v>
      </c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</row>
    <row r="9" spans="1:57" s="12" customFormat="1" ht="10.5">
      <c r="A9" s="153" t="s">
        <v>75</v>
      </c>
      <c r="B9" s="204">
        <f>0.1*(B3)</f>
        <v>2380</v>
      </c>
      <c r="C9" s="227" t="s">
        <v>132</v>
      </c>
      <c r="D9" s="248">
        <v>85</v>
      </c>
      <c r="E9" s="28" t="s">
        <v>108</v>
      </c>
      <c r="F9" s="21"/>
      <c r="G9" s="110">
        <v>0</v>
      </c>
      <c r="H9" s="110">
        <v>0</v>
      </c>
      <c r="I9" s="110">
        <v>0</v>
      </c>
      <c r="J9" s="110">
        <v>0</v>
      </c>
      <c r="K9" s="110">
        <v>0</v>
      </c>
      <c r="L9" s="110">
        <v>0</v>
      </c>
      <c r="M9" s="110">
        <v>0</v>
      </c>
      <c r="N9" s="110">
        <v>0</v>
      </c>
      <c r="O9" s="110">
        <v>0</v>
      </c>
      <c r="P9" s="110">
        <v>0</v>
      </c>
      <c r="Q9" s="17">
        <v>0</v>
      </c>
      <c r="R9" s="17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</row>
    <row r="10" spans="1:57" s="12" customFormat="1" ht="10.5">
      <c r="A10" s="61" t="s">
        <v>51</v>
      </c>
      <c r="B10" s="204">
        <f>SUM(B3:B9)</f>
        <v>26180</v>
      </c>
      <c r="C10" s="227" t="s">
        <v>133</v>
      </c>
      <c r="D10" s="248">
        <v>59.125558680000005</v>
      </c>
      <c r="E10" s="28" t="s">
        <v>48</v>
      </c>
      <c r="F10" s="18">
        <f>SUM(G10:Y10)</f>
        <v>0</v>
      </c>
      <c r="G10" s="112">
        <v>0</v>
      </c>
      <c r="H10" s="112">
        <v>0</v>
      </c>
      <c r="I10" s="112">
        <v>0</v>
      </c>
      <c r="J10" s="112">
        <v>0</v>
      </c>
      <c r="K10" s="112">
        <v>0</v>
      </c>
      <c r="L10" s="112">
        <v>0</v>
      </c>
      <c r="M10" s="112">
        <v>0</v>
      </c>
      <c r="N10" s="112">
        <v>0</v>
      </c>
      <c r="O10" s="112">
        <v>0</v>
      </c>
      <c r="P10" s="112">
        <v>0</v>
      </c>
      <c r="Q10" s="112">
        <v>0</v>
      </c>
      <c r="R10" s="112">
        <v>0</v>
      </c>
      <c r="S10" s="112">
        <v>0</v>
      </c>
      <c r="T10" s="112">
        <v>0</v>
      </c>
      <c r="U10" s="112">
        <v>0</v>
      </c>
      <c r="V10" s="112">
        <v>0</v>
      </c>
      <c r="W10" s="112">
        <v>0</v>
      </c>
      <c r="X10" s="112">
        <v>0</v>
      </c>
      <c r="Y10" s="112">
        <v>0</v>
      </c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</row>
    <row r="11" spans="1:57" s="12" customFormat="1" ht="11" thickBot="1">
      <c r="A11" s="153"/>
      <c r="B11" s="204"/>
      <c r="C11" s="249" t="s">
        <v>134</v>
      </c>
      <c r="D11" s="250">
        <v>63.27733056557895</v>
      </c>
      <c r="E11" s="28" t="s">
        <v>25</v>
      </c>
      <c r="F11" s="23"/>
      <c r="G11" s="110">
        <f t="shared" ref="G11:P11" si="6">+G8-G9+G10</f>
        <v>3409.9975599999998</v>
      </c>
      <c r="H11" s="110">
        <f t="shared" si="6"/>
        <v>3409.6157233859994</v>
      </c>
      <c r="I11" s="110">
        <f t="shared" si="6"/>
        <v>3409.6157233859994</v>
      </c>
      <c r="J11" s="110">
        <f t="shared" si="6"/>
        <v>3409.6157233859994</v>
      </c>
      <c r="K11" s="110">
        <f t="shared" si="6"/>
        <v>3409.6157233859994</v>
      </c>
      <c r="L11" s="110">
        <f t="shared" si="6"/>
        <v>3409.6157233859994</v>
      </c>
      <c r="M11" s="110">
        <f t="shared" si="6"/>
        <v>3409.6157233859994</v>
      </c>
      <c r="N11" s="110">
        <f t="shared" si="6"/>
        <v>3409.6157233859994</v>
      </c>
      <c r="O11" s="110">
        <f t="shared" si="6"/>
        <v>3409.6157233859994</v>
      </c>
      <c r="P11" s="111">
        <f t="shared" si="6"/>
        <v>3409.6157233859994</v>
      </c>
      <c r="Q11" s="17">
        <f t="shared" ref="Q11:Y11" si="7">+Q8-Q9+Q10</f>
        <v>3409.6157233859994</v>
      </c>
      <c r="R11" s="17">
        <f t="shared" si="7"/>
        <v>3409.6157233859994</v>
      </c>
      <c r="S11" s="17">
        <f t="shared" si="7"/>
        <v>3409.6157233859994</v>
      </c>
      <c r="T11" s="17">
        <f t="shared" si="7"/>
        <v>3409.6157233859994</v>
      </c>
      <c r="U11" s="17">
        <f t="shared" si="7"/>
        <v>3409.6157233859994</v>
      </c>
      <c r="V11" s="17">
        <f t="shared" si="7"/>
        <v>3409.6157233859994</v>
      </c>
      <c r="W11" s="17">
        <f t="shared" si="7"/>
        <v>3409.6157233859994</v>
      </c>
      <c r="X11" s="17">
        <f t="shared" si="7"/>
        <v>3409.6157233859994</v>
      </c>
      <c r="Y11" s="17">
        <f t="shared" si="7"/>
        <v>3409.6157233859994</v>
      </c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192"/>
      <c r="AK11" s="192"/>
      <c r="AL11" s="192"/>
      <c r="AM11" s="192"/>
      <c r="AN11" s="192"/>
      <c r="AO11" s="192"/>
      <c r="AP11" s="192"/>
      <c r="AQ11" s="192"/>
      <c r="AR11" s="192"/>
      <c r="AS11" s="192"/>
      <c r="AT11" s="192"/>
    </row>
    <row r="12" spans="1:57" s="12" customFormat="1" ht="10.5">
      <c r="A12" s="153"/>
      <c r="B12" s="230"/>
      <c r="C12" s="33"/>
      <c r="D12" s="33"/>
      <c r="E12" s="22" t="s">
        <v>41</v>
      </c>
      <c r="F12" s="18"/>
      <c r="G12" s="110">
        <f t="shared" ref="G12:P12" si="8">G11</f>
        <v>3409.9975599999998</v>
      </c>
      <c r="H12" s="110">
        <f t="shared" si="8"/>
        <v>3409.6157233859994</v>
      </c>
      <c r="I12" s="110">
        <f t="shared" si="8"/>
        <v>3409.6157233859994</v>
      </c>
      <c r="J12" s="110">
        <f t="shared" si="8"/>
        <v>3409.6157233859994</v>
      </c>
      <c r="K12" s="110">
        <f t="shared" si="8"/>
        <v>3409.6157233859994</v>
      </c>
      <c r="L12" s="110">
        <f t="shared" si="8"/>
        <v>3409.6157233859994</v>
      </c>
      <c r="M12" s="110">
        <f t="shared" si="8"/>
        <v>3409.6157233859994</v>
      </c>
      <c r="N12" s="110">
        <f t="shared" si="8"/>
        <v>3409.6157233859994</v>
      </c>
      <c r="O12" s="110">
        <f t="shared" si="8"/>
        <v>3409.6157233859994</v>
      </c>
      <c r="P12" s="111">
        <f t="shared" si="8"/>
        <v>3409.6157233859994</v>
      </c>
      <c r="Q12" s="17">
        <f t="shared" ref="Q12:Y12" si="9">Q11</f>
        <v>3409.6157233859994</v>
      </c>
      <c r="R12" s="17">
        <f t="shared" si="9"/>
        <v>3409.6157233859994</v>
      </c>
      <c r="S12" s="17">
        <f t="shared" si="9"/>
        <v>3409.6157233859994</v>
      </c>
      <c r="T12" s="17">
        <f t="shared" si="9"/>
        <v>3409.6157233859994</v>
      </c>
      <c r="U12" s="17">
        <f t="shared" si="9"/>
        <v>3409.6157233859994</v>
      </c>
      <c r="V12" s="17">
        <f t="shared" si="9"/>
        <v>3409.6157233859994</v>
      </c>
      <c r="W12" s="17">
        <f t="shared" si="9"/>
        <v>3409.6157233859994</v>
      </c>
      <c r="X12" s="17">
        <f t="shared" si="9"/>
        <v>3409.6157233859994</v>
      </c>
      <c r="Y12" s="17">
        <f t="shared" si="9"/>
        <v>3409.6157233859994</v>
      </c>
      <c r="Z12" s="192"/>
      <c r="AA12" s="192"/>
      <c r="AB12" s="192"/>
      <c r="AC12" s="192"/>
      <c r="AD12" s="192"/>
      <c r="AE12" s="192"/>
      <c r="AF12" s="192"/>
      <c r="AG12" s="192"/>
      <c r="AH12" s="192"/>
      <c r="AI12" s="192"/>
      <c r="AJ12" s="192"/>
      <c r="AK12" s="192"/>
      <c r="AL12" s="192"/>
      <c r="AM12" s="192"/>
      <c r="AN12" s="192"/>
      <c r="AO12" s="192"/>
      <c r="AP12" s="192"/>
      <c r="AQ12" s="192"/>
      <c r="AR12" s="192"/>
      <c r="AS12" s="192"/>
      <c r="AT12" s="192"/>
    </row>
    <row r="13" spans="1:57" s="12" customFormat="1" ht="10.5">
      <c r="A13" s="158"/>
      <c r="B13" s="230"/>
      <c r="C13" s="205" t="s">
        <v>66</v>
      </c>
      <c r="D13" s="204">
        <f>+B3+B6+B5-F6</f>
        <v>10500</v>
      </c>
      <c r="E13" s="158" t="s">
        <v>35</v>
      </c>
      <c r="F13" s="26">
        <f>D26</f>
        <v>0.2</v>
      </c>
      <c r="G13" s="113">
        <f t="shared" ref="G13:P13" si="10">G12*$D$26</f>
        <v>681.99951199999998</v>
      </c>
      <c r="H13" s="113">
        <f t="shared" si="10"/>
        <v>681.92314467719996</v>
      </c>
      <c r="I13" s="113">
        <f t="shared" si="10"/>
        <v>681.92314467719996</v>
      </c>
      <c r="J13" s="113">
        <f t="shared" si="10"/>
        <v>681.92314467719996</v>
      </c>
      <c r="K13" s="113">
        <f t="shared" si="10"/>
        <v>681.92314467719996</v>
      </c>
      <c r="L13" s="113">
        <f t="shared" si="10"/>
        <v>681.92314467719996</v>
      </c>
      <c r="M13" s="113">
        <f t="shared" si="10"/>
        <v>681.92314467719996</v>
      </c>
      <c r="N13" s="113">
        <f t="shared" si="10"/>
        <v>681.92314467719996</v>
      </c>
      <c r="O13" s="113">
        <f t="shared" si="10"/>
        <v>681.92314467719996</v>
      </c>
      <c r="P13" s="114">
        <f t="shared" si="10"/>
        <v>681.92314467719996</v>
      </c>
      <c r="Q13" s="27">
        <f t="shared" ref="Q13:Y13" si="11">Q12*$D$26</f>
        <v>681.92314467719996</v>
      </c>
      <c r="R13" s="27">
        <f t="shared" si="11"/>
        <v>681.92314467719996</v>
      </c>
      <c r="S13" s="27">
        <f t="shared" si="11"/>
        <v>681.92314467719996</v>
      </c>
      <c r="T13" s="27">
        <f t="shared" si="11"/>
        <v>681.92314467719996</v>
      </c>
      <c r="U13" s="27">
        <f t="shared" si="11"/>
        <v>681.92314467719996</v>
      </c>
      <c r="V13" s="27">
        <f t="shared" si="11"/>
        <v>681.92314467719996</v>
      </c>
      <c r="W13" s="27">
        <f t="shared" si="11"/>
        <v>681.92314467719996</v>
      </c>
      <c r="X13" s="27">
        <f t="shared" si="11"/>
        <v>681.92314467719996</v>
      </c>
      <c r="Y13" s="27">
        <f t="shared" si="11"/>
        <v>681.92314467719996</v>
      </c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</row>
    <row r="14" spans="1:57" s="12" customFormat="1" ht="10.5">
      <c r="A14" s="159" t="s">
        <v>28</v>
      </c>
      <c r="B14" s="230">
        <f>+(B11+B10)*(100+B39)/100</f>
        <v>26180</v>
      </c>
      <c r="C14" s="240" t="s">
        <v>118</v>
      </c>
      <c r="D14" s="160">
        <f>'Transmission Loss'!C67</f>
        <v>2.7E-2</v>
      </c>
      <c r="E14" s="22" t="s">
        <v>26</v>
      </c>
      <c r="F14" s="28"/>
      <c r="G14" s="110">
        <f>+G11-G13</f>
        <v>2727.9980479999999</v>
      </c>
      <c r="H14" s="110">
        <f t="shared" ref="H14:U14" si="12">+H11-H13</f>
        <v>2727.6925787087994</v>
      </c>
      <c r="I14" s="110">
        <f t="shared" si="12"/>
        <v>2727.6925787087994</v>
      </c>
      <c r="J14" s="110">
        <f t="shared" si="12"/>
        <v>2727.6925787087994</v>
      </c>
      <c r="K14" s="110">
        <f t="shared" si="12"/>
        <v>2727.6925787087994</v>
      </c>
      <c r="L14" s="110">
        <f t="shared" si="12"/>
        <v>2727.6925787087994</v>
      </c>
      <c r="M14" s="110">
        <f t="shared" si="12"/>
        <v>2727.6925787087994</v>
      </c>
      <c r="N14" s="110">
        <f t="shared" si="12"/>
        <v>2727.6925787087994</v>
      </c>
      <c r="O14" s="110">
        <f t="shared" si="12"/>
        <v>2727.6925787087994</v>
      </c>
      <c r="P14" s="110">
        <f t="shared" si="12"/>
        <v>2727.6925787087994</v>
      </c>
      <c r="Q14" s="110">
        <f t="shared" si="12"/>
        <v>2727.6925787087994</v>
      </c>
      <c r="R14" s="110">
        <f t="shared" si="12"/>
        <v>2727.6925787087994</v>
      </c>
      <c r="S14" s="110">
        <f t="shared" si="12"/>
        <v>2727.6925787087994</v>
      </c>
      <c r="T14" s="110">
        <f t="shared" si="12"/>
        <v>2727.6925787087994</v>
      </c>
      <c r="U14" s="110">
        <f t="shared" si="12"/>
        <v>2727.6925787087994</v>
      </c>
      <c r="V14" s="110">
        <f t="shared" ref="V14" si="13">+V11-V13</f>
        <v>2727.6925787087994</v>
      </c>
      <c r="W14" s="110">
        <f t="shared" ref="W14" si="14">+W11-W13</f>
        <v>2727.6925787087994</v>
      </c>
      <c r="X14" s="110">
        <f t="shared" ref="X14" si="15">+X11-X13</f>
        <v>2727.6925787087994</v>
      </c>
      <c r="Y14" s="110">
        <f t="shared" ref="Y14" si="16">+Y11-Y13</f>
        <v>2727.6925787087994</v>
      </c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</row>
    <row r="15" spans="1:57" s="12" customFormat="1" ht="11" thickBot="1">
      <c r="A15" s="155"/>
      <c r="B15" s="33"/>
      <c r="C15" s="155"/>
      <c r="D15" s="62"/>
      <c r="E15" s="22" t="s">
        <v>36</v>
      </c>
      <c r="F15" s="29">
        <f>SUM(G16:P16)+SUM(Q16:Y16)+SUM(Z15:AF15)</f>
        <v>0</v>
      </c>
      <c r="G15" s="115">
        <f t="shared" ref="G15:P15" si="17">G14*$B$29</f>
        <v>0</v>
      </c>
      <c r="H15" s="115">
        <f t="shared" si="17"/>
        <v>0</v>
      </c>
      <c r="I15" s="115">
        <f t="shared" si="17"/>
        <v>0</v>
      </c>
      <c r="J15" s="115">
        <f t="shared" si="17"/>
        <v>0</v>
      </c>
      <c r="K15" s="115">
        <f t="shared" si="17"/>
        <v>0</v>
      </c>
      <c r="L15" s="115">
        <f t="shared" si="17"/>
        <v>0</v>
      </c>
      <c r="M15" s="115">
        <f t="shared" si="17"/>
        <v>0</v>
      </c>
      <c r="N15" s="115">
        <f t="shared" si="17"/>
        <v>0</v>
      </c>
      <c r="O15" s="115">
        <f t="shared" si="17"/>
        <v>0</v>
      </c>
      <c r="P15" s="116">
        <f t="shared" si="17"/>
        <v>0</v>
      </c>
      <c r="Q15" s="30">
        <f t="shared" ref="Q15:Y15" si="18">Q14*$B$29</f>
        <v>0</v>
      </c>
      <c r="R15" s="30">
        <f t="shared" si="18"/>
        <v>0</v>
      </c>
      <c r="S15" s="30">
        <f t="shared" si="18"/>
        <v>0</v>
      </c>
      <c r="T15" s="30">
        <f t="shared" si="18"/>
        <v>0</v>
      </c>
      <c r="U15" s="30">
        <f t="shared" si="18"/>
        <v>0</v>
      </c>
      <c r="V15" s="30">
        <f t="shared" si="18"/>
        <v>0</v>
      </c>
      <c r="W15" s="30">
        <f t="shared" si="18"/>
        <v>0</v>
      </c>
      <c r="X15" s="30">
        <f t="shared" si="18"/>
        <v>0</v>
      </c>
      <c r="Y15" s="30">
        <f t="shared" si="18"/>
        <v>0</v>
      </c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  <c r="AQ15" s="192"/>
      <c r="AR15" s="192"/>
      <c r="AS15" s="192"/>
      <c r="AT15" s="192"/>
    </row>
    <row r="16" spans="1:57" s="12" customFormat="1" ht="10.5">
      <c r="A16" s="155"/>
      <c r="B16" s="33"/>
      <c r="C16" s="61"/>
      <c r="D16" s="156"/>
    </row>
    <row r="17" spans="1:46" s="12" customFormat="1" ht="11" thickBot="1">
      <c r="C17" s="157"/>
      <c r="E17" s="20"/>
      <c r="F17" s="20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</row>
    <row r="18" spans="1:46" s="12" customFormat="1" ht="13.5" customHeight="1">
      <c r="A18" s="164" t="s">
        <v>42</v>
      </c>
      <c r="B18" s="174">
        <f>SUM(B14:B17)</f>
        <v>26180</v>
      </c>
      <c r="C18" s="171"/>
      <c r="D18" s="163"/>
      <c r="E18" s="13"/>
      <c r="F18" s="13"/>
      <c r="G18" s="14"/>
      <c r="H18" s="14"/>
      <c r="I18" s="14"/>
      <c r="J18" s="14"/>
      <c r="L18" s="14"/>
      <c r="M18" s="14"/>
      <c r="N18" s="14"/>
      <c r="O18" s="14"/>
      <c r="P18" s="14"/>
      <c r="Q18" s="14"/>
      <c r="R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</row>
    <row r="19" spans="1:46" s="12" customFormat="1" ht="16.5" customHeight="1" thickBot="1">
      <c r="A19" s="165" t="s">
        <v>27</v>
      </c>
      <c r="B19" s="161">
        <f>+B18-(4500*D20)</f>
        <v>21138.892363562998</v>
      </c>
      <c r="C19" s="172"/>
      <c r="D19" s="162">
        <v>0</v>
      </c>
      <c r="E19" s="32"/>
      <c r="F19" s="32"/>
      <c r="G19" s="33"/>
      <c r="H19" s="33"/>
      <c r="I19" s="33"/>
      <c r="J19" s="33"/>
      <c r="K19" s="32" t="s">
        <v>33</v>
      </c>
      <c r="L19" s="33"/>
      <c r="M19" s="33"/>
      <c r="N19" s="33"/>
      <c r="O19" s="33"/>
      <c r="P19" s="32"/>
      <c r="Q19" s="32"/>
      <c r="R19" s="32"/>
      <c r="S19" s="32" t="s">
        <v>33</v>
      </c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</row>
    <row r="20" spans="1:46" s="12" customFormat="1" ht="13.5" thickBot="1">
      <c r="A20" s="166" t="s">
        <v>122</v>
      </c>
      <c r="B20" s="63">
        <f>B18-B19</f>
        <v>5041.1076364370019</v>
      </c>
      <c r="C20" s="239" t="s">
        <v>117</v>
      </c>
      <c r="D20" s="237">
        <f>+'exchange rates'!F98</f>
        <v>1.120246141430445</v>
      </c>
      <c r="E20" s="34" t="s">
        <v>20</v>
      </c>
      <c r="F20" s="35"/>
      <c r="G20" s="36">
        <v>1</v>
      </c>
      <c r="H20" s="36">
        <v>2</v>
      </c>
      <c r="I20" s="36">
        <v>3</v>
      </c>
      <c r="J20" s="36">
        <v>4</v>
      </c>
      <c r="K20" s="36">
        <v>5</v>
      </c>
      <c r="L20" s="36">
        <v>6</v>
      </c>
      <c r="M20" s="36">
        <v>7</v>
      </c>
      <c r="N20" s="36">
        <v>8</v>
      </c>
      <c r="O20" s="36">
        <v>9</v>
      </c>
      <c r="P20" s="37">
        <v>10</v>
      </c>
      <c r="Q20" s="36">
        <v>11</v>
      </c>
      <c r="R20" s="36">
        <v>12</v>
      </c>
      <c r="S20" s="36">
        <v>13</v>
      </c>
      <c r="T20" s="36">
        <v>14</v>
      </c>
      <c r="U20" s="36">
        <v>15</v>
      </c>
      <c r="V20" s="36">
        <v>16</v>
      </c>
      <c r="W20" s="36">
        <v>17</v>
      </c>
      <c r="X20" s="36">
        <v>18</v>
      </c>
      <c r="Y20" s="36">
        <v>19</v>
      </c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</row>
    <row r="21" spans="1:46" s="12" customFormat="1" ht="13.5" customHeight="1" thickBot="1">
      <c r="A21" s="167" t="s">
        <v>43</v>
      </c>
      <c r="B21" s="64">
        <f>(B19/B18)</f>
        <v>0.80744432251959508</v>
      </c>
      <c r="C21" s="197"/>
      <c r="D21" s="238"/>
      <c r="E21" s="10" t="s">
        <v>29</v>
      </c>
      <c r="F21" s="38"/>
      <c r="G21" s="106">
        <f t="shared" ref="G21:P21" si="19">G14-G15</f>
        <v>2727.9980479999999</v>
      </c>
      <c r="H21" s="106">
        <f t="shared" si="19"/>
        <v>2727.6925787087994</v>
      </c>
      <c r="I21" s="106">
        <f t="shared" si="19"/>
        <v>2727.6925787087994</v>
      </c>
      <c r="J21" s="106">
        <f t="shared" si="19"/>
        <v>2727.6925787087994</v>
      </c>
      <c r="K21" s="106">
        <f t="shared" si="19"/>
        <v>2727.6925787087994</v>
      </c>
      <c r="L21" s="106">
        <f t="shared" si="19"/>
        <v>2727.6925787087994</v>
      </c>
      <c r="M21" s="106">
        <f t="shared" si="19"/>
        <v>2727.6925787087994</v>
      </c>
      <c r="N21" s="106">
        <f t="shared" si="19"/>
        <v>2727.6925787087994</v>
      </c>
      <c r="O21" s="106">
        <f t="shared" si="19"/>
        <v>2727.6925787087994</v>
      </c>
      <c r="P21" s="107">
        <f t="shared" si="19"/>
        <v>2727.6925787087994</v>
      </c>
      <c r="Q21" s="39">
        <f t="shared" ref="Q21:Y21" si="20">Q14-Q15</f>
        <v>2727.6925787087994</v>
      </c>
      <c r="R21" s="39">
        <f t="shared" si="20"/>
        <v>2727.6925787087994</v>
      </c>
      <c r="S21" s="39">
        <f t="shared" si="20"/>
        <v>2727.6925787087994</v>
      </c>
      <c r="T21" s="39">
        <f t="shared" si="20"/>
        <v>2727.6925787087994</v>
      </c>
      <c r="U21" s="39">
        <f t="shared" si="20"/>
        <v>2727.6925787087994</v>
      </c>
      <c r="V21" s="39">
        <f t="shared" si="20"/>
        <v>2727.6925787087994</v>
      </c>
      <c r="W21" s="39">
        <f t="shared" si="20"/>
        <v>2727.6925787087994</v>
      </c>
      <c r="X21" s="39">
        <f t="shared" si="20"/>
        <v>2727.6925787087994</v>
      </c>
      <c r="Y21" s="39">
        <f t="shared" si="20"/>
        <v>2727.6925787087994</v>
      </c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</row>
    <row r="22" spans="1:46" s="12" customFormat="1" ht="11" thickBot="1">
      <c r="A22" s="168" t="s">
        <v>38</v>
      </c>
      <c r="B22" s="54">
        <f>SUM(B18:B18)</f>
        <v>26180</v>
      </c>
      <c r="C22" s="198" t="s">
        <v>92</v>
      </c>
      <c r="D22" s="199">
        <v>0</v>
      </c>
      <c r="E22" s="24" t="s">
        <v>22</v>
      </c>
      <c r="F22" s="19">
        <f>SUM(G22:P22)+SUM(Q22:Y22)+SUM(Z22:AF22)</f>
        <v>13300</v>
      </c>
      <c r="G22" s="68">
        <f t="shared" ref="G22:P22" si="21">G6</f>
        <v>700</v>
      </c>
      <c r="H22" s="68">
        <f t="shared" si="21"/>
        <v>700</v>
      </c>
      <c r="I22" s="68">
        <f t="shared" si="21"/>
        <v>700</v>
      </c>
      <c r="J22" s="68">
        <f t="shared" si="21"/>
        <v>700</v>
      </c>
      <c r="K22" s="68">
        <f t="shared" si="21"/>
        <v>700</v>
      </c>
      <c r="L22" s="68">
        <f t="shared" si="21"/>
        <v>700</v>
      </c>
      <c r="M22" s="68">
        <f t="shared" si="21"/>
        <v>700</v>
      </c>
      <c r="N22" s="68">
        <f t="shared" si="21"/>
        <v>700</v>
      </c>
      <c r="O22" s="68">
        <f t="shared" si="21"/>
        <v>700</v>
      </c>
      <c r="P22" s="108">
        <f t="shared" si="21"/>
        <v>700</v>
      </c>
      <c r="Q22" s="17">
        <f t="shared" ref="Q22:Y22" si="22">Q6</f>
        <v>700</v>
      </c>
      <c r="R22" s="17">
        <f t="shared" si="22"/>
        <v>700</v>
      </c>
      <c r="S22" s="17">
        <f t="shared" si="22"/>
        <v>700</v>
      </c>
      <c r="T22" s="17">
        <f t="shared" si="22"/>
        <v>700</v>
      </c>
      <c r="U22" s="17">
        <f t="shared" si="22"/>
        <v>700</v>
      </c>
      <c r="V22" s="17">
        <f t="shared" si="22"/>
        <v>700</v>
      </c>
      <c r="W22" s="17">
        <f t="shared" si="22"/>
        <v>700</v>
      </c>
      <c r="X22" s="17">
        <f t="shared" si="22"/>
        <v>700</v>
      </c>
      <c r="Y22" s="17">
        <f t="shared" si="22"/>
        <v>700</v>
      </c>
      <c r="Z22" s="192"/>
      <c r="AA22" s="192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2"/>
      <c r="AO22" s="192"/>
      <c r="AP22" s="192"/>
      <c r="AQ22" s="192"/>
      <c r="AR22" s="192"/>
      <c r="AS22" s="192"/>
      <c r="AT22" s="192"/>
    </row>
    <row r="23" spans="1:46" s="12" customFormat="1" ht="13.5" thickBot="1">
      <c r="A23" s="169" t="s">
        <v>101</v>
      </c>
      <c r="B23" s="54">
        <v>20</v>
      </c>
      <c r="C23" s="197" t="s">
        <v>76</v>
      </c>
      <c r="D23" s="231">
        <f>+'exchange rates'!E80</f>
        <v>5.9478</v>
      </c>
      <c r="E23" s="24" t="s">
        <v>30</v>
      </c>
      <c r="F23" s="25"/>
      <c r="G23" s="68">
        <f t="shared" ref="G23:P23" si="23">+G22+G21</f>
        <v>3427.9980479999999</v>
      </c>
      <c r="H23" s="68">
        <f t="shared" si="23"/>
        <v>3427.6925787087994</v>
      </c>
      <c r="I23" s="68">
        <f t="shared" si="23"/>
        <v>3427.6925787087994</v>
      </c>
      <c r="J23" s="68">
        <f t="shared" si="23"/>
        <v>3427.6925787087994</v>
      </c>
      <c r="K23" s="68">
        <f t="shared" si="23"/>
        <v>3427.6925787087994</v>
      </c>
      <c r="L23" s="68">
        <f t="shared" si="23"/>
        <v>3427.6925787087994</v>
      </c>
      <c r="M23" s="68">
        <f t="shared" si="23"/>
        <v>3427.6925787087994</v>
      </c>
      <c r="N23" s="68">
        <f t="shared" si="23"/>
        <v>3427.6925787087994</v>
      </c>
      <c r="O23" s="68">
        <f t="shared" si="23"/>
        <v>3427.6925787087994</v>
      </c>
      <c r="P23" s="108">
        <f t="shared" si="23"/>
        <v>3427.6925787087994</v>
      </c>
      <c r="Q23" s="17">
        <f t="shared" ref="Q23:Y23" si="24">+Q22+Q21</f>
        <v>3427.6925787087994</v>
      </c>
      <c r="R23" s="17">
        <f t="shared" si="24"/>
        <v>3427.6925787087994</v>
      </c>
      <c r="S23" s="17">
        <f t="shared" si="24"/>
        <v>3427.6925787087994</v>
      </c>
      <c r="T23" s="17">
        <f t="shared" si="24"/>
        <v>3427.6925787087994</v>
      </c>
      <c r="U23" s="17">
        <f t="shared" si="24"/>
        <v>3427.6925787087994</v>
      </c>
      <c r="V23" s="17">
        <f t="shared" si="24"/>
        <v>3427.6925787087994</v>
      </c>
      <c r="W23" s="17">
        <f t="shared" si="24"/>
        <v>3427.6925787087994</v>
      </c>
      <c r="X23" s="17">
        <f t="shared" si="24"/>
        <v>3427.6925787087994</v>
      </c>
      <c r="Y23" s="17">
        <f t="shared" si="24"/>
        <v>3427.6925787087994</v>
      </c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  <c r="AT23" s="192"/>
    </row>
    <row r="24" spans="1:46" s="12" customFormat="1" ht="11" thickBot="1">
      <c r="A24" s="169" t="s">
        <v>100</v>
      </c>
      <c r="B24" s="54">
        <v>40</v>
      </c>
      <c r="C24" s="172" t="s">
        <v>44</v>
      </c>
      <c r="D24" s="54">
        <v>0</v>
      </c>
      <c r="E24" s="15" t="s">
        <v>31</v>
      </c>
      <c r="F24" s="19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  <c r="AT24" s="192"/>
    </row>
    <row r="25" spans="1:46" s="12" customFormat="1" ht="11" thickBot="1">
      <c r="A25" s="169" t="s">
        <v>39</v>
      </c>
      <c r="B25" s="54">
        <f>D3</f>
        <v>1329.1818366140003</v>
      </c>
      <c r="C25" s="172" t="s">
        <v>45</v>
      </c>
      <c r="D25" s="54">
        <f>SUM(B19:D19)</f>
        <v>21138.892363562998</v>
      </c>
      <c r="E25" s="15" t="s">
        <v>46</v>
      </c>
      <c r="F25" s="40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f>L5*$D$20/100</f>
        <v>60.927919806113188</v>
      </c>
      <c r="M25" s="68">
        <f>M5*$D$20/100</f>
        <v>60.927919806113188</v>
      </c>
      <c r="N25" s="68">
        <f>N5*$D$20/100</f>
        <v>60.927919806113188</v>
      </c>
      <c r="O25" s="68">
        <f>O5*$D$20/100</f>
        <v>60.927919806113188</v>
      </c>
      <c r="P25" s="108">
        <f>P5*$D$20/100</f>
        <v>60.927919806113188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  <c r="AT25" s="192"/>
    </row>
    <row r="26" spans="1:46" s="12" customFormat="1" ht="11" thickBot="1">
      <c r="A26" s="169" t="s">
        <v>104</v>
      </c>
      <c r="B26" s="256">
        <v>6.0039999999999996</v>
      </c>
      <c r="C26" s="200" t="s">
        <v>35</v>
      </c>
      <c r="D26" s="55">
        <v>0.2</v>
      </c>
      <c r="E26" s="15" t="s">
        <v>32</v>
      </c>
      <c r="F26" s="19">
        <f>B11</f>
        <v>0</v>
      </c>
      <c r="G26" s="68">
        <v>0</v>
      </c>
      <c r="H26" s="68">
        <f>+F26-G26</f>
        <v>0</v>
      </c>
      <c r="I26" s="68">
        <v>0</v>
      </c>
      <c r="J26" s="68">
        <v>0</v>
      </c>
      <c r="K26" s="68">
        <v>0</v>
      </c>
      <c r="L26" s="68">
        <v>0</v>
      </c>
      <c r="M26" s="109">
        <v>0</v>
      </c>
      <c r="N26" s="68">
        <v>0</v>
      </c>
      <c r="O26" s="68">
        <v>0</v>
      </c>
      <c r="P26" s="68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</row>
    <row r="27" spans="1:46" s="12" customFormat="1" ht="11" thickBot="1">
      <c r="A27" s="170" t="s">
        <v>34</v>
      </c>
      <c r="B27" s="196">
        <v>0</v>
      </c>
      <c r="C27" s="173" t="s">
        <v>91</v>
      </c>
      <c r="D27" s="117">
        <f>13.3*(100+B41)/100</f>
        <v>13.3</v>
      </c>
      <c r="E27" s="15" t="s">
        <v>102</v>
      </c>
      <c r="F27" s="42"/>
      <c r="G27" s="68">
        <f>(G23-G24-G25+G26)</f>
        <v>3427.9980479999999</v>
      </c>
      <c r="H27" s="68">
        <f t="shared" ref="H27:P27" si="25">(H23-H24-H25+H26)</f>
        <v>3427.6925787087994</v>
      </c>
      <c r="I27" s="68">
        <f t="shared" si="25"/>
        <v>3427.6925787087994</v>
      </c>
      <c r="J27" s="68">
        <f t="shared" si="25"/>
        <v>3427.6925787087994</v>
      </c>
      <c r="K27" s="68">
        <f t="shared" si="25"/>
        <v>3427.6925787087994</v>
      </c>
      <c r="L27" s="68">
        <f t="shared" si="25"/>
        <v>3366.7646589026863</v>
      </c>
      <c r="M27" s="68">
        <f t="shared" si="25"/>
        <v>3366.7646589026863</v>
      </c>
      <c r="N27" s="68">
        <f t="shared" si="25"/>
        <v>3366.7646589026863</v>
      </c>
      <c r="O27" s="68">
        <f t="shared" si="25"/>
        <v>3366.7646589026863</v>
      </c>
      <c r="P27" s="68">
        <f t="shared" si="25"/>
        <v>3366.7646589026863</v>
      </c>
      <c r="Q27" s="43">
        <f>(Q23-Q24-Q25)</f>
        <v>3427.6925787087994</v>
      </c>
      <c r="R27" s="43">
        <f t="shared" ref="R27:Y27" si="26">(R23-R24-R25)</f>
        <v>3427.6925787087994</v>
      </c>
      <c r="S27" s="43">
        <f t="shared" si="26"/>
        <v>3427.6925787087994</v>
      </c>
      <c r="T27" s="43">
        <f t="shared" si="26"/>
        <v>3427.6925787087994</v>
      </c>
      <c r="U27" s="43">
        <f t="shared" si="26"/>
        <v>3427.6925787087994</v>
      </c>
      <c r="V27" s="43">
        <f t="shared" si="26"/>
        <v>3427.6925787087994</v>
      </c>
      <c r="W27" s="43">
        <f t="shared" si="26"/>
        <v>3427.6925787087994</v>
      </c>
      <c r="X27" s="43">
        <f t="shared" si="26"/>
        <v>3427.6925787087994</v>
      </c>
      <c r="Y27" s="43">
        <f t="shared" si="26"/>
        <v>3427.6925787087994</v>
      </c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2"/>
      <c r="AT27" s="192"/>
    </row>
    <row r="28" spans="1:46" s="14" customFormat="1" ht="11" thickBot="1">
      <c r="A28" s="202" t="s">
        <v>124</v>
      </c>
      <c r="B28" s="203">
        <v>0</v>
      </c>
      <c r="C28" s="197" t="s">
        <v>105</v>
      </c>
      <c r="D28" s="252">
        <v>42.027999999999999</v>
      </c>
      <c r="E28" s="48" t="s">
        <v>103</v>
      </c>
      <c r="F28" s="49"/>
      <c r="G28" s="44">
        <f>G27</f>
        <v>3427.9980479999999</v>
      </c>
      <c r="H28" s="30">
        <f>H27+G28</f>
        <v>6855.6906267087998</v>
      </c>
      <c r="I28" s="30">
        <f t="shared" ref="I28:P28" si="27">I27+H28</f>
        <v>10283.383205417598</v>
      </c>
      <c r="J28" s="30">
        <f t="shared" si="27"/>
        <v>13711.075784126399</v>
      </c>
      <c r="K28" s="30">
        <f t="shared" si="27"/>
        <v>17138.768362835199</v>
      </c>
      <c r="L28" s="30">
        <f t="shared" si="27"/>
        <v>20505.533021737887</v>
      </c>
      <c r="M28" s="30">
        <f t="shared" si="27"/>
        <v>23872.297680640571</v>
      </c>
      <c r="N28" s="30">
        <f t="shared" si="27"/>
        <v>27239.062339543256</v>
      </c>
      <c r="O28" s="30">
        <f t="shared" si="27"/>
        <v>30605.82699844594</v>
      </c>
      <c r="P28" s="31">
        <f t="shared" si="27"/>
        <v>33972.591657348625</v>
      </c>
      <c r="Q28" s="44">
        <f>P28+Q27</f>
        <v>37400.284236057421</v>
      </c>
      <c r="R28" s="45">
        <f t="shared" ref="R28:Y28" si="28">R27+Q28</f>
        <v>40827.976814766218</v>
      </c>
      <c r="S28" s="50">
        <f t="shared" si="28"/>
        <v>44255.669393475015</v>
      </c>
      <c r="T28" s="50">
        <f t="shared" si="28"/>
        <v>47683.361972183811</v>
      </c>
      <c r="U28" s="50">
        <f t="shared" si="28"/>
        <v>51111.054550892608</v>
      </c>
      <c r="V28" s="50">
        <f t="shared" si="28"/>
        <v>54538.747129601405</v>
      </c>
      <c r="W28" s="50">
        <f t="shared" si="28"/>
        <v>57966.439708310201</v>
      </c>
      <c r="X28" s="50">
        <f t="shared" si="28"/>
        <v>61394.132287018998</v>
      </c>
      <c r="Y28" s="50">
        <f t="shared" si="28"/>
        <v>64821.824865727795</v>
      </c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</row>
    <row r="29" spans="1:46" s="12" customFormat="1" ht="11" thickBot="1">
      <c r="A29" s="170" t="s">
        <v>37</v>
      </c>
      <c r="B29" s="55">
        <v>0</v>
      </c>
      <c r="C29" s="173" t="s">
        <v>40</v>
      </c>
      <c r="D29" s="201">
        <f>IRR(B33:U33)</f>
        <v>0.15605026904150243</v>
      </c>
    </row>
    <row r="30" spans="1:46" s="6" customFormat="1" ht="12" thickBot="1">
      <c r="C30" s="173"/>
      <c r="D30" s="201"/>
      <c r="Z30" s="9"/>
      <c r="AA30" s="9"/>
      <c r="AB30" s="9"/>
    </row>
    <row r="31" spans="1:46" s="46" customFormat="1" ht="13.5" customHeight="1" thickBot="1">
      <c r="B31" s="67" t="s">
        <v>67</v>
      </c>
      <c r="C31" s="1" t="s">
        <v>68</v>
      </c>
      <c r="D31" s="259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1"/>
      <c r="W31"/>
      <c r="X31"/>
      <c r="Y31"/>
      <c r="Z31" s="47"/>
      <c r="AA31" s="47"/>
      <c r="AB31" s="47"/>
    </row>
    <row r="32" spans="1:46" ht="13.5" thickBot="1">
      <c r="A32" s="56" t="s">
        <v>49</v>
      </c>
      <c r="B32" s="66">
        <v>0</v>
      </c>
      <c r="C32" s="60">
        <v>1</v>
      </c>
      <c r="D32" s="60">
        <v>2</v>
      </c>
      <c r="E32" s="60">
        <v>3</v>
      </c>
      <c r="F32" s="60">
        <v>4</v>
      </c>
      <c r="G32" s="60">
        <v>5</v>
      </c>
      <c r="H32" s="60">
        <v>6</v>
      </c>
      <c r="I32" s="60">
        <v>7</v>
      </c>
      <c r="J32" s="60">
        <v>8</v>
      </c>
      <c r="K32" s="60">
        <v>9</v>
      </c>
      <c r="L32" s="60">
        <v>10</v>
      </c>
      <c r="M32" s="60">
        <v>11</v>
      </c>
      <c r="N32" s="60">
        <v>12</v>
      </c>
      <c r="O32" s="60">
        <v>13</v>
      </c>
      <c r="P32" s="60">
        <v>14</v>
      </c>
      <c r="Q32" s="60">
        <v>15</v>
      </c>
      <c r="R32" s="60">
        <v>16</v>
      </c>
      <c r="S32" s="60">
        <v>17</v>
      </c>
      <c r="T32" s="60">
        <v>18</v>
      </c>
      <c r="U32" s="60">
        <v>19</v>
      </c>
      <c r="V32" s="65"/>
    </row>
    <row r="33" spans="1:42" ht="13" thickBot="1">
      <c r="A33" s="57" t="s">
        <v>135</v>
      </c>
      <c r="B33" s="105">
        <f>-B19</f>
        <v>-21138.892363562998</v>
      </c>
      <c r="C33" s="58">
        <f>G27-0</f>
        <v>3427.9980479999999</v>
      </c>
      <c r="D33" s="58">
        <f>H27</f>
        <v>3427.6925787087994</v>
      </c>
      <c r="E33" s="58">
        <f>I27</f>
        <v>3427.6925787087994</v>
      </c>
      <c r="F33" s="58">
        <f>J27</f>
        <v>3427.6925787087994</v>
      </c>
      <c r="G33" s="58">
        <f>K27</f>
        <v>3427.6925787087994</v>
      </c>
      <c r="H33" s="58">
        <f t="shared" ref="H33:L33" si="29">L27</f>
        <v>3366.7646589026863</v>
      </c>
      <c r="I33" s="58">
        <f t="shared" si="29"/>
        <v>3366.7646589026863</v>
      </c>
      <c r="J33" s="58">
        <f t="shared" si="29"/>
        <v>3366.7646589026863</v>
      </c>
      <c r="K33" s="58">
        <f t="shared" si="29"/>
        <v>3366.7646589026863</v>
      </c>
      <c r="L33" s="58">
        <f t="shared" si="29"/>
        <v>3366.7646589026863</v>
      </c>
      <c r="M33" s="257">
        <f t="shared" ref="M33:T33" si="30">Q27</f>
        <v>3427.6925787087994</v>
      </c>
      <c r="N33" s="257">
        <f t="shared" si="30"/>
        <v>3427.6925787087994</v>
      </c>
      <c r="O33" s="257">
        <f t="shared" si="30"/>
        <v>3427.6925787087994</v>
      </c>
      <c r="P33" s="257">
        <f t="shared" si="30"/>
        <v>3427.6925787087994</v>
      </c>
      <c r="Q33" s="257">
        <f t="shared" si="30"/>
        <v>3427.6925787087994</v>
      </c>
      <c r="R33" s="257">
        <f t="shared" si="30"/>
        <v>3427.6925787087994</v>
      </c>
      <c r="S33" s="257">
        <f t="shared" si="30"/>
        <v>3427.6925787087994</v>
      </c>
      <c r="T33" s="257">
        <f t="shared" si="30"/>
        <v>3427.6925787087994</v>
      </c>
      <c r="U33" s="257">
        <f>Y27+D13</f>
        <v>13927.6925787088</v>
      </c>
      <c r="V33" s="59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</row>
    <row r="34" spans="1:42" ht="13">
      <c r="A34" s="102" t="s">
        <v>126</v>
      </c>
      <c r="B34" s="51"/>
      <c r="C34" s="52"/>
      <c r="D34" s="53"/>
    </row>
    <row r="35" spans="1:42" ht="13">
      <c r="B35" s="51"/>
      <c r="C35" s="52"/>
      <c r="D35" s="53"/>
    </row>
    <row r="36" spans="1:42" ht="13.5" thickBot="1">
      <c r="B36" s="51"/>
      <c r="C36" s="52"/>
      <c r="D36" s="53"/>
    </row>
    <row r="37" spans="1:42" ht="13" thickBot="1">
      <c r="A37" s="262" t="s">
        <v>69</v>
      </c>
      <c r="B37" s="263"/>
      <c r="C37" s="264"/>
    </row>
    <row r="38" spans="1:42" ht="13" thickBot="1">
      <c r="A38" s="69" t="s">
        <v>70</v>
      </c>
      <c r="B38" s="70" t="s">
        <v>71</v>
      </c>
      <c r="C38" s="71" t="s">
        <v>40</v>
      </c>
      <c r="F38" s="104"/>
    </row>
    <row r="39" spans="1:42" ht="13">
      <c r="A39" s="72" t="s">
        <v>72</v>
      </c>
      <c r="B39" s="73">
        <v>0</v>
      </c>
      <c r="C39" s="266">
        <f>+D29</f>
        <v>0.15605026904150243</v>
      </c>
      <c r="D39" s="53"/>
      <c r="F39" s="104"/>
    </row>
    <row r="40" spans="1:42" ht="13">
      <c r="A40" s="72" t="s">
        <v>73</v>
      </c>
      <c r="B40" s="73">
        <v>0</v>
      </c>
      <c r="C40" s="267"/>
      <c r="D40" s="53"/>
    </row>
    <row r="41" spans="1:42" ht="13.5" thickBot="1">
      <c r="A41" s="74" t="s">
        <v>74</v>
      </c>
      <c r="B41" s="75">
        <v>0</v>
      </c>
      <c r="C41" s="268"/>
      <c r="D41" s="53"/>
    </row>
    <row r="42" spans="1:42" ht="13" thickBot="1">
      <c r="B42" s="265" t="s">
        <v>106</v>
      </c>
      <c r="C42" s="265"/>
      <c r="D42" s="265"/>
      <c r="E42" s="265"/>
      <c r="F42" s="265"/>
      <c r="G42" s="265"/>
      <c r="H42" s="265"/>
    </row>
    <row r="43" spans="1:42" ht="13.5" thickBot="1">
      <c r="A43" s="190" t="s">
        <v>107</v>
      </c>
      <c r="B43" s="175">
        <v>-15</v>
      </c>
      <c r="C43" s="176">
        <v>-10</v>
      </c>
      <c r="D43" s="176">
        <v>-5</v>
      </c>
      <c r="E43" s="177">
        <v>0</v>
      </c>
      <c r="F43" s="177">
        <v>5</v>
      </c>
      <c r="G43" s="176">
        <v>10</v>
      </c>
      <c r="H43" s="178">
        <v>15</v>
      </c>
    </row>
    <row r="44" spans="1:42" ht="13" thickBot="1">
      <c r="A44" s="77" t="s">
        <v>72</v>
      </c>
      <c r="B44" s="179">
        <v>19.559999999999999</v>
      </c>
      <c r="C44" s="180">
        <v>18.07</v>
      </c>
      <c r="D44" s="180">
        <v>16.77</v>
      </c>
      <c r="E44" s="224">
        <v>0.15609999999999999</v>
      </c>
      <c r="F44" s="181">
        <v>14.56</v>
      </c>
      <c r="G44" s="180">
        <v>13.62</v>
      </c>
      <c r="H44" s="182">
        <v>12.77</v>
      </c>
    </row>
    <row r="45" spans="1:42" ht="13" thickBot="1">
      <c r="A45" s="77" t="s">
        <v>73</v>
      </c>
      <c r="B45" s="183">
        <v>16.29</v>
      </c>
      <c r="C45" s="184">
        <v>16.059999999999999</v>
      </c>
      <c r="D45" s="184">
        <v>15.83</v>
      </c>
      <c r="E45" s="224">
        <v>0.15609999999999999</v>
      </c>
      <c r="F45" s="185">
        <v>15.38</v>
      </c>
      <c r="G45" s="184">
        <v>15.14</v>
      </c>
      <c r="H45" s="186">
        <v>14.91</v>
      </c>
    </row>
    <row r="46" spans="1:42" ht="13.5" thickBot="1">
      <c r="A46" s="77" t="s">
        <v>107</v>
      </c>
      <c r="B46" s="175"/>
      <c r="C46" s="176"/>
      <c r="D46" s="176"/>
      <c r="E46" s="177"/>
      <c r="F46" s="177">
        <v>5</v>
      </c>
      <c r="G46" s="176">
        <v>10</v>
      </c>
      <c r="H46" s="178">
        <v>15</v>
      </c>
    </row>
    <row r="47" spans="1:42" ht="13" thickBot="1">
      <c r="A47" s="78" t="s">
        <v>74</v>
      </c>
      <c r="B47" s="187">
        <v>12.29</v>
      </c>
      <c r="C47" s="188">
        <v>13.41</v>
      </c>
      <c r="D47" s="207">
        <v>14.51</v>
      </c>
      <c r="E47" s="225">
        <v>0.15609999999999999</v>
      </c>
      <c r="F47" s="208">
        <v>16.690000000000001</v>
      </c>
      <c r="G47" s="188">
        <v>17.77</v>
      </c>
      <c r="H47" s="189">
        <v>18.850000000000001</v>
      </c>
    </row>
  </sheetData>
  <mergeCells count="6">
    <mergeCell ref="C31:V31"/>
    <mergeCell ref="A37:C37"/>
    <mergeCell ref="B42:H42"/>
    <mergeCell ref="C39:C41"/>
    <mergeCell ref="A3:A7"/>
    <mergeCell ref="B3:B7"/>
  </mergeCells>
  <pageMargins left="0.62992125984251968" right="0.6692913385826772" top="0.78740157480314965" bottom="0.59055118110236227" header="0.51181102362204722" footer="0.35433070866141736"/>
  <pageSetup paperSize="9" orientation="landscape" horizontalDpi="300" verticalDpi="300" r:id="rId1"/>
  <headerFooter alignWithMargins="0">
    <oddHeader xml:space="preserve">&amp;RGUNAYSE HEPP
</oddHeader>
    <oddFooter>&amp;R28.10. 2009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98"/>
  <sheetViews>
    <sheetView showZeros="0" topLeftCell="A52" zoomScale="69" zoomScaleNormal="69" workbookViewId="0">
      <selection activeCell="E99" sqref="E99"/>
    </sheetView>
  </sheetViews>
  <sheetFormatPr defaultColWidth="13.453125" defaultRowHeight="13"/>
  <cols>
    <col min="1" max="1" width="12.6328125" style="79" customWidth="1"/>
    <col min="2" max="2" width="14.6328125" style="79" customWidth="1"/>
    <col min="3" max="3" width="9.6328125" style="79" customWidth="1"/>
    <col min="4" max="4" width="13.453125" style="79" customWidth="1"/>
    <col min="5" max="5" width="13.36328125" style="79" customWidth="1"/>
    <col min="6" max="6" width="16.6328125" style="79" customWidth="1"/>
    <col min="7" max="18" width="13.36328125" style="79" customWidth="1"/>
    <col min="19" max="20" width="11.54296875" style="79" customWidth="1"/>
    <col min="21" max="22" width="13.36328125" style="79" customWidth="1"/>
    <col min="23" max="23" width="13.453125" style="80"/>
    <col min="24" max="245" width="13.453125" style="81"/>
    <col min="246" max="246" width="10.6328125" style="81" customWidth="1"/>
    <col min="247" max="247" width="7.6328125" style="81" customWidth="1"/>
    <col min="248" max="248" width="12.6328125" style="81" customWidth="1"/>
    <col min="249" max="249" width="14.6328125" style="81" customWidth="1"/>
    <col min="250" max="250" width="9.6328125" style="81" customWidth="1"/>
    <col min="251" max="251" width="13.453125" style="81" customWidth="1"/>
    <col min="252" max="265" width="13.36328125" style="81" customWidth="1"/>
    <col min="266" max="267" width="11.54296875" style="81" customWidth="1"/>
    <col min="268" max="269" width="13.36328125" style="81" customWidth="1"/>
    <col min="270" max="501" width="13.453125" style="81"/>
    <col min="502" max="502" width="10.6328125" style="81" customWidth="1"/>
    <col min="503" max="503" width="7.6328125" style="81" customWidth="1"/>
    <col min="504" max="504" width="12.6328125" style="81" customWidth="1"/>
    <col min="505" max="505" width="14.6328125" style="81" customWidth="1"/>
    <col min="506" max="506" width="9.6328125" style="81" customWidth="1"/>
    <col min="507" max="507" width="13.453125" style="81" customWidth="1"/>
    <col min="508" max="521" width="13.36328125" style="81" customWidth="1"/>
    <col min="522" max="523" width="11.54296875" style="81" customWidth="1"/>
    <col min="524" max="525" width="13.36328125" style="81" customWidth="1"/>
    <col min="526" max="757" width="13.453125" style="81"/>
    <col min="758" max="758" width="10.6328125" style="81" customWidth="1"/>
    <col min="759" max="759" width="7.6328125" style="81" customWidth="1"/>
    <col min="760" max="760" width="12.6328125" style="81" customWidth="1"/>
    <col min="761" max="761" width="14.6328125" style="81" customWidth="1"/>
    <col min="762" max="762" width="9.6328125" style="81" customWidth="1"/>
    <col min="763" max="763" width="13.453125" style="81" customWidth="1"/>
    <col min="764" max="777" width="13.36328125" style="81" customWidth="1"/>
    <col min="778" max="779" width="11.54296875" style="81" customWidth="1"/>
    <col min="780" max="781" width="13.36328125" style="81" customWidth="1"/>
    <col min="782" max="1013" width="13.453125" style="81"/>
    <col min="1014" max="1014" width="10.6328125" style="81" customWidth="1"/>
    <col min="1015" max="1015" width="7.6328125" style="81" customWidth="1"/>
    <col min="1016" max="1016" width="12.6328125" style="81" customWidth="1"/>
    <col min="1017" max="1017" width="14.6328125" style="81" customWidth="1"/>
    <col min="1018" max="1018" width="9.6328125" style="81" customWidth="1"/>
    <col min="1019" max="1019" width="13.453125" style="81" customWidth="1"/>
    <col min="1020" max="1033" width="13.36328125" style="81" customWidth="1"/>
    <col min="1034" max="1035" width="11.54296875" style="81" customWidth="1"/>
    <col min="1036" max="1037" width="13.36328125" style="81" customWidth="1"/>
    <col min="1038" max="1269" width="13.453125" style="81"/>
    <col min="1270" max="1270" width="10.6328125" style="81" customWidth="1"/>
    <col min="1271" max="1271" width="7.6328125" style="81" customWidth="1"/>
    <col min="1272" max="1272" width="12.6328125" style="81" customWidth="1"/>
    <col min="1273" max="1273" width="14.6328125" style="81" customWidth="1"/>
    <col min="1274" max="1274" width="9.6328125" style="81" customWidth="1"/>
    <col min="1275" max="1275" width="13.453125" style="81" customWidth="1"/>
    <col min="1276" max="1289" width="13.36328125" style="81" customWidth="1"/>
    <col min="1290" max="1291" width="11.54296875" style="81" customWidth="1"/>
    <col min="1292" max="1293" width="13.36328125" style="81" customWidth="1"/>
    <col min="1294" max="1525" width="13.453125" style="81"/>
    <col min="1526" max="1526" width="10.6328125" style="81" customWidth="1"/>
    <col min="1527" max="1527" width="7.6328125" style="81" customWidth="1"/>
    <col min="1528" max="1528" width="12.6328125" style="81" customWidth="1"/>
    <col min="1529" max="1529" width="14.6328125" style="81" customWidth="1"/>
    <col min="1530" max="1530" width="9.6328125" style="81" customWidth="1"/>
    <col min="1531" max="1531" width="13.453125" style="81" customWidth="1"/>
    <col min="1532" max="1545" width="13.36328125" style="81" customWidth="1"/>
    <col min="1546" max="1547" width="11.54296875" style="81" customWidth="1"/>
    <col min="1548" max="1549" width="13.36328125" style="81" customWidth="1"/>
    <col min="1550" max="1781" width="13.453125" style="81"/>
    <col min="1782" max="1782" width="10.6328125" style="81" customWidth="1"/>
    <col min="1783" max="1783" width="7.6328125" style="81" customWidth="1"/>
    <col min="1784" max="1784" width="12.6328125" style="81" customWidth="1"/>
    <col min="1785" max="1785" width="14.6328125" style="81" customWidth="1"/>
    <col min="1786" max="1786" width="9.6328125" style="81" customWidth="1"/>
    <col min="1787" max="1787" width="13.453125" style="81" customWidth="1"/>
    <col min="1788" max="1801" width="13.36328125" style="81" customWidth="1"/>
    <col min="1802" max="1803" width="11.54296875" style="81" customWidth="1"/>
    <col min="1804" max="1805" width="13.36328125" style="81" customWidth="1"/>
    <col min="1806" max="2037" width="13.453125" style="81"/>
    <col min="2038" max="2038" width="10.6328125" style="81" customWidth="1"/>
    <col min="2039" max="2039" width="7.6328125" style="81" customWidth="1"/>
    <col min="2040" max="2040" width="12.6328125" style="81" customWidth="1"/>
    <col min="2041" max="2041" width="14.6328125" style="81" customWidth="1"/>
    <col min="2042" max="2042" width="9.6328125" style="81" customWidth="1"/>
    <col min="2043" max="2043" width="13.453125" style="81" customWidth="1"/>
    <col min="2044" max="2057" width="13.36328125" style="81" customWidth="1"/>
    <col min="2058" max="2059" width="11.54296875" style="81" customWidth="1"/>
    <col min="2060" max="2061" width="13.36328125" style="81" customWidth="1"/>
    <col min="2062" max="2293" width="13.453125" style="81"/>
    <col min="2294" max="2294" width="10.6328125" style="81" customWidth="1"/>
    <col min="2295" max="2295" width="7.6328125" style="81" customWidth="1"/>
    <col min="2296" max="2296" width="12.6328125" style="81" customWidth="1"/>
    <col min="2297" max="2297" width="14.6328125" style="81" customWidth="1"/>
    <col min="2298" max="2298" width="9.6328125" style="81" customWidth="1"/>
    <col min="2299" max="2299" width="13.453125" style="81" customWidth="1"/>
    <col min="2300" max="2313" width="13.36328125" style="81" customWidth="1"/>
    <col min="2314" max="2315" width="11.54296875" style="81" customWidth="1"/>
    <col min="2316" max="2317" width="13.36328125" style="81" customWidth="1"/>
    <col min="2318" max="2549" width="13.453125" style="81"/>
    <col min="2550" max="2550" width="10.6328125" style="81" customWidth="1"/>
    <col min="2551" max="2551" width="7.6328125" style="81" customWidth="1"/>
    <col min="2552" max="2552" width="12.6328125" style="81" customWidth="1"/>
    <col min="2553" max="2553" width="14.6328125" style="81" customWidth="1"/>
    <col min="2554" max="2554" width="9.6328125" style="81" customWidth="1"/>
    <col min="2555" max="2555" width="13.453125" style="81" customWidth="1"/>
    <col min="2556" max="2569" width="13.36328125" style="81" customWidth="1"/>
    <col min="2570" max="2571" width="11.54296875" style="81" customWidth="1"/>
    <col min="2572" max="2573" width="13.36328125" style="81" customWidth="1"/>
    <col min="2574" max="2805" width="13.453125" style="81"/>
    <col min="2806" max="2806" width="10.6328125" style="81" customWidth="1"/>
    <col min="2807" max="2807" width="7.6328125" style="81" customWidth="1"/>
    <col min="2808" max="2808" width="12.6328125" style="81" customWidth="1"/>
    <col min="2809" max="2809" width="14.6328125" style="81" customWidth="1"/>
    <col min="2810" max="2810" width="9.6328125" style="81" customWidth="1"/>
    <col min="2811" max="2811" width="13.453125" style="81" customWidth="1"/>
    <col min="2812" max="2825" width="13.36328125" style="81" customWidth="1"/>
    <col min="2826" max="2827" width="11.54296875" style="81" customWidth="1"/>
    <col min="2828" max="2829" width="13.36328125" style="81" customWidth="1"/>
    <col min="2830" max="3061" width="13.453125" style="81"/>
    <col min="3062" max="3062" width="10.6328125" style="81" customWidth="1"/>
    <col min="3063" max="3063" width="7.6328125" style="81" customWidth="1"/>
    <col min="3064" max="3064" width="12.6328125" style="81" customWidth="1"/>
    <col min="3065" max="3065" width="14.6328125" style="81" customWidth="1"/>
    <col min="3066" max="3066" width="9.6328125" style="81" customWidth="1"/>
    <col min="3067" max="3067" width="13.453125" style="81" customWidth="1"/>
    <col min="3068" max="3081" width="13.36328125" style="81" customWidth="1"/>
    <col min="3082" max="3083" width="11.54296875" style="81" customWidth="1"/>
    <col min="3084" max="3085" width="13.36328125" style="81" customWidth="1"/>
    <col min="3086" max="3317" width="13.453125" style="81"/>
    <col min="3318" max="3318" width="10.6328125" style="81" customWidth="1"/>
    <col min="3319" max="3319" width="7.6328125" style="81" customWidth="1"/>
    <col min="3320" max="3320" width="12.6328125" style="81" customWidth="1"/>
    <col min="3321" max="3321" width="14.6328125" style="81" customWidth="1"/>
    <col min="3322" max="3322" width="9.6328125" style="81" customWidth="1"/>
    <col min="3323" max="3323" width="13.453125" style="81" customWidth="1"/>
    <col min="3324" max="3337" width="13.36328125" style="81" customWidth="1"/>
    <col min="3338" max="3339" width="11.54296875" style="81" customWidth="1"/>
    <col min="3340" max="3341" width="13.36328125" style="81" customWidth="1"/>
    <col min="3342" max="3573" width="13.453125" style="81"/>
    <col min="3574" max="3574" width="10.6328125" style="81" customWidth="1"/>
    <col min="3575" max="3575" width="7.6328125" style="81" customWidth="1"/>
    <col min="3576" max="3576" width="12.6328125" style="81" customWidth="1"/>
    <col min="3577" max="3577" width="14.6328125" style="81" customWidth="1"/>
    <col min="3578" max="3578" width="9.6328125" style="81" customWidth="1"/>
    <col min="3579" max="3579" width="13.453125" style="81" customWidth="1"/>
    <col min="3580" max="3593" width="13.36328125" style="81" customWidth="1"/>
    <col min="3594" max="3595" width="11.54296875" style="81" customWidth="1"/>
    <col min="3596" max="3597" width="13.36328125" style="81" customWidth="1"/>
    <col min="3598" max="3829" width="13.453125" style="81"/>
    <col min="3830" max="3830" width="10.6328125" style="81" customWidth="1"/>
    <col min="3831" max="3831" width="7.6328125" style="81" customWidth="1"/>
    <col min="3832" max="3832" width="12.6328125" style="81" customWidth="1"/>
    <col min="3833" max="3833" width="14.6328125" style="81" customWidth="1"/>
    <col min="3834" max="3834" width="9.6328125" style="81" customWidth="1"/>
    <col min="3835" max="3835" width="13.453125" style="81" customWidth="1"/>
    <col min="3836" max="3849" width="13.36328125" style="81" customWidth="1"/>
    <col min="3850" max="3851" width="11.54296875" style="81" customWidth="1"/>
    <col min="3852" max="3853" width="13.36328125" style="81" customWidth="1"/>
    <col min="3854" max="4085" width="13.453125" style="81"/>
    <col min="4086" max="4086" width="10.6328125" style="81" customWidth="1"/>
    <col min="4087" max="4087" width="7.6328125" style="81" customWidth="1"/>
    <col min="4088" max="4088" width="12.6328125" style="81" customWidth="1"/>
    <col min="4089" max="4089" width="14.6328125" style="81" customWidth="1"/>
    <col min="4090" max="4090" width="9.6328125" style="81" customWidth="1"/>
    <col min="4091" max="4091" width="13.453125" style="81" customWidth="1"/>
    <col min="4092" max="4105" width="13.36328125" style="81" customWidth="1"/>
    <col min="4106" max="4107" width="11.54296875" style="81" customWidth="1"/>
    <col min="4108" max="4109" width="13.36328125" style="81" customWidth="1"/>
    <col min="4110" max="4341" width="13.453125" style="81"/>
    <col min="4342" max="4342" width="10.6328125" style="81" customWidth="1"/>
    <col min="4343" max="4343" width="7.6328125" style="81" customWidth="1"/>
    <col min="4344" max="4344" width="12.6328125" style="81" customWidth="1"/>
    <col min="4345" max="4345" width="14.6328125" style="81" customWidth="1"/>
    <col min="4346" max="4346" width="9.6328125" style="81" customWidth="1"/>
    <col min="4347" max="4347" width="13.453125" style="81" customWidth="1"/>
    <col min="4348" max="4361" width="13.36328125" style="81" customWidth="1"/>
    <col min="4362" max="4363" width="11.54296875" style="81" customWidth="1"/>
    <col min="4364" max="4365" width="13.36328125" style="81" customWidth="1"/>
    <col min="4366" max="4597" width="13.453125" style="81"/>
    <col min="4598" max="4598" width="10.6328125" style="81" customWidth="1"/>
    <col min="4599" max="4599" width="7.6328125" style="81" customWidth="1"/>
    <col min="4600" max="4600" width="12.6328125" style="81" customWidth="1"/>
    <col min="4601" max="4601" width="14.6328125" style="81" customWidth="1"/>
    <col min="4602" max="4602" width="9.6328125" style="81" customWidth="1"/>
    <col min="4603" max="4603" width="13.453125" style="81" customWidth="1"/>
    <col min="4604" max="4617" width="13.36328125" style="81" customWidth="1"/>
    <col min="4618" max="4619" width="11.54296875" style="81" customWidth="1"/>
    <col min="4620" max="4621" width="13.36328125" style="81" customWidth="1"/>
    <col min="4622" max="4853" width="13.453125" style="81"/>
    <col min="4854" max="4854" width="10.6328125" style="81" customWidth="1"/>
    <col min="4855" max="4855" width="7.6328125" style="81" customWidth="1"/>
    <col min="4856" max="4856" width="12.6328125" style="81" customWidth="1"/>
    <col min="4857" max="4857" width="14.6328125" style="81" customWidth="1"/>
    <col min="4858" max="4858" width="9.6328125" style="81" customWidth="1"/>
    <col min="4859" max="4859" width="13.453125" style="81" customWidth="1"/>
    <col min="4860" max="4873" width="13.36328125" style="81" customWidth="1"/>
    <col min="4874" max="4875" width="11.54296875" style="81" customWidth="1"/>
    <col min="4876" max="4877" width="13.36328125" style="81" customWidth="1"/>
    <col min="4878" max="5109" width="13.453125" style="81"/>
    <col min="5110" max="5110" width="10.6328125" style="81" customWidth="1"/>
    <col min="5111" max="5111" width="7.6328125" style="81" customWidth="1"/>
    <col min="5112" max="5112" width="12.6328125" style="81" customWidth="1"/>
    <col min="5113" max="5113" width="14.6328125" style="81" customWidth="1"/>
    <col min="5114" max="5114" width="9.6328125" style="81" customWidth="1"/>
    <col min="5115" max="5115" width="13.453125" style="81" customWidth="1"/>
    <col min="5116" max="5129" width="13.36328125" style="81" customWidth="1"/>
    <col min="5130" max="5131" width="11.54296875" style="81" customWidth="1"/>
    <col min="5132" max="5133" width="13.36328125" style="81" customWidth="1"/>
    <col min="5134" max="5365" width="13.453125" style="81"/>
    <col min="5366" max="5366" width="10.6328125" style="81" customWidth="1"/>
    <col min="5367" max="5367" width="7.6328125" style="81" customWidth="1"/>
    <col min="5368" max="5368" width="12.6328125" style="81" customWidth="1"/>
    <col min="5369" max="5369" width="14.6328125" style="81" customWidth="1"/>
    <col min="5370" max="5370" width="9.6328125" style="81" customWidth="1"/>
    <col min="5371" max="5371" width="13.453125" style="81" customWidth="1"/>
    <col min="5372" max="5385" width="13.36328125" style="81" customWidth="1"/>
    <col min="5386" max="5387" width="11.54296875" style="81" customWidth="1"/>
    <col min="5388" max="5389" width="13.36328125" style="81" customWidth="1"/>
    <col min="5390" max="5621" width="13.453125" style="81"/>
    <col min="5622" max="5622" width="10.6328125" style="81" customWidth="1"/>
    <col min="5623" max="5623" width="7.6328125" style="81" customWidth="1"/>
    <col min="5624" max="5624" width="12.6328125" style="81" customWidth="1"/>
    <col min="5625" max="5625" width="14.6328125" style="81" customWidth="1"/>
    <col min="5626" max="5626" width="9.6328125" style="81" customWidth="1"/>
    <col min="5627" max="5627" width="13.453125" style="81" customWidth="1"/>
    <col min="5628" max="5641" width="13.36328125" style="81" customWidth="1"/>
    <col min="5642" max="5643" width="11.54296875" style="81" customWidth="1"/>
    <col min="5644" max="5645" width="13.36328125" style="81" customWidth="1"/>
    <col min="5646" max="5877" width="13.453125" style="81"/>
    <col min="5878" max="5878" width="10.6328125" style="81" customWidth="1"/>
    <col min="5879" max="5879" width="7.6328125" style="81" customWidth="1"/>
    <col min="5880" max="5880" width="12.6328125" style="81" customWidth="1"/>
    <col min="5881" max="5881" width="14.6328125" style="81" customWidth="1"/>
    <col min="5882" max="5882" width="9.6328125" style="81" customWidth="1"/>
    <col min="5883" max="5883" width="13.453125" style="81" customWidth="1"/>
    <col min="5884" max="5897" width="13.36328125" style="81" customWidth="1"/>
    <col min="5898" max="5899" width="11.54296875" style="81" customWidth="1"/>
    <col min="5900" max="5901" width="13.36328125" style="81" customWidth="1"/>
    <col min="5902" max="6133" width="13.453125" style="81"/>
    <col min="6134" max="6134" width="10.6328125" style="81" customWidth="1"/>
    <col min="6135" max="6135" width="7.6328125" style="81" customWidth="1"/>
    <col min="6136" max="6136" width="12.6328125" style="81" customWidth="1"/>
    <col min="6137" max="6137" width="14.6328125" style="81" customWidth="1"/>
    <col min="6138" max="6138" width="9.6328125" style="81" customWidth="1"/>
    <col min="6139" max="6139" width="13.453125" style="81" customWidth="1"/>
    <col min="6140" max="6153" width="13.36328125" style="81" customWidth="1"/>
    <col min="6154" max="6155" width="11.54296875" style="81" customWidth="1"/>
    <col min="6156" max="6157" width="13.36328125" style="81" customWidth="1"/>
    <col min="6158" max="6389" width="13.453125" style="81"/>
    <col min="6390" max="6390" width="10.6328125" style="81" customWidth="1"/>
    <col min="6391" max="6391" width="7.6328125" style="81" customWidth="1"/>
    <col min="6392" max="6392" width="12.6328125" style="81" customWidth="1"/>
    <col min="6393" max="6393" width="14.6328125" style="81" customWidth="1"/>
    <col min="6394" max="6394" width="9.6328125" style="81" customWidth="1"/>
    <col min="6395" max="6395" width="13.453125" style="81" customWidth="1"/>
    <col min="6396" max="6409" width="13.36328125" style="81" customWidth="1"/>
    <col min="6410" max="6411" width="11.54296875" style="81" customWidth="1"/>
    <col min="6412" max="6413" width="13.36328125" style="81" customWidth="1"/>
    <col min="6414" max="6645" width="13.453125" style="81"/>
    <col min="6646" max="6646" width="10.6328125" style="81" customWidth="1"/>
    <col min="6647" max="6647" width="7.6328125" style="81" customWidth="1"/>
    <col min="6648" max="6648" width="12.6328125" style="81" customWidth="1"/>
    <col min="6649" max="6649" width="14.6328125" style="81" customWidth="1"/>
    <col min="6650" max="6650" width="9.6328125" style="81" customWidth="1"/>
    <col min="6651" max="6651" width="13.453125" style="81" customWidth="1"/>
    <col min="6652" max="6665" width="13.36328125" style="81" customWidth="1"/>
    <col min="6666" max="6667" width="11.54296875" style="81" customWidth="1"/>
    <col min="6668" max="6669" width="13.36328125" style="81" customWidth="1"/>
    <col min="6670" max="6901" width="13.453125" style="81"/>
    <col min="6902" max="6902" width="10.6328125" style="81" customWidth="1"/>
    <col min="6903" max="6903" width="7.6328125" style="81" customWidth="1"/>
    <col min="6904" max="6904" width="12.6328125" style="81" customWidth="1"/>
    <col min="6905" max="6905" width="14.6328125" style="81" customWidth="1"/>
    <col min="6906" max="6906" width="9.6328125" style="81" customWidth="1"/>
    <col min="6907" max="6907" width="13.453125" style="81" customWidth="1"/>
    <col min="6908" max="6921" width="13.36328125" style="81" customWidth="1"/>
    <col min="6922" max="6923" width="11.54296875" style="81" customWidth="1"/>
    <col min="6924" max="6925" width="13.36328125" style="81" customWidth="1"/>
    <col min="6926" max="7157" width="13.453125" style="81"/>
    <col min="7158" max="7158" width="10.6328125" style="81" customWidth="1"/>
    <col min="7159" max="7159" width="7.6328125" style="81" customWidth="1"/>
    <col min="7160" max="7160" width="12.6328125" style="81" customWidth="1"/>
    <col min="7161" max="7161" width="14.6328125" style="81" customWidth="1"/>
    <col min="7162" max="7162" width="9.6328125" style="81" customWidth="1"/>
    <col min="7163" max="7163" width="13.453125" style="81" customWidth="1"/>
    <col min="7164" max="7177" width="13.36328125" style="81" customWidth="1"/>
    <col min="7178" max="7179" width="11.54296875" style="81" customWidth="1"/>
    <col min="7180" max="7181" width="13.36328125" style="81" customWidth="1"/>
    <col min="7182" max="7413" width="13.453125" style="81"/>
    <col min="7414" max="7414" width="10.6328125" style="81" customWidth="1"/>
    <col min="7415" max="7415" width="7.6328125" style="81" customWidth="1"/>
    <col min="7416" max="7416" width="12.6328125" style="81" customWidth="1"/>
    <col min="7417" max="7417" width="14.6328125" style="81" customWidth="1"/>
    <col min="7418" max="7418" width="9.6328125" style="81" customWidth="1"/>
    <col min="7419" max="7419" width="13.453125" style="81" customWidth="1"/>
    <col min="7420" max="7433" width="13.36328125" style="81" customWidth="1"/>
    <col min="7434" max="7435" width="11.54296875" style="81" customWidth="1"/>
    <col min="7436" max="7437" width="13.36328125" style="81" customWidth="1"/>
    <col min="7438" max="7669" width="13.453125" style="81"/>
    <col min="7670" max="7670" width="10.6328125" style="81" customWidth="1"/>
    <col min="7671" max="7671" width="7.6328125" style="81" customWidth="1"/>
    <col min="7672" max="7672" width="12.6328125" style="81" customWidth="1"/>
    <col min="7673" max="7673" width="14.6328125" style="81" customWidth="1"/>
    <col min="7674" max="7674" width="9.6328125" style="81" customWidth="1"/>
    <col min="7675" max="7675" width="13.453125" style="81" customWidth="1"/>
    <col min="7676" max="7689" width="13.36328125" style="81" customWidth="1"/>
    <col min="7690" max="7691" width="11.54296875" style="81" customWidth="1"/>
    <col min="7692" max="7693" width="13.36328125" style="81" customWidth="1"/>
    <col min="7694" max="7925" width="13.453125" style="81"/>
    <col min="7926" max="7926" width="10.6328125" style="81" customWidth="1"/>
    <col min="7927" max="7927" width="7.6328125" style="81" customWidth="1"/>
    <col min="7928" max="7928" width="12.6328125" style="81" customWidth="1"/>
    <col min="7929" max="7929" width="14.6328125" style="81" customWidth="1"/>
    <col min="7930" max="7930" width="9.6328125" style="81" customWidth="1"/>
    <col min="7931" max="7931" width="13.453125" style="81" customWidth="1"/>
    <col min="7932" max="7945" width="13.36328125" style="81" customWidth="1"/>
    <col min="7946" max="7947" width="11.54296875" style="81" customWidth="1"/>
    <col min="7948" max="7949" width="13.36328125" style="81" customWidth="1"/>
    <col min="7950" max="8181" width="13.453125" style="81"/>
    <col min="8182" max="8182" width="10.6328125" style="81" customWidth="1"/>
    <col min="8183" max="8183" width="7.6328125" style="81" customWidth="1"/>
    <col min="8184" max="8184" width="12.6328125" style="81" customWidth="1"/>
    <col min="8185" max="8185" width="14.6328125" style="81" customWidth="1"/>
    <col min="8186" max="8186" width="9.6328125" style="81" customWidth="1"/>
    <col min="8187" max="8187" width="13.453125" style="81" customWidth="1"/>
    <col min="8188" max="8201" width="13.36328125" style="81" customWidth="1"/>
    <col min="8202" max="8203" width="11.54296875" style="81" customWidth="1"/>
    <col min="8204" max="8205" width="13.36328125" style="81" customWidth="1"/>
    <col min="8206" max="8437" width="13.453125" style="81"/>
    <col min="8438" max="8438" width="10.6328125" style="81" customWidth="1"/>
    <col min="8439" max="8439" width="7.6328125" style="81" customWidth="1"/>
    <col min="8440" max="8440" width="12.6328125" style="81" customWidth="1"/>
    <col min="8441" max="8441" width="14.6328125" style="81" customWidth="1"/>
    <col min="8442" max="8442" width="9.6328125" style="81" customWidth="1"/>
    <col min="8443" max="8443" width="13.453125" style="81" customWidth="1"/>
    <col min="8444" max="8457" width="13.36328125" style="81" customWidth="1"/>
    <col min="8458" max="8459" width="11.54296875" style="81" customWidth="1"/>
    <col min="8460" max="8461" width="13.36328125" style="81" customWidth="1"/>
    <col min="8462" max="8693" width="13.453125" style="81"/>
    <col min="8694" max="8694" width="10.6328125" style="81" customWidth="1"/>
    <col min="8695" max="8695" width="7.6328125" style="81" customWidth="1"/>
    <col min="8696" max="8696" width="12.6328125" style="81" customWidth="1"/>
    <col min="8697" max="8697" width="14.6328125" style="81" customWidth="1"/>
    <col min="8698" max="8698" width="9.6328125" style="81" customWidth="1"/>
    <col min="8699" max="8699" width="13.453125" style="81" customWidth="1"/>
    <col min="8700" max="8713" width="13.36328125" style="81" customWidth="1"/>
    <col min="8714" max="8715" width="11.54296875" style="81" customWidth="1"/>
    <col min="8716" max="8717" width="13.36328125" style="81" customWidth="1"/>
    <col min="8718" max="8949" width="13.453125" style="81"/>
    <col min="8950" max="8950" width="10.6328125" style="81" customWidth="1"/>
    <col min="8951" max="8951" width="7.6328125" style="81" customWidth="1"/>
    <col min="8952" max="8952" width="12.6328125" style="81" customWidth="1"/>
    <col min="8953" max="8953" width="14.6328125" style="81" customWidth="1"/>
    <col min="8954" max="8954" width="9.6328125" style="81" customWidth="1"/>
    <col min="8955" max="8955" width="13.453125" style="81" customWidth="1"/>
    <col min="8956" max="8969" width="13.36328125" style="81" customWidth="1"/>
    <col min="8970" max="8971" width="11.54296875" style="81" customWidth="1"/>
    <col min="8972" max="8973" width="13.36328125" style="81" customWidth="1"/>
    <col min="8974" max="9205" width="13.453125" style="81"/>
    <col min="9206" max="9206" width="10.6328125" style="81" customWidth="1"/>
    <col min="9207" max="9207" width="7.6328125" style="81" customWidth="1"/>
    <col min="9208" max="9208" width="12.6328125" style="81" customWidth="1"/>
    <col min="9209" max="9209" width="14.6328125" style="81" customWidth="1"/>
    <col min="9210" max="9210" width="9.6328125" style="81" customWidth="1"/>
    <col min="9211" max="9211" width="13.453125" style="81" customWidth="1"/>
    <col min="9212" max="9225" width="13.36328125" style="81" customWidth="1"/>
    <col min="9226" max="9227" width="11.54296875" style="81" customWidth="1"/>
    <col min="9228" max="9229" width="13.36328125" style="81" customWidth="1"/>
    <col min="9230" max="9461" width="13.453125" style="81"/>
    <col min="9462" max="9462" width="10.6328125" style="81" customWidth="1"/>
    <col min="9463" max="9463" width="7.6328125" style="81" customWidth="1"/>
    <col min="9464" max="9464" width="12.6328125" style="81" customWidth="1"/>
    <col min="9465" max="9465" width="14.6328125" style="81" customWidth="1"/>
    <col min="9466" max="9466" width="9.6328125" style="81" customWidth="1"/>
    <col min="9467" max="9467" width="13.453125" style="81" customWidth="1"/>
    <col min="9468" max="9481" width="13.36328125" style="81" customWidth="1"/>
    <col min="9482" max="9483" width="11.54296875" style="81" customWidth="1"/>
    <col min="9484" max="9485" width="13.36328125" style="81" customWidth="1"/>
    <col min="9486" max="9717" width="13.453125" style="81"/>
    <col min="9718" max="9718" width="10.6328125" style="81" customWidth="1"/>
    <col min="9719" max="9719" width="7.6328125" style="81" customWidth="1"/>
    <col min="9720" max="9720" width="12.6328125" style="81" customWidth="1"/>
    <col min="9721" max="9721" width="14.6328125" style="81" customWidth="1"/>
    <col min="9722" max="9722" width="9.6328125" style="81" customWidth="1"/>
    <col min="9723" max="9723" width="13.453125" style="81" customWidth="1"/>
    <col min="9724" max="9737" width="13.36328125" style="81" customWidth="1"/>
    <col min="9738" max="9739" width="11.54296875" style="81" customWidth="1"/>
    <col min="9740" max="9741" width="13.36328125" style="81" customWidth="1"/>
    <col min="9742" max="9973" width="13.453125" style="81"/>
    <col min="9974" max="9974" width="10.6328125" style="81" customWidth="1"/>
    <col min="9975" max="9975" width="7.6328125" style="81" customWidth="1"/>
    <col min="9976" max="9976" width="12.6328125" style="81" customWidth="1"/>
    <col min="9977" max="9977" width="14.6328125" style="81" customWidth="1"/>
    <col min="9978" max="9978" width="9.6328125" style="81" customWidth="1"/>
    <col min="9979" max="9979" width="13.453125" style="81" customWidth="1"/>
    <col min="9980" max="9993" width="13.36328125" style="81" customWidth="1"/>
    <col min="9994" max="9995" width="11.54296875" style="81" customWidth="1"/>
    <col min="9996" max="9997" width="13.36328125" style="81" customWidth="1"/>
    <col min="9998" max="10229" width="13.453125" style="81"/>
    <col min="10230" max="10230" width="10.6328125" style="81" customWidth="1"/>
    <col min="10231" max="10231" width="7.6328125" style="81" customWidth="1"/>
    <col min="10232" max="10232" width="12.6328125" style="81" customWidth="1"/>
    <col min="10233" max="10233" width="14.6328125" style="81" customWidth="1"/>
    <col min="10234" max="10234" width="9.6328125" style="81" customWidth="1"/>
    <col min="10235" max="10235" width="13.453125" style="81" customWidth="1"/>
    <col min="10236" max="10249" width="13.36328125" style="81" customWidth="1"/>
    <col min="10250" max="10251" width="11.54296875" style="81" customWidth="1"/>
    <col min="10252" max="10253" width="13.36328125" style="81" customWidth="1"/>
    <col min="10254" max="10485" width="13.453125" style="81"/>
    <col min="10486" max="10486" width="10.6328125" style="81" customWidth="1"/>
    <col min="10487" max="10487" width="7.6328125" style="81" customWidth="1"/>
    <col min="10488" max="10488" width="12.6328125" style="81" customWidth="1"/>
    <col min="10489" max="10489" width="14.6328125" style="81" customWidth="1"/>
    <col min="10490" max="10490" width="9.6328125" style="81" customWidth="1"/>
    <col min="10491" max="10491" width="13.453125" style="81" customWidth="1"/>
    <col min="10492" max="10505" width="13.36328125" style="81" customWidth="1"/>
    <col min="10506" max="10507" width="11.54296875" style="81" customWidth="1"/>
    <col min="10508" max="10509" width="13.36328125" style="81" customWidth="1"/>
    <col min="10510" max="10741" width="13.453125" style="81"/>
    <col min="10742" max="10742" width="10.6328125" style="81" customWidth="1"/>
    <col min="10743" max="10743" width="7.6328125" style="81" customWidth="1"/>
    <col min="10744" max="10744" width="12.6328125" style="81" customWidth="1"/>
    <col min="10745" max="10745" width="14.6328125" style="81" customWidth="1"/>
    <col min="10746" max="10746" width="9.6328125" style="81" customWidth="1"/>
    <col min="10747" max="10747" width="13.453125" style="81" customWidth="1"/>
    <col min="10748" max="10761" width="13.36328125" style="81" customWidth="1"/>
    <col min="10762" max="10763" width="11.54296875" style="81" customWidth="1"/>
    <col min="10764" max="10765" width="13.36328125" style="81" customWidth="1"/>
    <col min="10766" max="10997" width="13.453125" style="81"/>
    <col min="10998" max="10998" width="10.6328125" style="81" customWidth="1"/>
    <col min="10999" max="10999" width="7.6328125" style="81" customWidth="1"/>
    <col min="11000" max="11000" width="12.6328125" style="81" customWidth="1"/>
    <col min="11001" max="11001" width="14.6328125" style="81" customWidth="1"/>
    <col min="11002" max="11002" width="9.6328125" style="81" customWidth="1"/>
    <col min="11003" max="11003" width="13.453125" style="81" customWidth="1"/>
    <col min="11004" max="11017" width="13.36328125" style="81" customWidth="1"/>
    <col min="11018" max="11019" width="11.54296875" style="81" customWidth="1"/>
    <col min="11020" max="11021" width="13.36328125" style="81" customWidth="1"/>
    <col min="11022" max="11253" width="13.453125" style="81"/>
    <col min="11254" max="11254" width="10.6328125" style="81" customWidth="1"/>
    <col min="11255" max="11255" width="7.6328125" style="81" customWidth="1"/>
    <col min="11256" max="11256" width="12.6328125" style="81" customWidth="1"/>
    <col min="11257" max="11257" width="14.6328125" style="81" customWidth="1"/>
    <col min="11258" max="11258" width="9.6328125" style="81" customWidth="1"/>
    <col min="11259" max="11259" width="13.453125" style="81" customWidth="1"/>
    <col min="11260" max="11273" width="13.36328125" style="81" customWidth="1"/>
    <col min="11274" max="11275" width="11.54296875" style="81" customWidth="1"/>
    <col min="11276" max="11277" width="13.36328125" style="81" customWidth="1"/>
    <col min="11278" max="11509" width="13.453125" style="81"/>
    <col min="11510" max="11510" width="10.6328125" style="81" customWidth="1"/>
    <col min="11511" max="11511" width="7.6328125" style="81" customWidth="1"/>
    <col min="11512" max="11512" width="12.6328125" style="81" customWidth="1"/>
    <col min="11513" max="11513" width="14.6328125" style="81" customWidth="1"/>
    <col min="11514" max="11514" width="9.6328125" style="81" customWidth="1"/>
    <col min="11515" max="11515" width="13.453125" style="81" customWidth="1"/>
    <col min="11516" max="11529" width="13.36328125" style="81" customWidth="1"/>
    <col min="11530" max="11531" width="11.54296875" style="81" customWidth="1"/>
    <col min="11532" max="11533" width="13.36328125" style="81" customWidth="1"/>
    <col min="11534" max="11765" width="13.453125" style="81"/>
    <col min="11766" max="11766" width="10.6328125" style="81" customWidth="1"/>
    <col min="11767" max="11767" width="7.6328125" style="81" customWidth="1"/>
    <col min="11768" max="11768" width="12.6328125" style="81" customWidth="1"/>
    <col min="11769" max="11769" width="14.6328125" style="81" customWidth="1"/>
    <col min="11770" max="11770" width="9.6328125" style="81" customWidth="1"/>
    <col min="11771" max="11771" width="13.453125" style="81" customWidth="1"/>
    <col min="11772" max="11785" width="13.36328125" style="81" customWidth="1"/>
    <col min="11786" max="11787" width="11.54296875" style="81" customWidth="1"/>
    <col min="11788" max="11789" width="13.36328125" style="81" customWidth="1"/>
    <col min="11790" max="12021" width="13.453125" style="81"/>
    <col min="12022" max="12022" width="10.6328125" style="81" customWidth="1"/>
    <col min="12023" max="12023" width="7.6328125" style="81" customWidth="1"/>
    <col min="12024" max="12024" width="12.6328125" style="81" customWidth="1"/>
    <col min="12025" max="12025" width="14.6328125" style="81" customWidth="1"/>
    <col min="12026" max="12026" width="9.6328125" style="81" customWidth="1"/>
    <col min="12027" max="12027" width="13.453125" style="81" customWidth="1"/>
    <col min="12028" max="12041" width="13.36328125" style="81" customWidth="1"/>
    <col min="12042" max="12043" width="11.54296875" style="81" customWidth="1"/>
    <col min="12044" max="12045" width="13.36328125" style="81" customWidth="1"/>
    <col min="12046" max="12277" width="13.453125" style="81"/>
    <col min="12278" max="12278" width="10.6328125" style="81" customWidth="1"/>
    <col min="12279" max="12279" width="7.6328125" style="81" customWidth="1"/>
    <col min="12280" max="12280" width="12.6328125" style="81" customWidth="1"/>
    <col min="12281" max="12281" width="14.6328125" style="81" customWidth="1"/>
    <col min="12282" max="12282" width="9.6328125" style="81" customWidth="1"/>
    <col min="12283" max="12283" width="13.453125" style="81" customWidth="1"/>
    <col min="12284" max="12297" width="13.36328125" style="81" customWidth="1"/>
    <col min="12298" max="12299" width="11.54296875" style="81" customWidth="1"/>
    <col min="12300" max="12301" width="13.36328125" style="81" customWidth="1"/>
    <col min="12302" max="12533" width="13.453125" style="81"/>
    <col min="12534" max="12534" width="10.6328125" style="81" customWidth="1"/>
    <col min="12535" max="12535" width="7.6328125" style="81" customWidth="1"/>
    <col min="12536" max="12536" width="12.6328125" style="81" customWidth="1"/>
    <col min="12537" max="12537" width="14.6328125" style="81" customWidth="1"/>
    <col min="12538" max="12538" width="9.6328125" style="81" customWidth="1"/>
    <col min="12539" max="12539" width="13.453125" style="81" customWidth="1"/>
    <col min="12540" max="12553" width="13.36328125" style="81" customWidth="1"/>
    <col min="12554" max="12555" width="11.54296875" style="81" customWidth="1"/>
    <col min="12556" max="12557" width="13.36328125" style="81" customWidth="1"/>
    <col min="12558" max="12789" width="13.453125" style="81"/>
    <col min="12790" max="12790" width="10.6328125" style="81" customWidth="1"/>
    <col min="12791" max="12791" width="7.6328125" style="81" customWidth="1"/>
    <col min="12792" max="12792" width="12.6328125" style="81" customWidth="1"/>
    <col min="12793" max="12793" width="14.6328125" style="81" customWidth="1"/>
    <col min="12794" max="12794" width="9.6328125" style="81" customWidth="1"/>
    <col min="12795" max="12795" width="13.453125" style="81" customWidth="1"/>
    <col min="12796" max="12809" width="13.36328125" style="81" customWidth="1"/>
    <col min="12810" max="12811" width="11.54296875" style="81" customWidth="1"/>
    <col min="12812" max="12813" width="13.36328125" style="81" customWidth="1"/>
    <col min="12814" max="13045" width="13.453125" style="81"/>
    <col min="13046" max="13046" width="10.6328125" style="81" customWidth="1"/>
    <col min="13047" max="13047" width="7.6328125" style="81" customWidth="1"/>
    <col min="13048" max="13048" width="12.6328125" style="81" customWidth="1"/>
    <col min="13049" max="13049" width="14.6328125" style="81" customWidth="1"/>
    <col min="13050" max="13050" width="9.6328125" style="81" customWidth="1"/>
    <col min="13051" max="13051" width="13.453125" style="81" customWidth="1"/>
    <col min="13052" max="13065" width="13.36328125" style="81" customWidth="1"/>
    <col min="13066" max="13067" width="11.54296875" style="81" customWidth="1"/>
    <col min="13068" max="13069" width="13.36328125" style="81" customWidth="1"/>
    <col min="13070" max="13301" width="13.453125" style="81"/>
    <col min="13302" max="13302" width="10.6328125" style="81" customWidth="1"/>
    <col min="13303" max="13303" width="7.6328125" style="81" customWidth="1"/>
    <col min="13304" max="13304" width="12.6328125" style="81" customWidth="1"/>
    <col min="13305" max="13305" width="14.6328125" style="81" customWidth="1"/>
    <col min="13306" max="13306" width="9.6328125" style="81" customWidth="1"/>
    <col min="13307" max="13307" width="13.453125" style="81" customWidth="1"/>
    <col min="13308" max="13321" width="13.36328125" style="81" customWidth="1"/>
    <col min="13322" max="13323" width="11.54296875" style="81" customWidth="1"/>
    <col min="13324" max="13325" width="13.36328125" style="81" customWidth="1"/>
    <col min="13326" max="13557" width="13.453125" style="81"/>
    <col min="13558" max="13558" width="10.6328125" style="81" customWidth="1"/>
    <col min="13559" max="13559" width="7.6328125" style="81" customWidth="1"/>
    <col min="13560" max="13560" width="12.6328125" style="81" customWidth="1"/>
    <col min="13561" max="13561" width="14.6328125" style="81" customWidth="1"/>
    <col min="13562" max="13562" width="9.6328125" style="81" customWidth="1"/>
    <col min="13563" max="13563" width="13.453125" style="81" customWidth="1"/>
    <col min="13564" max="13577" width="13.36328125" style="81" customWidth="1"/>
    <col min="13578" max="13579" width="11.54296875" style="81" customWidth="1"/>
    <col min="13580" max="13581" width="13.36328125" style="81" customWidth="1"/>
    <col min="13582" max="13813" width="13.453125" style="81"/>
    <col min="13814" max="13814" width="10.6328125" style="81" customWidth="1"/>
    <col min="13815" max="13815" width="7.6328125" style="81" customWidth="1"/>
    <col min="13816" max="13816" width="12.6328125" style="81" customWidth="1"/>
    <col min="13817" max="13817" width="14.6328125" style="81" customWidth="1"/>
    <col min="13818" max="13818" width="9.6328125" style="81" customWidth="1"/>
    <col min="13819" max="13819" width="13.453125" style="81" customWidth="1"/>
    <col min="13820" max="13833" width="13.36328125" style="81" customWidth="1"/>
    <col min="13834" max="13835" width="11.54296875" style="81" customWidth="1"/>
    <col min="13836" max="13837" width="13.36328125" style="81" customWidth="1"/>
    <col min="13838" max="14069" width="13.453125" style="81"/>
    <col min="14070" max="14070" width="10.6328125" style="81" customWidth="1"/>
    <col min="14071" max="14071" width="7.6328125" style="81" customWidth="1"/>
    <col min="14072" max="14072" width="12.6328125" style="81" customWidth="1"/>
    <col min="14073" max="14073" width="14.6328125" style="81" customWidth="1"/>
    <col min="14074" max="14074" width="9.6328125" style="81" customWidth="1"/>
    <col min="14075" max="14075" width="13.453125" style="81" customWidth="1"/>
    <col min="14076" max="14089" width="13.36328125" style="81" customWidth="1"/>
    <col min="14090" max="14091" width="11.54296875" style="81" customWidth="1"/>
    <col min="14092" max="14093" width="13.36328125" style="81" customWidth="1"/>
    <col min="14094" max="14325" width="13.453125" style="81"/>
    <col min="14326" max="14326" width="10.6328125" style="81" customWidth="1"/>
    <col min="14327" max="14327" width="7.6328125" style="81" customWidth="1"/>
    <col min="14328" max="14328" width="12.6328125" style="81" customWidth="1"/>
    <col min="14329" max="14329" width="14.6328125" style="81" customWidth="1"/>
    <col min="14330" max="14330" width="9.6328125" style="81" customWidth="1"/>
    <col min="14331" max="14331" width="13.453125" style="81" customWidth="1"/>
    <col min="14332" max="14345" width="13.36328125" style="81" customWidth="1"/>
    <col min="14346" max="14347" width="11.54296875" style="81" customWidth="1"/>
    <col min="14348" max="14349" width="13.36328125" style="81" customWidth="1"/>
    <col min="14350" max="14581" width="13.453125" style="81"/>
    <col min="14582" max="14582" width="10.6328125" style="81" customWidth="1"/>
    <col min="14583" max="14583" width="7.6328125" style="81" customWidth="1"/>
    <col min="14584" max="14584" width="12.6328125" style="81" customWidth="1"/>
    <col min="14585" max="14585" width="14.6328125" style="81" customWidth="1"/>
    <col min="14586" max="14586" width="9.6328125" style="81" customWidth="1"/>
    <col min="14587" max="14587" width="13.453125" style="81" customWidth="1"/>
    <col min="14588" max="14601" width="13.36328125" style="81" customWidth="1"/>
    <col min="14602" max="14603" width="11.54296875" style="81" customWidth="1"/>
    <col min="14604" max="14605" width="13.36328125" style="81" customWidth="1"/>
    <col min="14606" max="14837" width="13.453125" style="81"/>
    <col min="14838" max="14838" width="10.6328125" style="81" customWidth="1"/>
    <col min="14839" max="14839" width="7.6328125" style="81" customWidth="1"/>
    <col min="14840" max="14840" width="12.6328125" style="81" customWidth="1"/>
    <col min="14841" max="14841" width="14.6328125" style="81" customWidth="1"/>
    <col min="14842" max="14842" width="9.6328125" style="81" customWidth="1"/>
    <col min="14843" max="14843" width="13.453125" style="81" customWidth="1"/>
    <col min="14844" max="14857" width="13.36328125" style="81" customWidth="1"/>
    <col min="14858" max="14859" width="11.54296875" style="81" customWidth="1"/>
    <col min="14860" max="14861" width="13.36328125" style="81" customWidth="1"/>
    <col min="14862" max="15093" width="13.453125" style="81"/>
    <col min="15094" max="15094" width="10.6328125" style="81" customWidth="1"/>
    <col min="15095" max="15095" width="7.6328125" style="81" customWidth="1"/>
    <col min="15096" max="15096" width="12.6328125" style="81" customWidth="1"/>
    <col min="15097" max="15097" width="14.6328125" style="81" customWidth="1"/>
    <col min="15098" max="15098" width="9.6328125" style="81" customWidth="1"/>
    <col min="15099" max="15099" width="13.453125" style="81" customWidth="1"/>
    <col min="15100" max="15113" width="13.36328125" style="81" customWidth="1"/>
    <col min="15114" max="15115" width="11.54296875" style="81" customWidth="1"/>
    <col min="15116" max="15117" width="13.36328125" style="81" customWidth="1"/>
    <col min="15118" max="15349" width="13.453125" style="81"/>
    <col min="15350" max="15350" width="10.6328125" style="81" customWidth="1"/>
    <col min="15351" max="15351" width="7.6328125" style="81" customWidth="1"/>
    <col min="15352" max="15352" width="12.6328125" style="81" customWidth="1"/>
    <col min="15353" max="15353" width="14.6328125" style="81" customWidth="1"/>
    <col min="15354" max="15354" width="9.6328125" style="81" customWidth="1"/>
    <col min="15355" max="15355" width="13.453125" style="81" customWidth="1"/>
    <col min="15356" max="15369" width="13.36328125" style="81" customWidth="1"/>
    <col min="15370" max="15371" width="11.54296875" style="81" customWidth="1"/>
    <col min="15372" max="15373" width="13.36328125" style="81" customWidth="1"/>
    <col min="15374" max="15605" width="13.453125" style="81"/>
    <col min="15606" max="15606" width="10.6328125" style="81" customWidth="1"/>
    <col min="15607" max="15607" width="7.6328125" style="81" customWidth="1"/>
    <col min="15608" max="15608" width="12.6328125" style="81" customWidth="1"/>
    <col min="15609" max="15609" width="14.6328125" style="81" customWidth="1"/>
    <col min="15610" max="15610" width="9.6328125" style="81" customWidth="1"/>
    <col min="15611" max="15611" width="13.453125" style="81" customWidth="1"/>
    <col min="15612" max="15625" width="13.36328125" style="81" customWidth="1"/>
    <col min="15626" max="15627" width="11.54296875" style="81" customWidth="1"/>
    <col min="15628" max="15629" width="13.36328125" style="81" customWidth="1"/>
    <col min="15630" max="15861" width="13.453125" style="81"/>
    <col min="15862" max="15862" width="10.6328125" style="81" customWidth="1"/>
    <col min="15863" max="15863" width="7.6328125" style="81" customWidth="1"/>
    <col min="15864" max="15864" width="12.6328125" style="81" customWidth="1"/>
    <col min="15865" max="15865" width="14.6328125" style="81" customWidth="1"/>
    <col min="15866" max="15866" width="9.6328125" style="81" customWidth="1"/>
    <col min="15867" max="15867" width="13.453125" style="81" customWidth="1"/>
    <col min="15868" max="15881" width="13.36328125" style="81" customWidth="1"/>
    <col min="15882" max="15883" width="11.54296875" style="81" customWidth="1"/>
    <col min="15884" max="15885" width="13.36328125" style="81" customWidth="1"/>
    <col min="15886" max="16117" width="13.453125" style="81"/>
    <col min="16118" max="16118" width="10.6328125" style="81" customWidth="1"/>
    <col min="16119" max="16119" width="7.6328125" style="81" customWidth="1"/>
    <col min="16120" max="16120" width="12.6328125" style="81" customWidth="1"/>
    <col min="16121" max="16121" width="14.6328125" style="81" customWidth="1"/>
    <col min="16122" max="16122" width="9.6328125" style="81" customWidth="1"/>
    <col min="16123" max="16123" width="13.453125" style="81" customWidth="1"/>
    <col min="16124" max="16137" width="13.36328125" style="81" customWidth="1"/>
    <col min="16138" max="16139" width="11.54296875" style="81" customWidth="1"/>
    <col min="16140" max="16141" width="13.36328125" style="81" customWidth="1"/>
    <col min="16142" max="16384" width="13.453125" style="81"/>
  </cols>
  <sheetData>
    <row r="1" spans="1:28" ht="39.75" customHeight="1">
      <c r="A1" s="213"/>
      <c r="B1" s="213" t="s">
        <v>113</v>
      </c>
      <c r="C1" s="213"/>
      <c r="D1" s="213"/>
      <c r="E1" s="213"/>
      <c r="F1" s="213"/>
      <c r="G1" s="213"/>
      <c r="H1" s="213"/>
      <c r="I1" s="213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80"/>
    </row>
    <row r="2" spans="1:28" ht="9.75" customHeight="1">
      <c r="A2" s="82"/>
      <c r="B2" s="82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0"/>
    </row>
    <row r="3" spans="1:28" ht="13.5" thickBot="1">
      <c r="B3" s="84" t="s">
        <v>52</v>
      </c>
      <c r="C3" s="85"/>
      <c r="W3" s="79"/>
      <c r="X3" s="79"/>
      <c r="Y3" s="79"/>
      <c r="Z3" s="79"/>
      <c r="AA3" s="79"/>
      <c r="AB3" s="80"/>
    </row>
    <row r="4" spans="1:28" s="86" customFormat="1" ht="31.5" customHeight="1" thickBot="1">
      <c r="A4" s="280"/>
      <c r="B4" s="277">
        <v>2005</v>
      </c>
      <c r="C4" s="278"/>
      <c r="D4" s="277">
        <v>2006</v>
      </c>
      <c r="E4" s="278"/>
      <c r="F4" s="277">
        <v>2007</v>
      </c>
      <c r="G4" s="278"/>
      <c r="H4" s="277">
        <v>2008</v>
      </c>
      <c r="I4" s="278"/>
      <c r="J4" s="277">
        <v>2009</v>
      </c>
      <c r="K4" s="278"/>
      <c r="L4" s="277">
        <v>2010</v>
      </c>
      <c r="M4" s="278"/>
      <c r="N4" s="277">
        <v>2011</v>
      </c>
      <c r="O4" s="278"/>
      <c r="P4" s="277">
        <v>2012</v>
      </c>
      <c r="Q4" s="278"/>
      <c r="R4" s="279">
        <v>2013</v>
      </c>
      <c r="S4" s="278"/>
      <c r="T4" s="279">
        <v>2014</v>
      </c>
      <c r="U4" s="278"/>
      <c r="V4" s="279">
        <v>2015</v>
      </c>
      <c r="W4" s="278"/>
      <c r="X4" s="279">
        <v>2016</v>
      </c>
      <c r="Y4" s="278"/>
      <c r="Z4" s="279">
        <v>2017</v>
      </c>
      <c r="AA4" s="278"/>
      <c r="AB4" s="131"/>
    </row>
    <row r="5" spans="1:28" ht="20.25" customHeight="1">
      <c r="A5" s="280"/>
      <c r="B5" s="150" t="s">
        <v>77</v>
      </c>
      <c r="C5" s="275" t="s">
        <v>53</v>
      </c>
      <c r="D5" s="150" t="s">
        <v>77</v>
      </c>
      <c r="E5" s="275" t="s">
        <v>53</v>
      </c>
      <c r="F5" s="150" t="s">
        <v>77</v>
      </c>
      <c r="G5" s="275" t="s">
        <v>53</v>
      </c>
      <c r="H5" s="150" t="s">
        <v>77</v>
      </c>
      <c r="I5" s="275" t="s">
        <v>53</v>
      </c>
      <c r="J5" s="150" t="s">
        <v>77</v>
      </c>
      <c r="K5" s="275" t="s">
        <v>53</v>
      </c>
      <c r="L5" s="150" t="s">
        <v>77</v>
      </c>
      <c r="M5" s="275" t="s">
        <v>53</v>
      </c>
      <c r="N5" s="150" t="s">
        <v>77</v>
      </c>
      <c r="O5" s="275" t="s">
        <v>53</v>
      </c>
      <c r="P5" s="150" t="s">
        <v>77</v>
      </c>
      <c r="Q5" s="275" t="s">
        <v>53</v>
      </c>
      <c r="R5" s="151" t="s">
        <v>77</v>
      </c>
      <c r="S5" s="275" t="s">
        <v>53</v>
      </c>
      <c r="T5" s="151" t="s">
        <v>77</v>
      </c>
      <c r="U5" s="275" t="s">
        <v>53</v>
      </c>
      <c r="V5" s="151" t="s">
        <v>77</v>
      </c>
      <c r="W5" s="275" t="s">
        <v>53</v>
      </c>
      <c r="X5" s="151" t="s">
        <v>77</v>
      </c>
      <c r="Y5" s="275" t="s">
        <v>53</v>
      </c>
      <c r="Z5" s="151" t="s">
        <v>77</v>
      </c>
      <c r="AA5" s="275" t="s">
        <v>53</v>
      </c>
      <c r="AB5" s="80"/>
    </row>
    <row r="6" spans="1:28" ht="20.25" customHeight="1" thickBot="1">
      <c r="A6" s="281"/>
      <c r="B6" s="214" t="s">
        <v>78</v>
      </c>
      <c r="C6" s="276"/>
      <c r="D6" s="214" t="s">
        <v>78</v>
      </c>
      <c r="E6" s="276"/>
      <c r="F6" s="214" t="s">
        <v>78</v>
      </c>
      <c r="G6" s="276"/>
      <c r="H6" s="214" t="s">
        <v>78</v>
      </c>
      <c r="I6" s="276"/>
      <c r="J6" s="214" t="s">
        <v>78</v>
      </c>
      <c r="K6" s="276"/>
      <c r="L6" s="214" t="s">
        <v>78</v>
      </c>
      <c r="M6" s="276"/>
      <c r="N6" s="214" t="s">
        <v>78</v>
      </c>
      <c r="O6" s="276"/>
      <c r="P6" s="214" t="s">
        <v>78</v>
      </c>
      <c r="Q6" s="276"/>
      <c r="R6" s="215" t="s">
        <v>78</v>
      </c>
      <c r="S6" s="276"/>
      <c r="T6" s="215" t="s">
        <v>78</v>
      </c>
      <c r="U6" s="276"/>
      <c r="V6" s="215" t="s">
        <v>78</v>
      </c>
      <c r="W6" s="276"/>
      <c r="X6" s="215" t="s">
        <v>78</v>
      </c>
      <c r="Y6" s="276"/>
      <c r="Z6" s="215" t="s">
        <v>78</v>
      </c>
      <c r="AA6" s="276"/>
      <c r="AB6" s="80"/>
    </row>
    <row r="7" spans="1:28" ht="13.5" hidden="1" customHeight="1">
      <c r="B7" s="87"/>
      <c r="C7" s="133"/>
      <c r="D7" s="134"/>
      <c r="E7" s="133"/>
      <c r="F7" s="134"/>
      <c r="G7" s="133"/>
      <c r="H7" s="134"/>
      <c r="I7" s="133"/>
      <c r="J7" s="134"/>
      <c r="K7" s="133"/>
      <c r="L7" s="134"/>
      <c r="M7" s="133"/>
      <c r="N7" s="134"/>
      <c r="O7" s="133"/>
      <c r="P7" s="87"/>
      <c r="Q7" s="133"/>
      <c r="R7" s="134"/>
      <c r="S7" s="133"/>
      <c r="T7" s="134"/>
      <c r="U7" s="133"/>
      <c r="V7" s="134"/>
      <c r="W7" s="133"/>
      <c r="X7" s="134"/>
      <c r="Y7" s="133"/>
      <c r="Z7" s="134"/>
      <c r="AA7" s="133"/>
      <c r="AB7" s="80"/>
    </row>
    <row r="8" spans="1:28" ht="13.5" hidden="1" customHeight="1">
      <c r="B8" s="87"/>
      <c r="C8" s="133"/>
      <c r="D8" s="134"/>
      <c r="E8" s="133"/>
      <c r="F8" s="134"/>
      <c r="G8" s="133"/>
      <c r="H8" s="134"/>
      <c r="I8" s="133"/>
      <c r="J8" s="134"/>
      <c r="K8" s="133"/>
      <c r="L8" s="134"/>
      <c r="M8" s="133"/>
      <c r="N8" s="134"/>
      <c r="O8" s="133"/>
      <c r="P8" s="87"/>
      <c r="Q8" s="133"/>
      <c r="R8" s="134"/>
      <c r="S8" s="133"/>
      <c r="T8" s="134"/>
      <c r="U8" s="133"/>
      <c r="V8" s="134"/>
      <c r="W8" s="133"/>
      <c r="X8" s="134"/>
      <c r="Y8" s="133"/>
      <c r="Z8" s="134"/>
      <c r="AA8" s="133"/>
      <c r="AB8" s="80"/>
    </row>
    <row r="9" spans="1:28" ht="13.5" hidden="1" customHeight="1">
      <c r="B9" s="87"/>
      <c r="C9" s="133"/>
      <c r="D9" s="134"/>
      <c r="E9" s="133"/>
      <c r="F9" s="134"/>
      <c r="G9" s="133"/>
      <c r="H9" s="134"/>
      <c r="I9" s="133"/>
      <c r="J9" s="134"/>
      <c r="K9" s="133"/>
      <c r="L9" s="134"/>
      <c r="M9" s="133"/>
      <c r="N9" s="134"/>
      <c r="O9" s="133"/>
      <c r="P9" s="87"/>
      <c r="Q9" s="133"/>
      <c r="R9" s="134"/>
      <c r="S9" s="133"/>
      <c r="T9" s="134"/>
      <c r="U9" s="133"/>
      <c r="V9" s="134"/>
      <c r="W9" s="133"/>
      <c r="X9" s="134"/>
      <c r="Y9" s="133"/>
      <c r="Z9" s="134"/>
      <c r="AA9" s="133"/>
      <c r="AB9" s="80"/>
    </row>
    <row r="10" spans="1:28" ht="16.5" hidden="1" customHeight="1">
      <c r="B10" s="87"/>
      <c r="C10" s="133"/>
      <c r="D10" s="134"/>
      <c r="E10" s="133"/>
      <c r="F10" s="134"/>
      <c r="G10" s="133"/>
      <c r="H10" s="134"/>
      <c r="I10" s="133"/>
      <c r="J10" s="134"/>
      <c r="K10" s="133"/>
      <c r="L10" s="134"/>
      <c r="M10" s="133"/>
      <c r="N10" s="134"/>
      <c r="O10" s="133"/>
      <c r="P10" s="87"/>
      <c r="Q10" s="133"/>
      <c r="R10" s="134"/>
      <c r="S10" s="133"/>
      <c r="T10" s="134"/>
      <c r="U10" s="133"/>
      <c r="V10" s="134"/>
      <c r="W10" s="133"/>
      <c r="X10" s="134"/>
      <c r="Y10" s="133"/>
      <c r="Z10" s="134"/>
      <c r="AA10" s="133"/>
      <c r="AB10" s="80"/>
    </row>
    <row r="11" spans="1:28" ht="16.5" hidden="1" customHeight="1">
      <c r="B11" s="87"/>
      <c r="C11" s="133"/>
      <c r="D11" s="134"/>
      <c r="E11" s="133"/>
      <c r="F11" s="134"/>
      <c r="G11" s="133"/>
      <c r="H11" s="134"/>
      <c r="I11" s="133"/>
      <c r="J11" s="134"/>
      <c r="K11" s="133"/>
      <c r="L11" s="134"/>
      <c r="M11" s="133"/>
      <c r="N11" s="134"/>
      <c r="O11" s="133"/>
      <c r="P11" s="87"/>
      <c r="Q11" s="133"/>
      <c r="R11" s="134"/>
      <c r="S11" s="133"/>
      <c r="T11" s="134"/>
      <c r="U11" s="133"/>
      <c r="V11" s="134"/>
      <c r="W11" s="133"/>
      <c r="X11" s="134"/>
      <c r="Y11" s="133"/>
      <c r="Z11" s="134"/>
      <c r="AA11" s="133"/>
      <c r="AB11" s="80"/>
    </row>
    <row r="12" spans="1:28" ht="20.25" customHeight="1">
      <c r="A12" s="89" t="s">
        <v>54</v>
      </c>
      <c r="B12" s="137">
        <v>1.3500399999999999</v>
      </c>
      <c r="C12" s="138">
        <v>1.77874</v>
      </c>
      <c r="D12" s="137">
        <v>1.3279300000000001</v>
      </c>
      <c r="E12" s="138">
        <v>1.60669</v>
      </c>
      <c r="F12" s="137">
        <v>1.4198</v>
      </c>
      <c r="G12" s="138">
        <v>1.84402</v>
      </c>
      <c r="H12" s="139">
        <v>1.1704363636363635</v>
      </c>
      <c r="I12" s="138">
        <v>1.72065</v>
      </c>
      <c r="J12" s="139">
        <v>1.5890523809523809</v>
      </c>
      <c r="K12" s="138">
        <v>2.1149047619047621</v>
      </c>
      <c r="L12" s="139">
        <v>1.4663200000000001</v>
      </c>
      <c r="M12" s="138">
        <v>2.0972699999999995</v>
      </c>
      <c r="N12" s="139">
        <v>1.55382</v>
      </c>
      <c r="O12" s="138">
        <v>2.0738099999999999</v>
      </c>
      <c r="P12" s="118">
        <v>1.83894</v>
      </c>
      <c r="Q12" s="119">
        <v>2.3723299999999998</v>
      </c>
      <c r="R12" s="139">
        <v>1.76386</v>
      </c>
      <c r="S12" s="138">
        <v>2.3413599999999999</v>
      </c>
      <c r="T12" s="139">
        <v>2.2168399999999999</v>
      </c>
      <c r="U12" s="138">
        <v>3.0215299999999998</v>
      </c>
      <c r="V12" s="139">
        <v>2.3283399999999999</v>
      </c>
      <c r="W12" s="138">
        <v>2.7162099999999998</v>
      </c>
      <c r="X12" s="139">
        <v>3.0069499999999998</v>
      </c>
      <c r="Y12" s="138">
        <v>3.2669199999999998</v>
      </c>
      <c r="Z12" s="139">
        <v>3.73489</v>
      </c>
      <c r="AA12" s="138">
        <v>3.96549</v>
      </c>
      <c r="AB12" s="216" t="s">
        <v>79</v>
      </c>
    </row>
    <row r="13" spans="1:28" ht="20.25" customHeight="1">
      <c r="A13" s="88" t="s">
        <v>55</v>
      </c>
      <c r="B13" s="140">
        <v>1.31016</v>
      </c>
      <c r="C13" s="141">
        <v>1.7039800000000001</v>
      </c>
      <c r="D13" s="140">
        <v>1.32016</v>
      </c>
      <c r="E13" s="141">
        <v>1.57856</v>
      </c>
      <c r="F13" s="140">
        <v>1.390245</v>
      </c>
      <c r="G13" s="141">
        <v>1.8155300000000001</v>
      </c>
      <c r="H13" s="142">
        <v>1.1881714285714284</v>
      </c>
      <c r="I13" s="141">
        <v>1.7502190476190478</v>
      </c>
      <c r="J13" s="142">
        <v>1.6523600000000001</v>
      </c>
      <c r="K13" s="141">
        <v>2.1156199999999998</v>
      </c>
      <c r="L13" s="142">
        <v>1.5055600000000005</v>
      </c>
      <c r="M13" s="141">
        <v>2.0639349999999999</v>
      </c>
      <c r="N13" s="142">
        <v>1.58283</v>
      </c>
      <c r="O13" s="141">
        <v>2.1596500000000001</v>
      </c>
      <c r="P13" s="120">
        <v>1.75109</v>
      </c>
      <c r="Q13" s="121">
        <v>2.3146</v>
      </c>
      <c r="R13" s="142">
        <v>1.76993</v>
      </c>
      <c r="S13" s="141">
        <v>2.3688799999999999</v>
      </c>
      <c r="T13" s="142">
        <v>2.2127599999999998</v>
      </c>
      <c r="U13" s="141">
        <v>3.0194200000000002</v>
      </c>
      <c r="V13" s="142">
        <v>2.4552299999999998</v>
      </c>
      <c r="W13" s="229">
        <v>2.7898800000000001</v>
      </c>
      <c r="X13" s="142">
        <v>2.9406599999999998</v>
      </c>
      <c r="Y13" s="141">
        <v>3.2627999999999999</v>
      </c>
      <c r="Z13" s="142">
        <v>3.6723599999999998</v>
      </c>
      <c r="AA13" s="141">
        <v>3.91099</v>
      </c>
      <c r="AB13" s="216" t="s">
        <v>80</v>
      </c>
    </row>
    <row r="14" spans="1:28" ht="20.25" customHeight="1">
      <c r="A14" s="88" t="s">
        <v>56</v>
      </c>
      <c r="B14" s="135">
        <v>1.3049599999999999</v>
      </c>
      <c r="C14" s="136">
        <v>1.7219</v>
      </c>
      <c r="D14" s="135">
        <v>1.32873</v>
      </c>
      <c r="E14" s="136">
        <v>1.5961799999999999</v>
      </c>
      <c r="F14" s="135">
        <v>1.402868</v>
      </c>
      <c r="G14" s="136">
        <v>1.8566909</v>
      </c>
      <c r="H14" s="143">
        <v>1.2323761904761905</v>
      </c>
      <c r="I14" s="136">
        <v>1.9096238095238096</v>
      </c>
      <c r="J14" s="143">
        <v>1.7045399999999999</v>
      </c>
      <c r="K14" s="136">
        <v>2.2187199999999998</v>
      </c>
      <c r="L14" s="143">
        <v>1.5283130434782612</v>
      </c>
      <c r="M14" s="136">
        <v>2.0755086956521742</v>
      </c>
      <c r="N14" s="143">
        <v>1.57467</v>
      </c>
      <c r="O14" s="136">
        <v>2.2025899999999998</v>
      </c>
      <c r="P14" s="90">
        <v>1.7793000000000001</v>
      </c>
      <c r="Q14" s="122">
        <v>2.3504399999999999</v>
      </c>
      <c r="R14" s="143">
        <v>1.8071999999999999</v>
      </c>
      <c r="S14" s="136">
        <v>2.3448099999999998</v>
      </c>
      <c r="T14" s="143">
        <v>2.2178</v>
      </c>
      <c r="U14" s="136">
        <v>3.0657700000000001</v>
      </c>
      <c r="V14" s="143">
        <v>2.5838399999999999</v>
      </c>
      <c r="W14" s="136">
        <v>2.8046500000000001</v>
      </c>
      <c r="X14" s="143">
        <v>2.89174</v>
      </c>
      <c r="Y14" s="136">
        <v>3.20635</v>
      </c>
      <c r="Z14" s="143">
        <v>3.66594</v>
      </c>
      <c r="AA14" s="136">
        <v>3.9157700000000002</v>
      </c>
      <c r="AB14" s="216" t="s">
        <v>81</v>
      </c>
    </row>
    <row r="15" spans="1:28" ht="20.25" customHeight="1">
      <c r="A15" s="91" t="s">
        <v>57</v>
      </c>
      <c r="B15" s="140">
        <v>1.35351</v>
      </c>
      <c r="C15" s="141">
        <v>1.75101</v>
      </c>
      <c r="D15" s="140">
        <v>1.3309</v>
      </c>
      <c r="E15" s="141">
        <v>1.62887</v>
      </c>
      <c r="F15" s="140">
        <v>1.355275</v>
      </c>
      <c r="G15" s="141">
        <v>1.8277699999999999</v>
      </c>
      <c r="H15" s="142">
        <v>1.29623</v>
      </c>
      <c r="I15" s="141">
        <v>2.0431150000000002</v>
      </c>
      <c r="J15" s="142">
        <v>1.6041523809523812</v>
      </c>
      <c r="K15" s="141">
        <v>2.1169761904761906</v>
      </c>
      <c r="L15" s="142">
        <v>1.4878714285714285</v>
      </c>
      <c r="M15" s="141">
        <v>1.9993714285714284</v>
      </c>
      <c r="N15" s="142">
        <v>1.51562</v>
      </c>
      <c r="O15" s="141">
        <v>2.1869000000000001</v>
      </c>
      <c r="P15" s="120">
        <v>1.7798400000000001</v>
      </c>
      <c r="Q15" s="121">
        <v>2.3432200000000001</v>
      </c>
      <c r="R15" s="142">
        <v>1.79647</v>
      </c>
      <c r="S15" s="141">
        <v>2.3355100000000002</v>
      </c>
      <c r="T15" s="142">
        <v>2.1274700000000002</v>
      </c>
      <c r="U15" s="141">
        <v>2.93824</v>
      </c>
      <c r="V15" s="142">
        <v>2.6481400000000002</v>
      </c>
      <c r="W15" s="141">
        <v>2.8534000000000002</v>
      </c>
      <c r="X15" s="142">
        <v>2.83474</v>
      </c>
      <c r="Y15" s="141">
        <v>3.2134</v>
      </c>
      <c r="Z15" s="142">
        <v>3.6538400000000002</v>
      </c>
      <c r="AA15" s="141">
        <v>3.9100999999999999</v>
      </c>
      <c r="AB15" s="216" t="s">
        <v>82</v>
      </c>
    </row>
    <row r="16" spans="1:28" ht="20.25" customHeight="1">
      <c r="A16" s="88" t="s">
        <v>58</v>
      </c>
      <c r="B16" s="140">
        <v>1.3650500000000001</v>
      </c>
      <c r="C16" s="141">
        <v>1.73756</v>
      </c>
      <c r="D16" s="140">
        <v>1.4139999999999999</v>
      </c>
      <c r="E16" s="141">
        <v>1.8029999999999999</v>
      </c>
      <c r="F16" s="140">
        <v>1.3320000000000001</v>
      </c>
      <c r="G16" s="141">
        <v>1.8009999999999999</v>
      </c>
      <c r="H16" s="142">
        <v>1.2469952380952383</v>
      </c>
      <c r="I16" s="141">
        <v>1.9403190476190471</v>
      </c>
      <c r="J16" s="142">
        <v>1.5517631578947368</v>
      </c>
      <c r="K16" s="141">
        <v>2.1115842105263161</v>
      </c>
      <c r="L16" s="142">
        <v>1.5339315789473684</v>
      </c>
      <c r="M16" s="141">
        <v>1.940452631578947</v>
      </c>
      <c r="N16" s="142">
        <v>1.56416</v>
      </c>
      <c r="O16" s="141">
        <v>2.2488800000000002</v>
      </c>
      <c r="P16" s="120">
        <v>1.79695</v>
      </c>
      <c r="Q16" s="121">
        <v>2.30524</v>
      </c>
      <c r="R16" s="142">
        <v>1.8227800000000001</v>
      </c>
      <c r="S16" s="141">
        <v>2.3666299999999998</v>
      </c>
      <c r="T16" s="142">
        <v>2.0908099999999998</v>
      </c>
      <c r="U16" s="141">
        <v>2.8744800000000001</v>
      </c>
      <c r="V16" s="142">
        <v>2.6461399999999999</v>
      </c>
      <c r="W16" s="141">
        <v>2.9551099999999999</v>
      </c>
      <c r="X16" s="142">
        <v>2.9266000000000001</v>
      </c>
      <c r="Y16" s="141">
        <v>3.31473</v>
      </c>
      <c r="Z16" s="142">
        <v>3.56386</v>
      </c>
      <c r="AA16" s="141">
        <v>3.9323899999999998</v>
      </c>
      <c r="AB16" s="216" t="s">
        <v>83</v>
      </c>
    </row>
    <row r="17" spans="1:28" ht="20.25" customHeight="1">
      <c r="A17" s="88" t="s">
        <v>59</v>
      </c>
      <c r="B17" s="140">
        <v>1.3546800000000001</v>
      </c>
      <c r="C17" s="141">
        <v>1.65011</v>
      </c>
      <c r="D17" s="140">
        <v>1.5928549999999999</v>
      </c>
      <c r="E17" s="141">
        <v>2.0179049999999998</v>
      </c>
      <c r="F17" s="140">
        <v>1.315195238</v>
      </c>
      <c r="G17" s="141">
        <v>1.7640899999999999</v>
      </c>
      <c r="H17" s="142">
        <v>1.2278</v>
      </c>
      <c r="I17" s="141">
        <v>1.9080142857142861</v>
      </c>
      <c r="J17" s="142">
        <v>1.5397818181818181</v>
      </c>
      <c r="K17" s="141">
        <v>2.1583818181818177</v>
      </c>
      <c r="L17" s="142">
        <v>1.57029</v>
      </c>
      <c r="M17" s="141">
        <v>1.9180545454545459</v>
      </c>
      <c r="N17" s="142">
        <v>1.5940099999999999</v>
      </c>
      <c r="O17" s="141">
        <v>2.2934000000000001</v>
      </c>
      <c r="P17" s="120">
        <v>1.8160700000000001</v>
      </c>
      <c r="Q17" s="121">
        <v>2.2746599999999999</v>
      </c>
      <c r="R17" s="142">
        <v>1.8945099999999999</v>
      </c>
      <c r="S17" s="141">
        <v>2.4986600000000001</v>
      </c>
      <c r="T17" s="142">
        <v>2.11572</v>
      </c>
      <c r="U17" s="141">
        <v>2.8757600000000001</v>
      </c>
      <c r="V17" s="142">
        <v>2.7011599999999998</v>
      </c>
      <c r="W17" s="141">
        <v>3.0267499999999998</v>
      </c>
      <c r="X17" s="142">
        <v>2.9169900000000002</v>
      </c>
      <c r="Y17" s="141">
        <v>3.2773599999999998</v>
      </c>
      <c r="Z17" s="142">
        <v>3.5189900000000001</v>
      </c>
      <c r="AA17" s="141">
        <v>3.9486599999999998</v>
      </c>
      <c r="AB17" s="216" t="s">
        <v>84</v>
      </c>
    </row>
    <row r="18" spans="1:28" ht="20.25" customHeight="1">
      <c r="A18" s="88" t="s">
        <v>60</v>
      </c>
      <c r="B18" s="140">
        <v>1.33273</v>
      </c>
      <c r="C18" s="141">
        <v>1.6050500000000001</v>
      </c>
      <c r="D18" s="140">
        <v>1.5533999999999999</v>
      </c>
      <c r="E18" s="141">
        <v>1.97068</v>
      </c>
      <c r="F18" s="140">
        <v>1.275973</v>
      </c>
      <c r="G18" s="141">
        <v>1.7486269999999999</v>
      </c>
      <c r="H18" s="142">
        <v>1.2099521739130434</v>
      </c>
      <c r="I18" s="141">
        <v>1.9096956521739135</v>
      </c>
      <c r="J18" s="142">
        <v>1.5136913043478259</v>
      </c>
      <c r="K18" s="141">
        <v>2.1317217391304348</v>
      </c>
      <c r="L18" s="142">
        <v>1.5363100000000001</v>
      </c>
      <c r="M18" s="141">
        <v>1.9560999999999999</v>
      </c>
      <c r="N18" s="142">
        <v>1.6467099999999999</v>
      </c>
      <c r="O18" s="141">
        <v>2.35284</v>
      </c>
      <c r="P18" s="120">
        <v>1.8048900000000001</v>
      </c>
      <c r="Q18" s="121">
        <v>2.2222</v>
      </c>
      <c r="R18" s="142">
        <v>1.93048</v>
      </c>
      <c r="S18" s="141">
        <v>2.5239500000000001</v>
      </c>
      <c r="T18" s="142">
        <v>2.1186799999999999</v>
      </c>
      <c r="U18" s="141">
        <v>2.87643</v>
      </c>
      <c r="V18" s="142">
        <v>2.6945999999999999</v>
      </c>
      <c r="W18" s="141">
        <v>2.97098</v>
      </c>
      <c r="X18" s="142">
        <v>2.95756</v>
      </c>
      <c r="Y18" s="141">
        <v>3.2709700000000002</v>
      </c>
      <c r="Z18" s="142"/>
      <c r="AA18" s="141"/>
      <c r="AB18" s="216" t="s">
        <v>85</v>
      </c>
    </row>
    <row r="19" spans="1:28" ht="20.25" customHeight="1">
      <c r="A19" s="88" t="s">
        <v>61</v>
      </c>
      <c r="B19" s="140">
        <v>1.33663</v>
      </c>
      <c r="C19" s="141">
        <v>1.6435500000000001</v>
      </c>
      <c r="D19" s="140">
        <v>1.4621900000000001</v>
      </c>
      <c r="E19" s="141">
        <v>1.87294</v>
      </c>
      <c r="F19" s="140">
        <v>1.3082818000000001</v>
      </c>
      <c r="G19" s="141">
        <v>1.7817409</v>
      </c>
      <c r="H19" s="142">
        <v>1.1726700000000001</v>
      </c>
      <c r="I19" s="141">
        <v>1.7611000000000001</v>
      </c>
      <c r="J19" s="142">
        <v>1.478685</v>
      </c>
      <c r="K19" s="141">
        <v>2.1069550000000001</v>
      </c>
      <c r="L19" s="142">
        <v>1.50163</v>
      </c>
      <c r="M19" s="141">
        <v>1.9418299999999999</v>
      </c>
      <c r="N19" s="142">
        <v>1.74424</v>
      </c>
      <c r="O19" s="141">
        <v>2.4998</v>
      </c>
      <c r="P19" s="120">
        <v>1.7858400000000001</v>
      </c>
      <c r="Q19" s="121">
        <v>2.2112799999999999</v>
      </c>
      <c r="R19" s="142">
        <v>1.9547099999999999</v>
      </c>
      <c r="S19" s="141">
        <v>2.6018400000000002</v>
      </c>
      <c r="T19" s="142">
        <v>2.1582699999999999</v>
      </c>
      <c r="U19" s="141">
        <v>2.8768600000000002</v>
      </c>
      <c r="V19" s="142">
        <v>2.8455599999999999</v>
      </c>
      <c r="W19" s="141">
        <v>3.1672199999999999</v>
      </c>
      <c r="X19" s="142">
        <v>2.96286</v>
      </c>
      <c r="Y19" s="141">
        <v>3.3207499999999999</v>
      </c>
      <c r="Z19" s="142"/>
      <c r="AA19" s="141"/>
      <c r="AB19" s="216" t="s">
        <v>86</v>
      </c>
    </row>
    <row r="20" spans="1:28" ht="20.25" customHeight="1">
      <c r="A20" s="88" t="s">
        <v>62</v>
      </c>
      <c r="B20" s="140">
        <v>1.3342099999999999</v>
      </c>
      <c r="C20" s="141">
        <v>1.63645</v>
      </c>
      <c r="D20" s="140">
        <v>1.47336</v>
      </c>
      <c r="E20" s="141">
        <v>1.8768800000000001</v>
      </c>
      <c r="F20" s="140">
        <v>1.2613049999999997</v>
      </c>
      <c r="G20" s="141">
        <v>1.7487349999999999</v>
      </c>
      <c r="H20" s="142">
        <v>1.2296380952380952</v>
      </c>
      <c r="I20" s="141">
        <v>1.7692761904761909</v>
      </c>
      <c r="J20" s="142">
        <v>1.4852299999999996</v>
      </c>
      <c r="K20" s="141">
        <v>2.1575800000000003</v>
      </c>
      <c r="L20" s="142">
        <v>1.48892</v>
      </c>
      <c r="M20" s="141">
        <v>1.9438</v>
      </c>
      <c r="N20" s="142">
        <v>1.7865200000000001</v>
      </c>
      <c r="O20" s="141">
        <v>2.4636</v>
      </c>
      <c r="P20" s="120">
        <v>1.7956300000000001</v>
      </c>
      <c r="Q20" s="121">
        <v>2.30511</v>
      </c>
      <c r="R20" s="142">
        <v>2.01715</v>
      </c>
      <c r="S20" s="141">
        <v>2.6901899999999999</v>
      </c>
      <c r="T20" s="142">
        <v>2.2035800000000001</v>
      </c>
      <c r="U20" s="141">
        <v>2.8501400000000001</v>
      </c>
      <c r="V20" s="142">
        <v>3.0027200000000001</v>
      </c>
      <c r="W20" s="141">
        <v>3.3748999999999998</v>
      </c>
      <c r="X20" s="142">
        <v>2.9601000000000002</v>
      </c>
      <c r="Y20" s="141">
        <v>3.3165100000000001</v>
      </c>
      <c r="Z20" s="142"/>
      <c r="AA20" s="141"/>
      <c r="AB20" s="216" t="s">
        <v>87</v>
      </c>
    </row>
    <row r="21" spans="1:28" ht="20.25" customHeight="1">
      <c r="A21" s="88" t="s">
        <v>63</v>
      </c>
      <c r="B21" s="140">
        <v>1.3512</v>
      </c>
      <c r="C21" s="141">
        <v>1.62422</v>
      </c>
      <c r="D21" s="140">
        <v>1.4776</v>
      </c>
      <c r="E21" s="141">
        <v>1.8640000000000001</v>
      </c>
      <c r="F21" s="140">
        <v>1.1965904761904764</v>
      </c>
      <c r="G21" s="141">
        <v>1.6996476190476191</v>
      </c>
      <c r="H21" s="142">
        <v>1.4732649999999998</v>
      </c>
      <c r="I21" s="141">
        <v>1.9626699999999999</v>
      </c>
      <c r="J21" s="142">
        <v>1.4621380952380951</v>
      </c>
      <c r="K21" s="141">
        <v>2.166695238095238</v>
      </c>
      <c r="L21" s="142">
        <v>1.4184600000000001</v>
      </c>
      <c r="M21" s="141">
        <v>1.97017</v>
      </c>
      <c r="N21" s="142">
        <v>1.82708</v>
      </c>
      <c r="O21" s="141">
        <v>2.4990000000000001</v>
      </c>
      <c r="P21" s="120">
        <v>1.7941400000000001</v>
      </c>
      <c r="Q21" s="121">
        <v>2.3282500000000002</v>
      </c>
      <c r="R21" s="142">
        <v>1.9903200000000001</v>
      </c>
      <c r="S21" s="141">
        <v>2.7131799999999999</v>
      </c>
      <c r="T21" s="142">
        <v>2.2583099999999998</v>
      </c>
      <c r="U21" s="141">
        <v>2.8641700000000001</v>
      </c>
      <c r="V21" s="142">
        <v>2.9295800000000001</v>
      </c>
      <c r="W21" s="141">
        <v>3.2986</v>
      </c>
      <c r="X21" s="142">
        <v>3.0679400000000001</v>
      </c>
      <c r="Y21" s="141">
        <v>3.3866399999999999</v>
      </c>
      <c r="Z21" s="142"/>
      <c r="AA21" s="141"/>
      <c r="AB21" s="216" t="s">
        <v>88</v>
      </c>
    </row>
    <row r="22" spans="1:28" ht="20.25" customHeight="1">
      <c r="A22" s="88" t="s">
        <v>64</v>
      </c>
      <c r="B22" s="140">
        <v>1.3496999999999999</v>
      </c>
      <c r="C22" s="141">
        <v>1.5947</v>
      </c>
      <c r="D22" s="140">
        <v>1.450955</v>
      </c>
      <c r="E22" s="141">
        <v>1.8662270000000001</v>
      </c>
      <c r="F22" s="140">
        <v>1.1847454545454543</v>
      </c>
      <c r="G22" s="141">
        <v>1.7372818181818181</v>
      </c>
      <c r="H22" s="142">
        <v>1.5866380952380952</v>
      </c>
      <c r="I22" s="141">
        <v>2.020604761904762</v>
      </c>
      <c r="J22" s="142">
        <v>1.4800210526315791</v>
      </c>
      <c r="K22" s="141">
        <v>2.2055052631578946</v>
      </c>
      <c r="L22" s="142">
        <v>1.42953</v>
      </c>
      <c r="M22" s="141">
        <v>1.9626399999999999</v>
      </c>
      <c r="N22" s="142">
        <v>1.8037799999999999</v>
      </c>
      <c r="O22" s="141">
        <v>2.4468700000000001</v>
      </c>
      <c r="P22" s="120">
        <v>1.78545</v>
      </c>
      <c r="Q22" s="121">
        <v>2.29095</v>
      </c>
      <c r="R22" s="142">
        <v>2.0217499999999999</v>
      </c>
      <c r="S22" s="141">
        <v>2.7290999999999999</v>
      </c>
      <c r="T22" s="142">
        <v>2.2335799999999999</v>
      </c>
      <c r="U22" s="141">
        <v>2.7871800000000002</v>
      </c>
      <c r="V22" s="142">
        <v>2.8712900000000001</v>
      </c>
      <c r="W22" s="141">
        <v>3.0894300000000001</v>
      </c>
      <c r="X22" s="142">
        <v>3.2674500000000002</v>
      </c>
      <c r="Y22" s="141">
        <v>3.5343900000000001</v>
      </c>
      <c r="Z22" s="142"/>
      <c r="AA22" s="141"/>
      <c r="AB22" s="216" t="s">
        <v>89</v>
      </c>
    </row>
    <row r="23" spans="1:28" ht="20.25" customHeight="1" thickBot="1">
      <c r="A23" s="92" t="s">
        <v>65</v>
      </c>
      <c r="B23" s="144">
        <v>1.34571</v>
      </c>
      <c r="C23" s="145">
        <v>1.5961000000000001</v>
      </c>
      <c r="D23" s="144">
        <v>1.427</v>
      </c>
      <c r="E23" s="145">
        <v>1.8839999999999999</v>
      </c>
      <c r="F23" s="144">
        <v>1.1729631578947368</v>
      </c>
      <c r="G23" s="145">
        <v>1.7093105263157895</v>
      </c>
      <c r="H23" s="146">
        <v>1.5388105263157896</v>
      </c>
      <c r="I23" s="145">
        <v>2.0865105263157893</v>
      </c>
      <c r="J23" s="146">
        <v>1.4995130434782604</v>
      </c>
      <c r="K23" s="145">
        <v>2.1942869565217391</v>
      </c>
      <c r="L23" s="146">
        <v>1.51315</v>
      </c>
      <c r="M23" s="145">
        <v>1.99929</v>
      </c>
      <c r="N23" s="146">
        <v>1.8588499999999999</v>
      </c>
      <c r="O23" s="145">
        <v>2.4521899999999999</v>
      </c>
      <c r="P23" s="123">
        <v>1.7790900000000001</v>
      </c>
      <c r="Q23" s="124">
        <v>2.33325</v>
      </c>
      <c r="R23" s="146">
        <v>2.0578400000000001</v>
      </c>
      <c r="S23" s="145">
        <v>2.8180100000000001</v>
      </c>
      <c r="T23" s="146">
        <v>2.2876699999999999</v>
      </c>
      <c r="U23" s="145">
        <v>2.8216999999999999</v>
      </c>
      <c r="V23" s="146">
        <v>2.91723</v>
      </c>
      <c r="W23" s="145">
        <v>3.1696900000000001</v>
      </c>
      <c r="X23" s="146">
        <v>3.4889299999999999</v>
      </c>
      <c r="Y23" s="145">
        <v>3.6812800000000001</v>
      </c>
      <c r="Z23" s="217"/>
      <c r="AA23" s="218"/>
      <c r="AB23" s="216" t="s">
        <v>90</v>
      </c>
    </row>
    <row r="24" spans="1:28" ht="20.25" customHeight="1" thickBot="1">
      <c r="A24" s="92" t="s">
        <v>111</v>
      </c>
      <c r="B24" s="144">
        <v>1.3407899999999999</v>
      </c>
      <c r="C24" s="145">
        <v>1.66953</v>
      </c>
      <c r="D24" s="144">
        <v>1.4311100000000001</v>
      </c>
      <c r="E24" s="145">
        <v>1.8</v>
      </c>
      <c r="F24" s="144">
        <v>1.3015099999999999</v>
      </c>
      <c r="G24" s="145">
        <v>1.7781800000000001</v>
      </c>
      <c r="H24" s="146">
        <v>1.29291</v>
      </c>
      <c r="I24" s="145">
        <v>1.89577</v>
      </c>
      <c r="J24" s="146">
        <v>1.5469999999999999</v>
      </c>
      <c r="K24" s="145">
        <v>2.15</v>
      </c>
      <c r="L24" s="146">
        <v>1.5003599999999999</v>
      </c>
      <c r="M24" s="145">
        <v>1.98935</v>
      </c>
      <c r="N24" s="146">
        <v>1.67</v>
      </c>
      <c r="O24" s="145">
        <v>2.3224</v>
      </c>
      <c r="P24" s="123">
        <v>1.7925</v>
      </c>
      <c r="Q24" s="124">
        <v>2.3044899999999999</v>
      </c>
      <c r="R24" s="146">
        <v>1.7925</v>
      </c>
      <c r="S24" s="145">
        <v>2.3044899999999999</v>
      </c>
      <c r="T24" s="146">
        <v>2.1878600000000001</v>
      </c>
      <c r="U24" s="145">
        <v>2.9059699999999999</v>
      </c>
      <c r="V24" s="146">
        <v>2.7200199999999999</v>
      </c>
      <c r="W24" s="145">
        <v>3.0182600000000002</v>
      </c>
      <c r="X24" s="146">
        <v>3.0212500000000002</v>
      </c>
      <c r="Y24" s="145">
        <v>3.3398099999999999</v>
      </c>
      <c r="Z24" s="217"/>
      <c r="AA24" s="218"/>
      <c r="AB24" s="219"/>
    </row>
    <row r="25" spans="1:28" ht="20.25" customHeight="1">
      <c r="A25" s="94"/>
      <c r="B25" s="147"/>
      <c r="C25" s="147"/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80"/>
    </row>
    <row r="26" spans="1:28" s="95" customFormat="1" ht="30.75" customHeight="1">
      <c r="A26" s="210"/>
      <c r="B26" s="213" t="s">
        <v>112</v>
      </c>
      <c r="C26" s="210"/>
      <c r="D26" s="210"/>
      <c r="E26" s="210"/>
      <c r="F26" s="210"/>
      <c r="G26" s="210"/>
      <c r="H26" s="210"/>
      <c r="I26" s="210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32"/>
    </row>
    <row r="27" spans="1:28" s="95" customFormat="1" ht="9.75" customHeight="1">
      <c r="A27" s="82"/>
      <c r="B27" s="82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32"/>
    </row>
    <row r="28" spans="1:28" ht="13.5" thickBot="1">
      <c r="B28" s="79" t="s">
        <v>52</v>
      </c>
      <c r="W28" s="79"/>
      <c r="X28" s="79"/>
      <c r="Y28" s="79"/>
      <c r="Z28" s="79"/>
      <c r="AA28" s="79"/>
      <c r="AB28" s="80"/>
    </row>
    <row r="29" spans="1:28" s="86" customFormat="1" ht="31.5" customHeight="1" thickBot="1">
      <c r="A29" s="96"/>
      <c r="B29" s="277">
        <v>2005</v>
      </c>
      <c r="C29" s="278"/>
      <c r="D29" s="277">
        <v>2006</v>
      </c>
      <c r="E29" s="278"/>
      <c r="F29" s="277">
        <v>2007</v>
      </c>
      <c r="G29" s="278"/>
      <c r="H29" s="277">
        <v>2008</v>
      </c>
      <c r="I29" s="278"/>
      <c r="J29" s="277">
        <v>2009</v>
      </c>
      <c r="K29" s="278"/>
      <c r="L29" s="277">
        <v>2010</v>
      </c>
      <c r="M29" s="278"/>
      <c r="N29" s="277">
        <v>2011</v>
      </c>
      <c r="O29" s="278"/>
      <c r="P29" s="277">
        <v>2012</v>
      </c>
      <c r="Q29" s="278"/>
      <c r="R29" s="277">
        <v>2013</v>
      </c>
      <c r="S29" s="278"/>
      <c r="T29" s="277">
        <v>2014</v>
      </c>
      <c r="U29" s="278"/>
      <c r="V29" s="277">
        <v>2015</v>
      </c>
      <c r="W29" s="278"/>
      <c r="X29" s="277">
        <v>2016</v>
      </c>
      <c r="Y29" s="278"/>
      <c r="Z29" s="277">
        <v>2017</v>
      </c>
      <c r="AA29" s="278"/>
      <c r="AB29" s="131"/>
    </row>
    <row r="30" spans="1:28" ht="21" customHeight="1">
      <c r="A30" s="97"/>
      <c r="B30" s="150" t="s">
        <v>77</v>
      </c>
      <c r="C30" s="275" t="s">
        <v>53</v>
      </c>
      <c r="D30" s="150" t="s">
        <v>77</v>
      </c>
      <c r="E30" s="275" t="s">
        <v>53</v>
      </c>
      <c r="F30" s="150" t="s">
        <v>77</v>
      </c>
      <c r="G30" s="275" t="s">
        <v>53</v>
      </c>
      <c r="H30" s="150" t="s">
        <v>77</v>
      </c>
      <c r="I30" s="275" t="s">
        <v>53</v>
      </c>
      <c r="J30" s="150" t="s">
        <v>77</v>
      </c>
      <c r="K30" s="275" t="s">
        <v>53</v>
      </c>
      <c r="L30" s="150" t="s">
        <v>77</v>
      </c>
      <c r="M30" s="275" t="s">
        <v>53</v>
      </c>
      <c r="N30" s="150" t="s">
        <v>77</v>
      </c>
      <c r="O30" s="275" t="s">
        <v>53</v>
      </c>
      <c r="P30" s="125" t="s">
        <v>77</v>
      </c>
      <c r="Q30" s="125" t="s">
        <v>53</v>
      </c>
      <c r="R30" s="150" t="s">
        <v>77</v>
      </c>
      <c r="S30" s="275" t="s">
        <v>53</v>
      </c>
      <c r="T30" s="150" t="s">
        <v>77</v>
      </c>
      <c r="U30" s="275" t="s">
        <v>53</v>
      </c>
      <c r="V30" s="150" t="s">
        <v>77</v>
      </c>
      <c r="W30" s="275" t="s">
        <v>53</v>
      </c>
      <c r="X30" s="150" t="s">
        <v>77</v>
      </c>
      <c r="Y30" s="275" t="s">
        <v>53</v>
      </c>
      <c r="Z30" s="150" t="s">
        <v>77</v>
      </c>
      <c r="AA30" s="275" t="s">
        <v>53</v>
      </c>
      <c r="AB30" s="80"/>
    </row>
    <row r="31" spans="1:28" ht="21" customHeight="1" thickBot="1">
      <c r="A31" s="98"/>
      <c r="B31" s="214" t="s">
        <v>78</v>
      </c>
      <c r="C31" s="276"/>
      <c r="D31" s="214" t="s">
        <v>78</v>
      </c>
      <c r="E31" s="276"/>
      <c r="F31" s="214" t="s">
        <v>78</v>
      </c>
      <c r="G31" s="276"/>
      <c r="H31" s="214" t="s">
        <v>78</v>
      </c>
      <c r="I31" s="276"/>
      <c r="J31" s="214" t="s">
        <v>78</v>
      </c>
      <c r="K31" s="276"/>
      <c r="L31" s="214" t="s">
        <v>78</v>
      </c>
      <c r="M31" s="276"/>
      <c r="N31" s="214" t="s">
        <v>78</v>
      </c>
      <c r="O31" s="276"/>
      <c r="P31" s="126" t="s">
        <v>78</v>
      </c>
      <c r="Q31" s="126"/>
      <c r="R31" s="214" t="s">
        <v>78</v>
      </c>
      <c r="S31" s="276"/>
      <c r="T31" s="214" t="s">
        <v>78</v>
      </c>
      <c r="U31" s="276"/>
      <c r="V31" s="214" t="s">
        <v>78</v>
      </c>
      <c r="W31" s="276"/>
      <c r="X31" s="214" t="s">
        <v>78</v>
      </c>
      <c r="Y31" s="276"/>
      <c r="Z31" s="214" t="s">
        <v>78</v>
      </c>
      <c r="AA31" s="276"/>
      <c r="AB31" s="80"/>
    </row>
    <row r="32" spans="1:28" ht="13.5" hidden="1" customHeight="1">
      <c r="D32" s="99"/>
      <c r="E32" s="149"/>
      <c r="G32" s="149"/>
      <c r="I32" s="149"/>
      <c r="K32" s="149"/>
      <c r="M32" s="149"/>
      <c r="O32" s="149"/>
      <c r="S32" s="149"/>
      <c r="U32" s="149"/>
      <c r="W32" s="149"/>
      <c r="X32" s="79"/>
      <c r="Y32" s="149"/>
      <c r="Z32" s="79"/>
      <c r="AA32" s="149"/>
      <c r="AB32" s="80"/>
    </row>
    <row r="33" spans="1:28" ht="13.5" hidden="1" customHeight="1">
      <c r="D33" s="99"/>
      <c r="E33" s="149"/>
      <c r="G33" s="149"/>
      <c r="I33" s="149"/>
      <c r="K33" s="149"/>
      <c r="M33" s="149"/>
      <c r="O33" s="149"/>
      <c r="S33" s="149"/>
      <c r="U33" s="149"/>
      <c r="W33" s="149"/>
      <c r="X33" s="79"/>
      <c r="Y33" s="149"/>
      <c r="Z33" s="79"/>
      <c r="AA33" s="149"/>
      <c r="AB33" s="80"/>
    </row>
    <row r="34" spans="1:28" ht="13.5" hidden="1" customHeight="1">
      <c r="D34" s="99"/>
      <c r="E34" s="149"/>
      <c r="G34" s="149"/>
      <c r="I34" s="149"/>
      <c r="K34" s="149"/>
      <c r="M34" s="149"/>
      <c r="O34" s="149"/>
      <c r="S34" s="149"/>
      <c r="U34" s="149"/>
      <c r="W34" s="149"/>
      <c r="X34" s="79"/>
      <c r="Y34" s="149"/>
      <c r="Z34" s="79"/>
      <c r="AA34" s="149"/>
      <c r="AB34" s="80"/>
    </row>
    <row r="35" spans="1:28" ht="21" hidden="1" customHeight="1">
      <c r="D35" s="99"/>
      <c r="E35" s="149"/>
      <c r="G35" s="149"/>
      <c r="I35" s="149"/>
      <c r="K35" s="149"/>
      <c r="M35" s="149"/>
      <c r="O35" s="149"/>
      <c r="S35" s="149"/>
      <c r="U35" s="149"/>
      <c r="W35" s="149"/>
      <c r="X35" s="79"/>
      <c r="Y35" s="149"/>
      <c r="Z35" s="79"/>
      <c r="AA35" s="149"/>
      <c r="AB35" s="80"/>
    </row>
    <row r="36" spans="1:28" ht="21" hidden="1" customHeight="1">
      <c r="D36" s="99"/>
      <c r="E36" s="149"/>
      <c r="G36" s="149"/>
      <c r="I36" s="149"/>
      <c r="K36" s="149"/>
      <c r="M36" s="149"/>
      <c r="O36" s="149"/>
      <c r="S36" s="149"/>
      <c r="U36" s="149"/>
      <c r="W36" s="149"/>
      <c r="X36" s="79"/>
      <c r="Y36" s="149"/>
      <c r="Z36" s="79"/>
      <c r="AA36" s="149"/>
      <c r="AB36" s="80"/>
    </row>
    <row r="37" spans="1:28" ht="20.25" customHeight="1">
      <c r="A37" s="89" t="s">
        <v>54</v>
      </c>
      <c r="B37" s="137">
        <v>1.3287</v>
      </c>
      <c r="C37" s="138">
        <v>1.732</v>
      </c>
      <c r="D37" s="137">
        <v>1.3219000000000001</v>
      </c>
      <c r="E37" s="138">
        <v>1.5972</v>
      </c>
      <c r="F37" s="137">
        <v>1.4220999999999999</v>
      </c>
      <c r="G37" s="138">
        <v>1.8431999999999999</v>
      </c>
      <c r="H37" s="137">
        <v>1.1721999999999999</v>
      </c>
      <c r="I37" s="138">
        <v>1.7339</v>
      </c>
      <c r="J37" s="137">
        <v>1.6107</v>
      </c>
      <c r="K37" s="138">
        <v>2.1084000000000001</v>
      </c>
      <c r="L37" s="137">
        <v>1.4850000000000001</v>
      </c>
      <c r="M37" s="138">
        <v>2.0817999999999999</v>
      </c>
      <c r="N37" s="137">
        <v>1.5832999999999999</v>
      </c>
      <c r="O37" s="138">
        <v>2.1716000000000002</v>
      </c>
      <c r="P37" s="127">
        <v>1.7819</v>
      </c>
      <c r="Q37" s="127">
        <v>2.3395999999999999</v>
      </c>
      <c r="R37" s="137">
        <v>1.7587999999999999</v>
      </c>
      <c r="S37" s="138">
        <v>2.3805000000000001</v>
      </c>
      <c r="T37" s="137">
        <v>2.2795000000000001</v>
      </c>
      <c r="U37" s="138">
        <v>3.1002999999999998</v>
      </c>
      <c r="V37" s="137">
        <v>2.4013</v>
      </c>
      <c r="W37" s="138">
        <v>2.7136</v>
      </c>
      <c r="X37" s="137">
        <v>2.9788000000000001</v>
      </c>
      <c r="Y37" s="138">
        <v>3.2479</v>
      </c>
      <c r="Z37" s="137">
        <v>3.8323999999999998</v>
      </c>
      <c r="AA37" s="138">
        <v>4.0983000000000001</v>
      </c>
      <c r="AB37" s="216" t="s">
        <v>79</v>
      </c>
    </row>
    <row r="38" spans="1:28" ht="20.25" customHeight="1">
      <c r="A38" s="88" t="s">
        <v>55</v>
      </c>
      <c r="B38" s="140">
        <v>1.2885</v>
      </c>
      <c r="C38" s="141">
        <v>1.6984999999999999</v>
      </c>
      <c r="D38" s="140">
        <v>1.3112999999999999</v>
      </c>
      <c r="E38" s="141">
        <v>1.3427</v>
      </c>
      <c r="F38" s="140">
        <v>1.3922000000000001</v>
      </c>
      <c r="G38" s="141">
        <v>1.8396999999999999</v>
      </c>
      <c r="H38" s="140">
        <v>1.1767000000000001</v>
      </c>
      <c r="I38" s="141">
        <v>1.7771999999999999</v>
      </c>
      <c r="J38" s="140">
        <v>1.6813</v>
      </c>
      <c r="K38" s="141">
        <v>2.1442000000000001</v>
      </c>
      <c r="L38" s="140">
        <v>1.54</v>
      </c>
      <c r="M38" s="141">
        <v>2.0773999999999999</v>
      </c>
      <c r="N38" s="140">
        <v>1.5905</v>
      </c>
      <c r="O38" s="141">
        <v>2.1947999999999999</v>
      </c>
      <c r="P38" s="128">
        <v>1.7484999999999999</v>
      </c>
      <c r="Q38" s="128">
        <v>2.3502999999999998</v>
      </c>
      <c r="R38" s="140">
        <v>1.8049999999999999</v>
      </c>
      <c r="S38" s="141">
        <v>2.3626999999999998</v>
      </c>
      <c r="T38" s="140">
        <v>2.2342</v>
      </c>
      <c r="U38" s="141">
        <v>3.0508000000000002</v>
      </c>
      <c r="V38" s="140">
        <v>2.4786000000000001</v>
      </c>
      <c r="W38" s="141">
        <v>2.8136999999999999</v>
      </c>
      <c r="X38" s="222">
        <v>2.9293</v>
      </c>
      <c r="Y38" s="223">
        <v>3.2296</v>
      </c>
      <c r="Z38" s="140">
        <v>3.5882000000000001</v>
      </c>
      <c r="AA38" s="141">
        <v>3.7963</v>
      </c>
      <c r="AB38" s="216" t="s">
        <v>80</v>
      </c>
    </row>
    <row r="39" spans="1:28" ht="20.25" customHeight="1">
      <c r="A39" s="88" t="s">
        <v>56</v>
      </c>
      <c r="B39" s="135">
        <v>1.3706</v>
      </c>
      <c r="C39" s="136">
        <v>1.7757000000000001</v>
      </c>
      <c r="D39" s="135">
        <v>1.3427</v>
      </c>
      <c r="E39" s="136">
        <v>1.6211100000000001</v>
      </c>
      <c r="F39" s="135">
        <v>1.3861000000000001</v>
      </c>
      <c r="G39" s="136">
        <v>1.849</v>
      </c>
      <c r="H39" s="135">
        <v>1.2765</v>
      </c>
      <c r="I39" s="136">
        <v>2.0156000000000001</v>
      </c>
      <c r="J39" s="135">
        <v>1.6879999999999999</v>
      </c>
      <c r="K39" s="136">
        <v>2.2258</v>
      </c>
      <c r="L39" s="135">
        <v>1.5215000000000001</v>
      </c>
      <c r="M39" s="136">
        <v>2.0522999999999998</v>
      </c>
      <c r="N39" s="135">
        <v>1.5483</v>
      </c>
      <c r="O39" s="136">
        <v>2.1816</v>
      </c>
      <c r="P39" s="129">
        <v>1.7717000000000001</v>
      </c>
      <c r="Q39" s="129">
        <v>2.3553999999999999</v>
      </c>
      <c r="R39" s="135">
        <v>1.8137000000000001</v>
      </c>
      <c r="S39" s="136">
        <v>2.3206000000000002</v>
      </c>
      <c r="T39" s="135">
        <v>2.1898</v>
      </c>
      <c r="U39" s="136">
        <v>3.0072000000000001</v>
      </c>
      <c r="V39" s="135">
        <v>2.6101999999999999</v>
      </c>
      <c r="W39" s="136">
        <v>2.8309000000000002</v>
      </c>
      <c r="X39" s="135">
        <v>2.8334000000000001</v>
      </c>
      <c r="Y39" s="136">
        <v>3.2081</v>
      </c>
      <c r="Z39" s="135">
        <v>3.6385999999999998</v>
      </c>
      <c r="AA39" s="136">
        <v>3.9083000000000001</v>
      </c>
      <c r="AB39" s="216" t="s">
        <v>81</v>
      </c>
    </row>
    <row r="40" spans="1:28" ht="20.25" customHeight="1">
      <c r="A40" s="88" t="s">
        <v>57</v>
      </c>
      <c r="B40" s="140">
        <v>1.373</v>
      </c>
      <c r="C40" s="141">
        <v>1.7737000000000001</v>
      </c>
      <c r="D40" s="140">
        <v>1.3194999999999999</v>
      </c>
      <c r="E40" s="141">
        <v>1.641</v>
      </c>
      <c r="F40" s="140">
        <v>1.3273999999999999</v>
      </c>
      <c r="G40" s="141">
        <v>1.8086</v>
      </c>
      <c r="H40" s="140">
        <v>1.2775000000000001</v>
      </c>
      <c r="I40" s="141">
        <v>1.9894000000000001</v>
      </c>
      <c r="J40" s="140">
        <v>1.5968</v>
      </c>
      <c r="K40" s="141">
        <v>2.1113</v>
      </c>
      <c r="L40" s="140">
        <v>1.4803999999999999</v>
      </c>
      <c r="M40" s="141">
        <v>1.9601</v>
      </c>
      <c r="N40" s="140">
        <v>1.5092000000000001</v>
      </c>
      <c r="O40" s="141">
        <v>2.238</v>
      </c>
      <c r="P40" s="128">
        <v>1.7535000000000001</v>
      </c>
      <c r="Q40" s="128">
        <v>2.3172999999999999</v>
      </c>
      <c r="R40" s="140">
        <v>1.7952999999999999</v>
      </c>
      <c r="S40" s="141">
        <v>2.3500999999999999</v>
      </c>
      <c r="T40" s="140">
        <v>2.1179999999999999</v>
      </c>
      <c r="U40" s="141">
        <v>2.9350000000000001</v>
      </c>
      <c r="V40" s="140">
        <v>2.6644000000000001</v>
      </c>
      <c r="W40" s="141">
        <v>2.9302000000000001</v>
      </c>
      <c r="X40" s="140">
        <v>2.8149999999999999</v>
      </c>
      <c r="Y40" s="141">
        <v>3.1943999999999999</v>
      </c>
      <c r="Z40" s="140">
        <v>3.5583</v>
      </c>
      <c r="AA40" s="141">
        <v>3.8786999999999998</v>
      </c>
      <c r="AB40" s="216" t="s">
        <v>82</v>
      </c>
    </row>
    <row r="41" spans="1:28" ht="20.25" customHeight="1">
      <c r="A41" s="88" t="s">
        <v>58</v>
      </c>
      <c r="B41" s="140">
        <v>1.3655999999999999</v>
      </c>
      <c r="C41" s="141">
        <v>1.7077</v>
      </c>
      <c r="D41" s="140">
        <v>1.5369999999999999</v>
      </c>
      <c r="E41" s="141">
        <v>1.9750000000000001</v>
      </c>
      <c r="F41" s="140">
        <v>1.325</v>
      </c>
      <c r="G41" s="141">
        <v>1.78</v>
      </c>
      <c r="H41" s="140">
        <v>1.2155</v>
      </c>
      <c r="I41" s="141">
        <v>1.8925000000000001</v>
      </c>
      <c r="J41" s="140">
        <v>1.5623</v>
      </c>
      <c r="K41" s="141">
        <v>2.1655000000000002</v>
      </c>
      <c r="L41" s="140">
        <v>1.5607</v>
      </c>
      <c r="M41" s="141">
        <v>1.9155</v>
      </c>
      <c r="N41" s="140">
        <v>1.5939000000000001</v>
      </c>
      <c r="O41" s="141">
        <v>2.2768999999999999</v>
      </c>
      <c r="P41" s="128">
        <v>1.8307</v>
      </c>
      <c r="Q41" s="128">
        <v>2.2793999999999999</v>
      </c>
      <c r="R41" s="140">
        <v>1.8661000000000001</v>
      </c>
      <c r="S41" s="141">
        <v>2.4207999999999998</v>
      </c>
      <c r="T41" s="140">
        <v>2.0922000000000001</v>
      </c>
      <c r="U41" s="141">
        <v>2.8475999999999999</v>
      </c>
      <c r="V41" s="140">
        <v>2.6533000000000002</v>
      </c>
      <c r="W41" s="141">
        <v>2.899</v>
      </c>
      <c r="X41" s="140">
        <v>2.956</v>
      </c>
      <c r="Y41" s="141">
        <v>3.2906</v>
      </c>
      <c r="Z41" s="140">
        <v>3.5642</v>
      </c>
      <c r="AA41" s="141">
        <v>3.9744000000000002</v>
      </c>
      <c r="AB41" s="216" t="s">
        <v>83</v>
      </c>
    </row>
    <row r="42" spans="1:28" ht="20.25" customHeight="1">
      <c r="A42" s="88" t="s">
        <v>59</v>
      </c>
      <c r="B42" s="140">
        <v>1.3412999999999999</v>
      </c>
      <c r="C42" s="141">
        <v>1.6167</v>
      </c>
      <c r="D42" s="140">
        <v>1.6029</v>
      </c>
      <c r="E42" s="141">
        <v>2.0095000000000001</v>
      </c>
      <c r="F42" s="140">
        <v>1.3140000000000001</v>
      </c>
      <c r="G42" s="141">
        <v>1.7689999999999999</v>
      </c>
      <c r="H42" s="140">
        <v>1.2237</v>
      </c>
      <c r="I42" s="141">
        <v>1.9271</v>
      </c>
      <c r="J42" s="140">
        <v>1.5301</v>
      </c>
      <c r="K42" s="141">
        <v>2.1469</v>
      </c>
      <c r="L42" s="140">
        <v>1.5747</v>
      </c>
      <c r="M42" s="141">
        <v>1.9217</v>
      </c>
      <c r="N42" s="140">
        <v>1.6302000000000001</v>
      </c>
      <c r="O42" s="141">
        <v>2.3492000000000002</v>
      </c>
      <c r="P42" s="128">
        <v>1.8152999999999999</v>
      </c>
      <c r="Q42" s="128">
        <v>2.2589999999999999</v>
      </c>
      <c r="R42" s="140">
        <v>1.9272</v>
      </c>
      <c r="S42" s="141">
        <v>2.5108999999999999</v>
      </c>
      <c r="T42" s="140">
        <v>2.1234000000000002</v>
      </c>
      <c r="U42" s="141">
        <v>2.8919000000000001</v>
      </c>
      <c r="V42" s="140">
        <v>2.6863000000000001</v>
      </c>
      <c r="W42" s="141">
        <v>2.9822000000000002</v>
      </c>
      <c r="X42" s="140">
        <v>2.8936000000000002</v>
      </c>
      <c r="Y42" s="141">
        <v>3.2044000000000001</v>
      </c>
      <c r="Z42" s="140">
        <v>3.5070999999999999</v>
      </c>
      <c r="AA42" s="141">
        <v>4.0030000000000001</v>
      </c>
      <c r="AB42" s="216" t="s">
        <v>84</v>
      </c>
    </row>
    <row r="43" spans="1:28" ht="20.25" customHeight="1">
      <c r="A43" s="88" t="s">
        <v>60</v>
      </c>
      <c r="B43" s="140">
        <v>1.3307</v>
      </c>
      <c r="C43" s="141">
        <v>1.6060000000000001</v>
      </c>
      <c r="D43" s="140">
        <v>1.4994000000000001</v>
      </c>
      <c r="E43" s="141">
        <v>1.9095</v>
      </c>
      <c r="F43" s="140">
        <v>1.3006</v>
      </c>
      <c r="G43" s="141">
        <v>1.7777000000000001</v>
      </c>
      <c r="H43" s="140">
        <v>1.1853</v>
      </c>
      <c r="I43" s="141">
        <v>1.8481000000000001</v>
      </c>
      <c r="J43" s="140">
        <v>1.4770000000000001</v>
      </c>
      <c r="K43" s="141">
        <v>2.0777999999999999</v>
      </c>
      <c r="L43" s="140">
        <v>1.5032000000000001</v>
      </c>
      <c r="M43" s="141">
        <v>1.9643999999999999</v>
      </c>
      <c r="N43" s="140">
        <v>1.6701999999999999</v>
      </c>
      <c r="O43" s="141">
        <v>2.3927999999999998</v>
      </c>
      <c r="P43" s="128">
        <v>1.8010999999999999</v>
      </c>
      <c r="Q43" s="128">
        <v>2.2086999999999999</v>
      </c>
      <c r="R43" s="140">
        <v>1.9240999999999999</v>
      </c>
      <c r="S43" s="141">
        <v>2.5539000000000001</v>
      </c>
      <c r="T43" s="140">
        <v>2.0918999999999999</v>
      </c>
      <c r="U43" s="141">
        <v>2.8134999999999999</v>
      </c>
      <c r="V43" s="140">
        <v>2.7745000000000002</v>
      </c>
      <c r="W43" s="141">
        <v>3.0423</v>
      </c>
      <c r="X43" s="140">
        <v>3.0167000000000002</v>
      </c>
      <c r="Y43" s="141">
        <v>3.3466999999999998</v>
      </c>
      <c r="Z43" s="140"/>
      <c r="AA43" s="141"/>
      <c r="AB43" s="216" t="s">
        <v>85</v>
      </c>
    </row>
    <row r="44" spans="1:28" ht="20.25" customHeight="1">
      <c r="A44" s="88" t="s">
        <v>61</v>
      </c>
      <c r="B44" s="140">
        <v>1.3508</v>
      </c>
      <c r="C44" s="141">
        <v>1.6627000000000001</v>
      </c>
      <c r="D44" s="140">
        <v>1.4681999999999999</v>
      </c>
      <c r="E44" s="141">
        <v>1.8818999999999999</v>
      </c>
      <c r="F44" s="140">
        <v>1.3242</v>
      </c>
      <c r="G44" s="141">
        <v>1.8022</v>
      </c>
      <c r="H44" s="140">
        <v>1.173</v>
      </c>
      <c r="I44" s="141">
        <v>1.7611000000000003</v>
      </c>
      <c r="J44" s="140">
        <v>1.4955000000000001</v>
      </c>
      <c r="K44" s="141">
        <v>2.1318999999999999</v>
      </c>
      <c r="L44" s="140">
        <v>1.5153000000000001</v>
      </c>
      <c r="M44" s="141">
        <v>1.9268000000000001</v>
      </c>
      <c r="N44" s="140">
        <v>1.7454000000000001</v>
      </c>
      <c r="O44" s="141">
        <v>2.5186000000000002</v>
      </c>
      <c r="P44" s="128">
        <v>1.8069999999999999</v>
      </c>
      <c r="Q44" s="128">
        <v>2.2683</v>
      </c>
      <c r="R44" s="140">
        <v>2.0556999999999999</v>
      </c>
      <c r="S44" s="141">
        <v>2.7469999999999999</v>
      </c>
      <c r="T44" s="140">
        <v>2.1619000000000002</v>
      </c>
      <c r="U44" s="141">
        <v>2.8527999999999998</v>
      </c>
      <c r="V44" s="140">
        <v>2.9146000000000001</v>
      </c>
      <c r="W44" s="141">
        <v>3.2875999999999999</v>
      </c>
      <c r="X44" s="140">
        <v>2.9544999999999999</v>
      </c>
      <c r="Y44" s="141">
        <v>3.3039999999999998</v>
      </c>
      <c r="Z44" s="140"/>
      <c r="AA44" s="141"/>
      <c r="AB44" s="216" t="s">
        <v>86</v>
      </c>
    </row>
    <row r="45" spans="1:28" ht="20.25" customHeight="1">
      <c r="A45" s="88" t="s">
        <v>62</v>
      </c>
      <c r="B45" s="140">
        <v>1.3406</v>
      </c>
      <c r="C45" s="141">
        <v>1.6161000000000001</v>
      </c>
      <c r="D45" s="140">
        <v>1.4919</v>
      </c>
      <c r="E45" s="141">
        <v>1.8971</v>
      </c>
      <c r="F45" s="140">
        <v>1.21</v>
      </c>
      <c r="G45" s="141">
        <v>1.7129000000000001</v>
      </c>
      <c r="H45" s="140">
        <v>1.2316</v>
      </c>
      <c r="I45" s="141">
        <v>1.7978000000000001</v>
      </c>
      <c r="J45" s="140">
        <v>1.482</v>
      </c>
      <c r="K45" s="141">
        <v>2.1602999999999999</v>
      </c>
      <c r="L45" s="140">
        <v>1.4512</v>
      </c>
      <c r="M45" s="141">
        <v>1.9754</v>
      </c>
      <c r="N45" s="140">
        <v>1.8452999999999999</v>
      </c>
      <c r="O45" s="141">
        <v>2.5156999999999998</v>
      </c>
      <c r="P45" s="128">
        <v>1.782</v>
      </c>
      <c r="Q45" s="128">
        <v>2.2928999999999999</v>
      </c>
      <c r="R45" s="140">
        <v>2.0341999999999998</v>
      </c>
      <c r="S45" s="141">
        <v>2.7484000000000002</v>
      </c>
      <c r="T45" s="140">
        <v>2.2789000000000001</v>
      </c>
      <c r="U45" s="141">
        <v>2.8914</v>
      </c>
      <c r="V45" s="140">
        <v>3.0432999999999999</v>
      </c>
      <c r="W45" s="141">
        <v>3.4211999999999998</v>
      </c>
      <c r="X45" s="140">
        <v>2.9958999999999998</v>
      </c>
      <c r="Y45" s="141">
        <v>3.3607999999999998</v>
      </c>
      <c r="Z45" s="140"/>
      <c r="AA45" s="141"/>
      <c r="AB45" s="216" t="s">
        <v>87</v>
      </c>
    </row>
    <row r="46" spans="1:28" ht="20.25" customHeight="1">
      <c r="A46" s="88" t="s">
        <v>63</v>
      </c>
      <c r="B46" s="140">
        <v>1.3472999999999999</v>
      </c>
      <c r="C46" s="141">
        <v>1.6345000000000001</v>
      </c>
      <c r="D46" s="140">
        <v>1.4419999999999999</v>
      </c>
      <c r="E46" s="141">
        <v>1.8288</v>
      </c>
      <c r="F46" s="140">
        <v>1.1858</v>
      </c>
      <c r="G46" s="141">
        <v>1.7077</v>
      </c>
      <c r="H46" s="140">
        <v>1.4964</v>
      </c>
      <c r="I46" s="141">
        <v>1.9588000000000001</v>
      </c>
      <c r="J46" s="140">
        <v>1.4823</v>
      </c>
      <c r="K46" s="141">
        <v>2.2054999999999998</v>
      </c>
      <c r="L46" s="140">
        <v>1.4300999999999999</v>
      </c>
      <c r="M46" s="141">
        <v>1.9745999999999999</v>
      </c>
      <c r="N46" s="140">
        <v>1.7516</v>
      </c>
      <c r="O46" s="141">
        <v>2.4554999999999998</v>
      </c>
      <c r="P46" s="128">
        <v>1.7927999999999999</v>
      </c>
      <c r="Q46" s="128">
        <v>2.3216000000000001</v>
      </c>
      <c r="R46" s="140">
        <v>1.9887999999999999</v>
      </c>
      <c r="S46" s="141">
        <v>2.7361</v>
      </c>
      <c r="T46" s="140">
        <v>2.2170999999999998</v>
      </c>
      <c r="U46" s="141">
        <v>2.7902</v>
      </c>
      <c r="V46" s="140">
        <v>2.8942999999999999</v>
      </c>
      <c r="W46" s="141">
        <v>3.1989999999999998</v>
      </c>
      <c r="X46" s="140">
        <v>3.0998000000000001</v>
      </c>
      <c r="Y46" s="141">
        <v>3.3834</v>
      </c>
      <c r="Z46" s="140"/>
      <c r="AA46" s="141"/>
      <c r="AB46" s="216" t="s">
        <v>88</v>
      </c>
    </row>
    <row r="47" spans="1:28" ht="20.25" customHeight="1">
      <c r="A47" s="88" t="s">
        <v>64</v>
      </c>
      <c r="B47" s="140">
        <v>1.3536900000000001</v>
      </c>
      <c r="C47" s="141">
        <v>1.5954999999999999</v>
      </c>
      <c r="D47" s="140">
        <v>1.46</v>
      </c>
      <c r="E47" s="141">
        <v>1.921</v>
      </c>
      <c r="F47" s="140">
        <v>1.1846000000000001</v>
      </c>
      <c r="G47" s="141">
        <v>1.7464999999999999</v>
      </c>
      <c r="H47" s="140">
        <v>1.5624</v>
      </c>
      <c r="I47" s="141">
        <v>2.0038999999999998</v>
      </c>
      <c r="J47" s="140">
        <v>1.4824999999999999</v>
      </c>
      <c r="K47" s="141">
        <v>2.2296999999999998</v>
      </c>
      <c r="L47" s="140">
        <v>1.4863</v>
      </c>
      <c r="M47" s="141">
        <v>1.9623999999999999</v>
      </c>
      <c r="N47" s="140">
        <v>1.8439000000000001</v>
      </c>
      <c r="O47" s="141">
        <v>2.4634</v>
      </c>
      <c r="P47" s="128">
        <v>1.7797000000000001</v>
      </c>
      <c r="Q47" s="128">
        <v>2.3108</v>
      </c>
      <c r="R47" s="140">
        <v>2.0165999999999999</v>
      </c>
      <c r="S47" s="141">
        <v>2.7423000000000002</v>
      </c>
      <c r="T47" s="140">
        <v>2.2149000000000001</v>
      </c>
      <c r="U47" s="141">
        <v>2.7644000000000002</v>
      </c>
      <c r="V47" s="140">
        <v>2.9195000000000002</v>
      </c>
      <c r="W47" s="141">
        <v>3.0937999999999999</v>
      </c>
      <c r="X47" s="140">
        <v>3.4199000000000002</v>
      </c>
      <c r="Y47" s="141">
        <v>3.6253000000000002</v>
      </c>
      <c r="Z47" s="140"/>
      <c r="AA47" s="141"/>
      <c r="AB47" s="216" t="s">
        <v>89</v>
      </c>
    </row>
    <row r="48" spans="1:28" ht="20.25" customHeight="1" thickBot="1">
      <c r="A48" s="92" t="s">
        <v>65</v>
      </c>
      <c r="B48" s="144">
        <v>1.343</v>
      </c>
      <c r="C48" s="145">
        <v>1.5904</v>
      </c>
      <c r="D48" s="144">
        <v>1.413</v>
      </c>
      <c r="E48" s="145">
        <v>1.859</v>
      </c>
      <c r="F48" s="144">
        <v>1.1647000000000001</v>
      </c>
      <c r="G48" s="145">
        <v>1.7101999999999999</v>
      </c>
      <c r="H48" s="144">
        <v>1.5123</v>
      </c>
      <c r="I48" s="145">
        <v>2.1408</v>
      </c>
      <c r="J48" s="144">
        <v>1.5057</v>
      </c>
      <c r="K48" s="145">
        <v>2.1602999999999999</v>
      </c>
      <c r="L48" s="144">
        <v>1.546</v>
      </c>
      <c r="M48" s="145">
        <v>2.0491000000000001</v>
      </c>
      <c r="N48" s="144">
        <v>1.9065000000000001</v>
      </c>
      <c r="O48" s="145">
        <v>2.4592000000000001</v>
      </c>
      <c r="P48" s="130">
        <v>1.7826</v>
      </c>
      <c r="Q48" s="130">
        <v>2.3517000000000001</v>
      </c>
      <c r="R48" s="144">
        <v>2.1343000000000001</v>
      </c>
      <c r="S48" s="145">
        <v>2.9365000000000001</v>
      </c>
      <c r="T48" s="144">
        <v>2.3189000000000002</v>
      </c>
      <c r="U48" s="145">
        <v>2.8207</v>
      </c>
      <c r="V48" s="144">
        <v>2.9076</v>
      </c>
      <c r="W48" s="145">
        <v>3.1776</v>
      </c>
      <c r="X48" s="144">
        <v>3.5318000000000001</v>
      </c>
      <c r="Y48" s="145">
        <v>3.6939000000000002</v>
      </c>
      <c r="Z48" s="220"/>
      <c r="AA48" s="218"/>
      <c r="AB48" s="216" t="s">
        <v>90</v>
      </c>
    </row>
    <row r="49" spans="1:28" ht="20.25" customHeight="1" thickBot="1">
      <c r="A49" s="92" t="s">
        <v>111</v>
      </c>
      <c r="B49" s="144">
        <v>1.343</v>
      </c>
      <c r="C49" s="145">
        <v>1.5904</v>
      </c>
      <c r="D49" s="144">
        <v>1.4131</v>
      </c>
      <c r="E49" s="145">
        <v>1.8586</v>
      </c>
      <c r="F49" s="144">
        <v>1.1647000000000001</v>
      </c>
      <c r="G49" s="145">
        <v>1.7101999999999999</v>
      </c>
      <c r="H49" s="144">
        <v>1.5123</v>
      </c>
      <c r="I49" s="145">
        <v>2.1408</v>
      </c>
      <c r="J49" s="144">
        <v>1.5057</v>
      </c>
      <c r="K49" s="145">
        <v>2.1602999999999999</v>
      </c>
      <c r="L49" s="144">
        <v>1.546</v>
      </c>
      <c r="M49" s="145">
        <v>2.0491000000000001</v>
      </c>
      <c r="N49" s="144">
        <v>1.9065000000000001</v>
      </c>
      <c r="O49" s="145">
        <v>2.4592000000000001</v>
      </c>
      <c r="P49" s="130">
        <v>1.7826</v>
      </c>
      <c r="Q49" s="130">
        <v>2.3517000000000001</v>
      </c>
      <c r="R49" s="144">
        <v>2.1343000000000001</v>
      </c>
      <c r="S49" s="145">
        <v>2.9365000000000001</v>
      </c>
      <c r="T49" s="144">
        <v>2.3189000000000002</v>
      </c>
      <c r="U49" s="145">
        <v>2.8207</v>
      </c>
      <c r="V49" s="144">
        <v>2.9076</v>
      </c>
      <c r="W49" s="145">
        <v>3.1776</v>
      </c>
      <c r="X49" s="144">
        <v>3.5318000000000001</v>
      </c>
      <c r="Y49" s="145">
        <v>3.6939000000000002</v>
      </c>
      <c r="Z49" s="221">
        <f>AVERAGE(Z37:Z42)</f>
        <v>3.6148000000000002</v>
      </c>
      <c r="AA49" s="218"/>
      <c r="AB49" s="219"/>
    </row>
    <row r="50" spans="1:28" ht="21" customHeight="1">
      <c r="A50" s="94"/>
      <c r="B50" s="147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80"/>
    </row>
    <row r="51" spans="1:28" ht="21" customHeight="1">
      <c r="A51" s="84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80"/>
    </row>
    <row r="53" spans="1:28">
      <c r="B53" s="258" t="s">
        <v>119</v>
      </c>
    </row>
    <row r="80" spans="4:5">
      <c r="D80" s="251" t="s">
        <v>120</v>
      </c>
      <c r="E80" s="251">
        <v>5.9478</v>
      </c>
    </row>
    <row r="98" spans="4:6">
      <c r="D98" s="251" t="s">
        <v>121</v>
      </c>
      <c r="E98" s="251">
        <f>5.9478/6.663</f>
        <v>0.8926609635299414</v>
      </c>
      <c r="F98" s="251">
        <f>1/E98</f>
        <v>1.120246141430445</v>
      </c>
    </row>
  </sheetData>
  <mergeCells count="52">
    <mergeCell ref="A4:A6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C5:C6"/>
    <mergeCell ref="E5:E6"/>
    <mergeCell ref="G5:G6"/>
    <mergeCell ref="I5:I6"/>
    <mergeCell ref="K5:K6"/>
    <mergeCell ref="M5:M6"/>
    <mergeCell ref="O5:O6"/>
    <mergeCell ref="Q5:Q6"/>
    <mergeCell ref="S5:S6"/>
    <mergeCell ref="U5:U6"/>
    <mergeCell ref="W5:W6"/>
    <mergeCell ref="Y5:Y6"/>
    <mergeCell ref="AA5:AA6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X29:Y29"/>
    <mergeCell ref="Z29:AA29"/>
    <mergeCell ref="C30:C31"/>
    <mergeCell ref="E30:E31"/>
    <mergeCell ref="G30:G31"/>
    <mergeCell ref="I30:I31"/>
    <mergeCell ref="K30:K31"/>
    <mergeCell ref="Y30:Y31"/>
    <mergeCell ref="AA30:AA31"/>
    <mergeCell ref="M30:M31"/>
    <mergeCell ref="O30:O31"/>
    <mergeCell ref="S30:S31"/>
    <mergeCell ref="U30:U31"/>
    <mergeCell ref="W30:W31"/>
  </mergeCells>
  <hyperlinks>
    <hyperlink ref="B53" r:id="rId1" xr:uid="{00000000-0004-0000-0100-000000000000}"/>
  </hyperlinks>
  <printOptions horizontalCentered="1" verticalCentered="1"/>
  <pageMargins left="0.23622047244094491" right="0.15748031496062992" top="0.15748031496062992" bottom="0.15748031496062992" header="0.15748031496062992" footer="0.15748031496062992"/>
  <pageSetup paperSize="9" scale="50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8"/>
  <sheetViews>
    <sheetView workbookViewId="0">
      <selection activeCell="E38" sqref="E38"/>
    </sheetView>
  </sheetViews>
  <sheetFormatPr defaultRowHeight="12.5"/>
  <cols>
    <col min="1" max="1" width="71.36328125" customWidth="1"/>
    <col min="2" max="2" width="39.6328125" customWidth="1"/>
    <col min="3" max="3" width="38.08984375" customWidth="1"/>
  </cols>
  <sheetData>
    <row r="1" spans="1:3" ht="13" thickBot="1">
      <c r="A1" s="102" t="s">
        <v>96</v>
      </c>
    </row>
    <row r="2" spans="1:3">
      <c r="A2" s="283" t="s">
        <v>93</v>
      </c>
      <c r="B2" s="283" t="s">
        <v>94</v>
      </c>
      <c r="C2" s="283" t="s">
        <v>95</v>
      </c>
    </row>
    <row r="3" spans="1:3">
      <c r="A3" s="284"/>
      <c r="B3" s="284"/>
      <c r="C3" s="284"/>
    </row>
    <row r="4" spans="1:3" ht="13" thickBot="1">
      <c r="A4" s="101">
        <v>0</v>
      </c>
      <c r="B4" s="100">
        <v>2.86E-2</v>
      </c>
      <c r="C4" s="100">
        <v>3.1600000000000003E-2</v>
      </c>
    </row>
    <row r="5" spans="1:3" ht="13" thickBot="1">
      <c r="A5" s="101">
        <v>4.1666666666666664E-2</v>
      </c>
      <c r="B5" s="100">
        <v>1.83E-2</v>
      </c>
      <c r="C5" s="100">
        <v>2.98E-2</v>
      </c>
    </row>
    <row r="6" spans="1:3" ht="13" thickBot="1">
      <c r="A6" s="101">
        <v>8.3333333333333329E-2</v>
      </c>
      <c r="B6" s="100">
        <v>2.0299999999999999E-2</v>
      </c>
      <c r="C6" s="100">
        <v>3.1600000000000003E-2</v>
      </c>
    </row>
    <row r="7" spans="1:3" ht="13" thickBot="1">
      <c r="A7" s="101">
        <v>0.125</v>
      </c>
      <c r="B7" s="100">
        <v>2.5100000000000001E-2</v>
      </c>
      <c r="C7" s="100">
        <v>3.3300000000000003E-2</v>
      </c>
    </row>
    <row r="8" spans="1:3" ht="13" thickBot="1">
      <c r="A8" s="101">
        <v>0.16666666666666666</v>
      </c>
      <c r="B8" s="100">
        <v>2.6700000000000002E-2</v>
      </c>
      <c r="C8" s="100">
        <v>3.2899999999999999E-2</v>
      </c>
    </row>
    <row r="9" spans="1:3" ht="13" thickBot="1">
      <c r="A9" s="101">
        <v>0.20833333333333334</v>
      </c>
      <c r="B9" s="100">
        <v>2.23E-2</v>
      </c>
      <c r="C9" s="100">
        <v>3.4000000000000002E-2</v>
      </c>
    </row>
    <row r="10" spans="1:3" ht="13" thickBot="1">
      <c r="A10" s="101">
        <v>0.25</v>
      </c>
      <c r="B10" s="100">
        <v>2.3300000000000001E-2</v>
      </c>
      <c r="C10" s="100">
        <v>3.2899999999999999E-2</v>
      </c>
    </row>
    <row r="11" spans="1:3" ht="13" thickBot="1">
      <c r="A11" s="101">
        <v>0.29166666666666669</v>
      </c>
      <c r="B11" s="100">
        <v>2.9600000000000001E-2</v>
      </c>
      <c r="C11" s="100">
        <v>3.0599999999999999E-2</v>
      </c>
    </row>
    <row r="12" spans="1:3" ht="13" thickBot="1">
      <c r="A12" s="101">
        <v>0.33333333333333331</v>
      </c>
      <c r="B12" s="100">
        <v>3.0800000000000001E-2</v>
      </c>
      <c r="C12" s="100">
        <v>3.0700000000000002E-2</v>
      </c>
    </row>
    <row r="13" spans="1:3" ht="13" thickBot="1">
      <c r="A13" s="101">
        <v>0.375</v>
      </c>
      <c r="B13" s="100">
        <v>3.0099999999999998E-2</v>
      </c>
      <c r="C13" s="100">
        <v>3.1E-2</v>
      </c>
    </row>
    <row r="14" spans="1:3" ht="13" thickBot="1">
      <c r="A14" s="101">
        <v>0.41666666666666669</v>
      </c>
      <c r="B14" s="100">
        <v>2.8299999999999999E-2</v>
      </c>
      <c r="C14" s="100">
        <v>2.8400000000000002E-2</v>
      </c>
    </row>
    <row r="15" spans="1:3" ht="13" thickBot="1">
      <c r="A15" s="101">
        <v>0.45833333333333331</v>
      </c>
      <c r="B15" s="100">
        <v>3.0300000000000001E-2</v>
      </c>
      <c r="C15" s="100">
        <v>3.0300000000000001E-2</v>
      </c>
    </row>
    <row r="16" spans="1:3" ht="13" thickBot="1">
      <c r="A16" s="101">
        <v>0.5</v>
      </c>
      <c r="B16" s="100">
        <v>2.8799999999999999E-2</v>
      </c>
      <c r="C16" s="100">
        <v>2.7300000000000001E-2</v>
      </c>
    </row>
    <row r="17" spans="1:3" ht="13" thickBot="1">
      <c r="A17" s="101">
        <v>0.54166666666666663</v>
      </c>
      <c r="B17" s="100">
        <v>2.52E-2</v>
      </c>
      <c r="C17" s="100">
        <v>2.75E-2</v>
      </c>
    </row>
    <row r="18" spans="1:3" ht="13" thickBot="1">
      <c r="A18" s="101">
        <v>0.58333333333333337</v>
      </c>
      <c r="B18" s="100">
        <v>2.6700000000000002E-2</v>
      </c>
      <c r="C18" s="100">
        <v>2.69E-2</v>
      </c>
    </row>
    <row r="19" spans="1:3" ht="13" thickBot="1">
      <c r="A19" s="101">
        <v>0.625</v>
      </c>
      <c r="B19" s="100">
        <v>2.76E-2</v>
      </c>
      <c r="C19" s="100">
        <v>2.7900000000000001E-2</v>
      </c>
    </row>
    <row r="20" spans="1:3" ht="13" thickBot="1">
      <c r="A20" s="101">
        <v>0.66666666666666663</v>
      </c>
      <c r="B20" s="100">
        <v>2.75E-2</v>
      </c>
      <c r="C20" s="100">
        <v>2.75E-2</v>
      </c>
    </row>
    <row r="21" spans="1:3" ht="13" thickBot="1">
      <c r="A21" s="101">
        <v>0.70833333333333337</v>
      </c>
      <c r="B21" s="100">
        <v>3.2500000000000001E-2</v>
      </c>
      <c r="C21" s="100">
        <v>2.9899999999999999E-2</v>
      </c>
    </row>
    <row r="22" spans="1:3" ht="13" thickBot="1">
      <c r="A22" s="101">
        <v>0.75</v>
      </c>
      <c r="B22" s="100">
        <v>3.2000000000000001E-2</v>
      </c>
      <c r="C22" s="100">
        <v>2.7199999999999998E-2</v>
      </c>
    </row>
    <row r="23" spans="1:3" ht="13" thickBot="1">
      <c r="A23" s="101">
        <v>0.79166666666666663</v>
      </c>
      <c r="B23" s="100">
        <v>2.9899999999999999E-2</v>
      </c>
      <c r="C23" s="100">
        <v>2.8299999999999999E-2</v>
      </c>
    </row>
    <row r="24" spans="1:3" ht="13" thickBot="1">
      <c r="A24" s="101">
        <v>0.83333333333333337</v>
      </c>
      <c r="B24" s="100">
        <v>3.0700000000000002E-2</v>
      </c>
      <c r="C24" s="100">
        <v>2.8299999999999999E-2</v>
      </c>
    </row>
    <row r="25" spans="1:3" ht="13" thickBot="1">
      <c r="A25" s="101">
        <v>0.875</v>
      </c>
      <c r="B25" s="100">
        <v>3.09E-2</v>
      </c>
      <c r="C25" s="100">
        <v>2.9600000000000001E-2</v>
      </c>
    </row>
    <row r="26" spans="1:3" ht="13" thickBot="1">
      <c r="A26" s="101">
        <v>0.91666666666666663</v>
      </c>
      <c r="B26" s="100">
        <v>2.4400000000000002E-2</v>
      </c>
      <c r="C26" s="100">
        <v>3.0300000000000001E-2</v>
      </c>
    </row>
    <row r="27" spans="1:3" ht="13" thickBot="1">
      <c r="A27" s="101">
        <v>0.95833333333333337</v>
      </c>
      <c r="B27" s="100">
        <v>2.2499999999999999E-2</v>
      </c>
      <c r="C27" s="100">
        <v>2.9600000000000001E-2</v>
      </c>
    </row>
    <row r="28" spans="1:3">
      <c r="A28" s="102" t="s">
        <v>98</v>
      </c>
      <c r="B28" s="103">
        <f>AVERAGE(B4:B27)</f>
        <v>2.7183333333333334E-2</v>
      </c>
      <c r="C28" s="103">
        <f>AVERAGE(C4:C27)</f>
        <v>2.9891666666666664E-2</v>
      </c>
    </row>
    <row r="29" spans="1:3">
      <c r="A29" s="102" t="s">
        <v>97</v>
      </c>
    </row>
    <row r="30" spans="1:3">
      <c r="A30" s="102" t="s">
        <v>99</v>
      </c>
    </row>
    <row r="32" spans="1:3">
      <c r="A32" s="285" t="s">
        <v>109</v>
      </c>
      <c r="B32" s="285"/>
      <c r="C32" s="285"/>
    </row>
    <row r="50" spans="1:3" ht="30.75" customHeight="1">
      <c r="B50" s="282" t="s">
        <v>116</v>
      </c>
      <c r="C50" s="282"/>
    </row>
    <row r="54" spans="1:3" ht="13">
      <c r="A54" s="235"/>
      <c r="B54" s="235"/>
    </row>
    <row r="55" spans="1:3">
      <c r="A55" s="102"/>
    </row>
    <row r="56" spans="1:3">
      <c r="A56" s="102"/>
    </row>
    <row r="57" spans="1:3">
      <c r="A57" s="102"/>
    </row>
    <row r="58" spans="1:3">
      <c r="A58" s="102"/>
    </row>
    <row r="59" spans="1:3">
      <c r="A59" s="102"/>
    </row>
    <row r="60" spans="1:3">
      <c r="A60" s="102"/>
    </row>
    <row r="61" spans="1:3">
      <c r="A61" s="102"/>
    </row>
    <row r="62" spans="1:3">
      <c r="A62" s="102"/>
    </row>
    <row r="63" spans="1:3">
      <c r="A63" s="102"/>
    </row>
    <row r="64" spans="1:3">
      <c r="A64" s="102"/>
    </row>
    <row r="65" spans="1:3">
      <c r="A65" s="102"/>
    </row>
    <row r="66" spans="1:3">
      <c r="A66" s="102"/>
    </row>
    <row r="67" spans="1:3" ht="13">
      <c r="B67" s="233" t="s">
        <v>110</v>
      </c>
      <c r="C67" s="234">
        <v>2.7E-2</v>
      </c>
    </row>
    <row r="68" spans="1:3" ht="13">
      <c r="B68" s="236" t="s">
        <v>115</v>
      </c>
      <c r="C68" s="232" t="s">
        <v>114</v>
      </c>
    </row>
  </sheetData>
  <mergeCells count="5">
    <mergeCell ref="B50:C50"/>
    <mergeCell ref="A2:A3"/>
    <mergeCell ref="B2:B3"/>
    <mergeCell ref="C2:C3"/>
    <mergeCell ref="A32:C32"/>
  </mergeCells>
  <hyperlinks>
    <hyperlink ref="A32:C32" r:id="rId1" display="https://www.teias.gov.tr/tr/yayinlar-raporlar/piyasa-raporlari" xr:uid="{00000000-0004-0000-0200-000000000000}"/>
    <hyperlink ref="C68" r:id="rId2" xr:uid="{00000000-0004-0000-0200-000001000000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Cash FLow</vt:lpstr>
      <vt:lpstr>exchange rates</vt:lpstr>
      <vt:lpstr>Transmission Loss</vt:lpstr>
      <vt:lpstr>'Cash FLow'!Equ_Int_Rate</vt:lpstr>
      <vt:lpstr>'Cash FLow'!Print_Area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FERIT</dc:creator>
  <cp:lastModifiedBy>Sandeep Kanda</cp:lastModifiedBy>
  <cp:lastPrinted>2008-12-22T11:52:11Z</cp:lastPrinted>
  <dcterms:created xsi:type="dcterms:W3CDTF">2006-11-15T21:10:12Z</dcterms:created>
  <dcterms:modified xsi:type="dcterms:W3CDTF">2024-01-03T12:27:01Z</dcterms:modified>
</cp:coreProperties>
</file>