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G:\Drive'ım\Sekans Tüm Dosyalar\Carbon\Iltek Enerji\Projeler\Susurluk WPP\Revalidation\GS Review\"/>
    </mc:Choice>
  </mc:AlternateContent>
  <xr:revisionPtr revIDLastSave="0" documentId="13_ncr:1_{6014D97C-9F58-48C4-A606-E282DE8EE1B6}" xr6:coauthVersionLast="47" xr6:coauthVersionMax="47" xr10:uidLastSave="{00000000-0000-0000-0000-000000000000}"/>
  <bookViews>
    <workbookView xWindow="-120" yWindow="-120" windowWidth="20730" windowHeight="11160" tabRatio="690" xr2:uid="{00000000-000D-0000-FFFF-FFFF00000000}"/>
  </bookViews>
  <sheets>
    <sheet name="Combined Margin EF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15" i="9"/>
  <c r="E16" i="9"/>
  <c r="E17" i="9"/>
  <c r="E18" i="9"/>
  <c r="E19" i="9"/>
  <c r="E20" i="9"/>
  <c r="B19" i="9"/>
  <c r="B20" i="9"/>
  <c r="D16" i="9"/>
  <c r="D17" i="9"/>
  <c r="D18" i="9"/>
  <c r="D19" i="9"/>
  <c r="D20" i="9"/>
  <c r="D15" i="9"/>
  <c r="D12" i="9"/>
  <c r="E21" i="9"/>
  <c r="D21" i="9"/>
  <c r="D8" i="9"/>
  <c r="E14" i="9"/>
  <c r="D14" i="9"/>
  <c r="D23" i="9"/>
</calcChain>
</file>

<file path=xl/sharedStrings.xml><?xml version="1.0" encoding="utf-8"?>
<sst xmlns="http://schemas.openxmlformats.org/spreadsheetml/2006/main" count="25" uniqueCount="21">
  <si>
    <t>Total</t>
  </si>
  <si>
    <t>Parameter</t>
  </si>
  <si>
    <t>Result</t>
  </si>
  <si>
    <t>tCO2/MWh</t>
  </si>
  <si>
    <t>Electricity Generation</t>
  </si>
  <si>
    <t>Annual CO2 Emission Reductions</t>
  </si>
  <si>
    <t>Baseline Emission</t>
  </si>
  <si>
    <t>Project Emission</t>
  </si>
  <si>
    <t>Leakage Emission</t>
  </si>
  <si>
    <t xml:space="preserve"> Unit</t>
  </si>
  <si>
    <t>EFGrid,CM,y</t>
  </si>
  <si>
    <t xml:space="preserve">Total CO2 Emission Reductions </t>
  </si>
  <si>
    <t>EFGrid,OM,y</t>
  </si>
  <si>
    <t>EFGrid,BM,y</t>
  </si>
  <si>
    <t>13.02.2018-31.12.2018</t>
  </si>
  <si>
    <t>01.01.2025-12.02.2025</t>
  </si>
  <si>
    <t xml:space="preserve">BEy = EGPJ,y × EFgrid,y </t>
  </si>
  <si>
    <t>tCO3</t>
  </si>
  <si>
    <t>ERy = BEy - Pey - LEy</t>
  </si>
  <si>
    <t>tCO2</t>
  </si>
  <si>
    <t>https://enerji.gov.tr/Media/Dizin/BHIM/tr/Duyurular//Bilgi_Formu_Web_Sitesi_2019_202110071443.pdf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</si>
</sst>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T_R_Y_-;\-* #,##0.00\ _T_R_Y_-;_-* &quot;-&quot;??\ _T_R_Y_-;_-@_-"/>
    <numFmt numFmtId="165" formatCode="_-* #,##0.00\ _л_в_-;\-* #,##0.00\ _л_в_-;_-* &quot;-&quot;??\ _л_в_-;_-@_-"/>
    <numFmt numFmtId="166" formatCode="0.0"/>
    <numFmt numFmtId="167" formatCode="#,##0.0"/>
    <numFmt numFmtId="168" formatCode="0.0000"/>
    <numFmt numFmtId="169" formatCode="_-* #,##0\ _л_в_-;\-* #,##0\ _л_в_-;_-* &quot;-&quot;??\ _л_в_-;_-@_-"/>
    <numFmt numFmtId="170" formatCode="_-* #,##0.0_-;\-* #,##0.0_-;_-* &quot;-&quot;?_-;_-@_-"/>
    <numFmt numFmtId="171" formatCode="_-* #,##0.0000\ _л_в_-;\-* #,##0.0000\ _л_в_-;_-* &quot;-&quot;??\ _л_в_-;_-@_-"/>
  </numFmts>
  <fonts count="1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venir Book"/>
    </font>
    <font>
      <sz val="11"/>
      <color theme="1"/>
      <name val="Times New Roman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/>
    <xf numFmtId="0" fontId="3" fillId="0" borderId="0"/>
    <xf numFmtId="0" fontId="10" fillId="0" borderId="0"/>
    <xf numFmtId="9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167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6" fillId="0" borderId="1" xfId="0" applyFont="1" applyBorder="1"/>
    <xf numFmtId="168" fontId="6" fillId="0" borderId="1" xfId="0" applyNumberFormat="1" applyFont="1" applyBorder="1"/>
    <xf numFmtId="169" fontId="6" fillId="0" borderId="1" xfId="14" applyNumberFormat="1" applyFont="1" applyBorder="1"/>
    <xf numFmtId="3" fontId="6" fillId="0" borderId="0" xfId="0" applyNumberFormat="1" applyFont="1"/>
    <xf numFmtId="3" fontId="6" fillId="0" borderId="2" xfId="0" applyNumberFormat="1" applyFont="1" applyBorder="1"/>
    <xf numFmtId="3" fontId="6" fillId="0" borderId="1" xfId="0" applyNumberFormat="1" applyFont="1" applyBorder="1"/>
    <xf numFmtId="167" fontId="6" fillId="0" borderId="1" xfId="0" applyNumberFormat="1" applyFont="1" applyBorder="1"/>
    <xf numFmtId="165" fontId="4" fillId="0" borderId="0" xfId="14" applyFont="1" applyFill="1"/>
    <xf numFmtId="169" fontId="4" fillId="0" borderId="0" xfId="14" applyNumberFormat="1" applyFont="1"/>
    <xf numFmtId="43" fontId="4" fillId="0" borderId="0" xfId="0" applyNumberFormat="1" applyFont="1"/>
    <xf numFmtId="169" fontId="6" fillId="0" borderId="0" xfId="0" applyNumberFormat="1" applyFont="1"/>
    <xf numFmtId="170" fontId="6" fillId="0" borderId="0" xfId="0" applyNumberFormat="1" applyFont="1"/>
    <xf numFmtId="166" fontId="4" fillId="0" borderId="0" xfId="0" applyNumberFormat="1" applyFont="1"/>
    <xf numFmtId="0" fontId="8" fillId="0" borderId="1" xfId="0" applyFont="1" applyBorder="1"/>
    <xf numFmtId="171" fontId="2" fillId="0" borderId="0" xfId="8" applyNumberFormat="1" applyAlignment="1" applyProtection="1"/>
    <xf numFmtId="0" fontId="8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/>
    </xf>
    <xf numFmtId="169" fontId="6" fillId="0" borderId="1" xfId="14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center"/>
    </xf>
  </cellXfs>
  <cellStyles count="17">
    <cellStyle name="Binlik Ayracı 2" xfId="1" xr:uid="{00000000-0005-0000-0000-000000000000}"/>
    <cellStyle name="Binlik Ayracı 3" xfId="2" xr:uid="{00000000-0005-0000-0000-000001000000}"/>
    <cellStyle name="Comma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Comma 6" xfId="7" xr:uid="{00000000-0005-0000-0000-000006000000}"/>
    <cellStyle name="Köprü" xfId="8" builtinId="8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Percent 2" xfId="13" xr:uid="{00000000-0005-0000-0000-00000D000000}"/>
    <cellStyle name="Virgül" xfId="14" builtinId="3"/>
    <cellStyle name="Yüzde 2" xfId="15" xr:uid="{00000000-0005-0000-0000-00000F000000}"/>
    <cellStyle name="Yüzde 3" xfId="16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ji.gov.tr/Media/Dizin/BHIM/tr/Duyurular/Bilgi_Formu_Web_Sitesi_2019_2021100714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B1:J25"/>
  <sheetViews>
    <sheetView showGridLines="0" tabSelected="1" workbookViewId="0">
      <selection activeCell="E12" sqref="E12"/>
    </sheetView>
  </sheetViews>
  <sheetFormatPr defaultRowHeight="15.75"/>
  <cols>
    <col min="1" max="1" width="9.140625" style="1"/>
    <col min="2" max="2" width="26.28515625" style="1" customWidth="1"/>
    <col min="3" max="3" width="15.28515625" style="1" bestFit="1" customWidth="1"/>
    <col min="4" max="4" width="13.42578125" style="1" customWidth="1"/>
    <col min="5" max="5" width="21.5703125" style="1" customWidth="1"/>
    <col min="6" max="7" width="19.28515625" style="1" customWidth="1"/>
    <col min="8" max="8" width="12.42578125" style="1" bestFit="1" customWidth="1"/>
    <col min="9" max="9" width="16" style="1" bestFit="1" customWidth="1"/>
    <col min="10" max="10" width="14.85546875" style="1" bestFit="1" customWidth="1"/>
    <col min="11" max="16384" width="9.140625" style="1"/>
  </cols>
  <sheetData>
    <row r="1" spans="2:10">
      <c r="B1" s="4"/>
      <c r="C1" s="4"/>
      <c r="D1" s="4"/>
      <c r="E1" s="4"/>
      <c r="F1" s="4"/>
      <c r="G1" s="4"/>
    </row>
    <row r="2" spans="2:10">
      <c r="B2" s="5" t="s">
        <v>1</v>
      </c>
      <c r="C2" s="5" t="s">
        <v>9</v>
      </c>
      <c r="D2" s="5" t="s">
        <v>2</v>
      </c>
      <c r="E2" s="16"/>
      <c r="F2" s="4"/>
      <c r="G2" s="4"/>
    </row>
    <row r="3" spans="2:10">
      <c r="B3" s="6" t="s">
        <v>12</v>
      </c>
      <c r="C3" s="6" t="s">
        <v>3</v>
      </c>
      <c r="D3" s="19">
        <v>0.7258</v>
      </c>
      <c r="E3" s="20" t="s">
        <v>20</v>
      </c>
      <c r="F3" s="4"/>
      <c r="G3" s="4"/>
    </row>
    <row r="4" spans="2:10">
      <c r="B4" s="6" t="s">
        <v>13</v>
      </c>
      <c r="C4" s="6" t="s">
        <v>3</v>
      </c>
      <c r="D4" s="19">
        <v>0.4153</v>
      </c>
      <c r="E4" s="20" t="s">
        <v>20</v>
      </c>
      <c r="F4" s="4"/>
      <c r="G4" s="4"/>
    </row>
    <row r="5" spans="2:10">
      <c r="B5" s="6" t="s">
        <v>10</v>
      </c>
      <c r="C5" s="6" t="s">
        <v>3</v>
      </c>
      <c r="D5" s="7">
        <v>0.6482</v>
      </c>
      <c r="E5" s="20" t="s">
        <v>20</v>
      </c>
      <c r="F5" s="4"/>
      <c r="G5" s="17"/>
      <c r="I5" s="14"/>
    </row>
    <row r="6" spans="2:10">
      <c r="B6" s="4"/>
      <c r="C6" s="4"/>
      <c r="D6" s="4"/>
      <c r="E6" s="4"/>
      <c r="F6" s="16"/>
      <c r="G6" s="9"/>
      <c r="I6" s="14"/>
    </row>
    <row r="7" spans="2:10">
      <c r="B7" s="21" t="s">
        <v>16</v>
      </c>
      <c r="C7" s="22" t="s">
        <v>17</v>
      </c>
      <c r="D7" s="23">
        <f>ROUNDDOWN((D10*D5),0)</f>
        <v>79040</v>
      </c>
      <c r="E7" s="24">
        <v>1</v>
      </c>
      <c r="F7" s="16"/>
      <c r="G7" s="9"/>
      <c r="I7" s="14"/>
    </row>
    <row r="8" spans="2:10">
      <c r="B8" s="21" t="s">
        <v>18</v>
      </c>
      <c r="C8" s="22" t="s">
        <v>19</v>
      </c>
      <c r="D8" s="8">
        <f>D12-0-0</f>
        <v>79040</v>
      </c>
      <c r="E8" s="24">
        <v>2</v>
      </c>
      <c r="F8" s="16"/>
      <c r="G8" s="9"/>
      <c r="I8" s="14"/>
    </row>
    <row r="9" spans="2:10">
      <c r="B9" s="4"/>
      <c r="C9" s="4"/>
      <c r="D9" s="4"/>
      <c r="E9" s="4"/>
      <c r="F9" s="16"/>
      <c r="G9" s="9"/>
      <c r="I9" s="14"/>
    </row>
    <row r="10" spans="2:10">
      <c r="B10" s="27" t="s">
        <v>4</v>
      </c>
      <c r="C10" s="28"/>
      <c r="D10" s="8">
        <v>121939</v>
      </c>
      <c r="E10" s="16"/>
      <c r="F10" s="9"/>
      <c r="G10" s="16"/>
    </row>
    <row r="11" spans="2:10">
      <c r="B11" s="4"/>
      <c r="C11" s="4"/>
      <c r="D11" s="4"/>
      <c r="E11" s="4"/>
      <c r="F11" s="4"/>
      <c r="G11" s="4"/>
    </row>
    <row r="12" spans="2:10">
      <c r="B12" s="27" t="s">
        <v>5</v>
      </c>
      <c r="C12" s="28"/>
      <c r="D12" s="10">
        <f>ROUNDDOWN((D10*D5),0)</f>
        <v>79040</v>
      </c>
      <c r="E12" s="4"/>
      <c r="F12" s="4"/>
      <c r="G12" s="4"/>
      <c r="H12" s="2"/>
      <c r="J12" s="13"/>
    </row>
    <row r="13" spans="2:10">
      <c r="B13" s="4"/>
      <c r="C13" s="4"/>
      <c r="D13" s="5" t="s">
        <v>0</v>
      </c>
      <c r="E13" s="5" t="s">
        <v>6</v>
      </c>
      <c r="F13" s="5" t="s">
        <v>7</v>
      </c>
      <c r="G13" s="5" t="s">
        <v>8</v>
      </c>
      <c r="I13" s="3"/>
      <c r="J13" s="2"/>
    </row>
    <row r="14" spans="2:10">
      <c r="B14" s="29" t="s">
        <v>14</v>
      </c>
      <c r="C14" s="29"/>
      <c r="D14" s="11">
        <f t="shared" ref="D14:D20" si="0">ROUNDDOWN(SUM(E14:G14),0)</f>
        <v>69728</v>
      </c>
      <c r="E14" s="12">
        <f>(D12/365)*322</f>
        <v>69728.438356164392</v>
      </c>
      <c r="F14" s="6">
        <v>0</v>
      </c>
      <c r="G14" s="6">
        <v>0</v>
      </c>
      <c r="H14" s="13"/>
      <c r="I14" s="13"/>
    </row>
    <row r="15" spans="2:10">
      <c r="B15" s="25">
        <v>2019</v>
      </c>
      <c r="C15" s="26"/>
      <c r="D15" s="11">
        <f t="shared" si="0"/>
        <v>79040</v>
      </c>
      <c r="E15" s="12">
        <f>$D$10*$D$5</f>
        <v>79040.859800000006</v>
      </c>
      <c r="F15" s="6">
        <v>0</v>
      </c>
      <c r="G15" s="6">
        <v>0</v>
      </c>
      <c r="H15" s="3"/>
      <c r="I15" s="3"/>
      <c r="J15" s="15"/>
    </row>
    <row r="16" spans="2:10">
      <c r="B16" s="25">
        <v>2020</v>
      </c>
      <c r="C16" s="26"/>
      <c r="D16" s="11">
        <f t="shared" si="0"/>
        <v>79040</v>
      </c>
      <c r="E16" s="12">
        <f t="shared" ref="E15:E20" si="1">$D$10*$D$5</f>
        <v>79040.859800000006</v>
      </c>
      <c r="F16" s="6">
        <v>0</v>
      </c>
      <c r="G16" s="6">
        <v>0</v>
      </c>
      <c r="H16" s="18"/>
      <c r="I16" s="18"/>
      <c r="J16" s="15"/>
    </row>
    <row r="17" spans="2:10">
      <c r="B17" s="25">
        <v>2021</v>
      </c>
      <c r="C17" s="26"/>
      <c r="D17" s="11">
        <f t="shared" si="0"/>
        <v>79040</v>
      </c>
      <c r="E17" s="12">
        <f t="shared" si="1"/>
        <v>79040.859800000006</v>
      </c>
      <c r="F17" s="6">
        <v>0</v>
      </c>
      <c r="G17" s="6">
        <v>0</v>
      </c>
      <c r="H17" s="3"/>
      <c r="I17" s="3"/>
      <c r="J17" s="2"/>
    </row>
    <row r="18" spans="2:10">
      <c r="B18" s="25">
        <v>2022</v>
      </c>
      <c r="C18" s="26"/>
      <c r="D18" s="11">
        <f t="shared" si="0"/>
        <v>79040</v>
      </c>
      <c r="E18" s="12">
        <f t="shared" si="1"/>
        <v>79040.859800000006</v>
      </c>
      <c r="F18" s="6">
        <v>0</v>
      </c>
      <c r="G18" s="6">
        <v>0</v>
      </c>
      <c r="H18" s="3"/>
      <c r="I18" s="3"/>
    </row>
    <row r="19" spans="2:10">
      <c r="B19" s="25">
        <f>B18+1</f>
        <v>2023</v>
      </c>
      <c r="C19" s="26"/>
      <c r="D19" s="11">
        <f t="shared" si="0"/>
        <v>79040</v>
      </c>
      <c r="E19" s="12">
        <f t="shared" si="1"/>
        <v>79040.859800000006</v>
      </c>
      <c r="F19" s="6">
        <v>0</v>
      </c>
      <c r="G19" s="6">
        <v>0</v>
      </c>
    </row>
    <row r="20" spans="2:10">
      <c r="B20" s="25">
        <f>B19+1</f>
        <v>2024</v>
      </c>
      <c r="C20" s="26"/>
      <c r="D20" s="11">
        <f t="shared" si="0"/>
        <v>79040</v>
      </c>
      <c r="E20" s="12">
        <f t="shared" si="1"/>
        <v>79040.859800000006</v>
      </c>
      <c r="F20" s="6">
        <v>0</v>
      </c>
      <c r="G20" s="6">
        <v>0</v>
      </c>
    </row>
    <row r="21" spans="2:10">
      <c r="B21" s="25" t="s">
        <v>15</v>
      </c>
      <c r="C21" s="26"/>
      <c r="D21" s="11">
        <f>ROUNDDOWN(SUM(E21:G21),0)</f>
        <v>9311</v>
      </c>
      <c r="E21" s="12">
        <f>(D12/365)*43</f>
        <v>9311.5616438356174</v>
      </c>
      <c r="F21" s="6">
        <v>0</v>
      </c>
      <c r="G21" s="6">
        <v>0</v>
      </c>
      <c r="H21" s="13"/>
    </row>
    <row r="22" spans="2:10">
      <c r="B22" s="4"/>
      <c r="C22" s="4"/>
      <c r="D22" s="4"/>
      <c r="E22" s="4"/>
      <c r="F22" s="4"/>
      <c r="G22" s="4"/>
    </row>
    <row r="23" spans="2:10">
      <c r="B23" s="27" t="s">
        <v>11</v>
      </c>
      <c r="C23" s="28"/>
      <c r="D23" s="9">
        <f>ROUNDDOWN(SUM(D14:D21),0)</f>
        <v>553279</v>
      </c>
      <c r="E23" s="9"/>
      <c r="F23" s="4"/>
      <c r="G23" s="4"/>
    </row>
    <row r="24" spans="2:10">
      <c r="F24" s="3"/>
      <c r="I24" s="3"/>
    </row>
    <row r="25" spans="2:10">
      <c r="D25" s="3"/>
      <c r="I25" s="3"/>
    </row>
  </sheetData>
  <mergeCells count="11">
    <mergeCell ref="B23:C23"/>
    <mergeCell ref="B17:C17"/>
    <mergeCell ref="B16:C16"/>
    <mergeCell ref="B15:C15"/>
    <mergeCell ref="B14:C14"/>
    <mergeCell ref="B21:C21"/>
    <mergeCell ref="B18:C18"/>
    <mergeCell ref="B19:C19"/>
    <mergeCell ref="B20:C20"/>
    <mergeCell ref="B10:C10"/>
    <mergeCell ref="B12:C12"/>
  </mergeCells>
  <hyperlinks>
    <hyperlink ref="E3" r:id="rId1" xr:uid="{00000000-0004-0000-0000-000000000000}"/>
  </hyperlinks>
  <pageMargins left="0.75" right="0.75" top="1" bottom="1" header="0.3" footer="0.3"/>
  <pageSetup paperSize="9" orientation="portrait" horizontalDpi="300" verticalDpi="300" r:id="rId2"/>
  <headerFooter>
    <oddFooter>&amp;R&amp;"microsoft sans serif,Regular"Diğer</oddFooter>
    <evenFooter>&amp;R&amp;"microsoft sans serif,Regular"Diğer</evenFooter>
    <firstFooter>&amp;R&amp;"microsoft sans serif,Regular"Diğer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Combined Margin EF</vt:lpstr>
    </vt:vector>
  </TitlesOfParts>
  <Company>Ruzgar Danismanlik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 Kilic</dc:creator>
  <cp:keywords>Di€er, Kisisel</cp:keywords>
  <cp:lastModifiedBy>Sila Kilic</cp:lastModifiedBy>
  <cp:lastPrinted>2010-04-24T07:59:55Z</cp:lastPrinted>
  <dcterms:created xsi:type="dcterms:W3CDTF">2008-05-07T10:53:11Z</dcterms:created>
  <dcterms:modified xsi:type="dcterms:W3CDTF">2023-02-01T10:22:21Z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32c3cbaf-6d7e-44fd-9fdf-ec164940d0d9</vt:lpwstr>
  </property>
  <property fmtid="{D5CDD505-2E9C-101B-9397-08002B2CF9AE}" pid="3" name="ENJSiniflandirma">
    <vt:lpwstr>Kisisel</vt:lpwstr>
  </property>
  <property fmtid="{D5CDD505-2E9C-101B-9397-08002B2CF9AE}" pid="4" name="DLP">
    <vt:lpwstr>97O6613795xN2va</vt:lpwstr>
  </property>
</Properties>
</file>