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C&amp;W\00 GS\00. AC Solar - Vietnam\08. Verification 2\BMT Solar MR2\7. Verification Protocol\0. TR\"/>
    </mc:Choice>
  </mc:AlternateContent>
  <xr:revisionPtr revIDLastSave="0" documentId="13_ncr:1_{4C0B5475-7F84-4D92-8363-77705228B362}" xr6:coauthVersionLast="47" xr6:coauthVersionMax="47" xr10:uidLastSave="{00000000-0000-0000-0000-000000000000}"/>
  <bookViews>
    <workbookView xWindow="-120" yWindow="-120" windowWidth="23280" windowHeight="14880" tabRatio="759" xr2:uid="{00000000-000D-0000-FFFF-FFFF00000000}"/>
  </bookViews>
  <sheets>
    <sheet name="ER (2021 -2023)" sheetId="4" r:id="rId1"/>
  </sheets>
  <definedNames>
    <definedName name="_ftn1" localSheetId="0">'ER (2021 -2023)'!#REF!</definedName>
    <definedName name="_ftnref1" localSheetId="0">'ER (2021 -2023)'!#REF!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7" i="4" l="1"/>
  <c r="F7" i="4"/>
  <c r="E7" i="4"/>
  <c r="G5" i="4"/>
  <c r="F5" i="4"/>
  <c r="E5" i="4"/>
  <c r="D35" i="4"/>
  <c r="D31" i="4"/>
  <c r="D30" i="4"/>
  <c r="D20" i="4"/>
  <c r="D19" i="4"/>
  <c r="D18" i="4"/>
  <c r="D16" i="4"/>
  <c r="C21" i="4"/>
  <c r="E3" i="4" s="1"/>
  <c r="D37" i="4"/>
  <c r="G4" i="4" s="1"/>
  <c r="C37" i="4"/>
  <c r="G3" i="4" s="1"/>
  <c r="D34" i="4"/>
  <c r="F4" i="4" s="1"/>
  <c r="C34" i="4"/>
  <c r="F3" i="4" s="1"/>
  <c r="D21" i="4" l="1"/>
  <c r="E4" i="4" s="1"/>
  <c r="E9" i="4" s="1"/>
  <c r="F9" i="4"/>
  <c r="G9" i="4"/>
  <c r="E10" i="4" l="1"/>
</calcChain>
</file>

<file path=xl/sharedStrings.xml><?xml version="1.0" encoding="utf-8"?>
<sst xmlns="http://schemas.openxmlformats.org/spreadsheetml/2006/main" count="39" uniqueCount="33">
  <si>
    <t>Sub-Total</t>
  </si>
  <si>
    <t>MWh</t>
  </si>
  <si>
    <r>
      <t>tCO</t>
    </r>
    <r>
      <rPr>
        <vertAlign val="subscript"/>
        <sz val="11"/>
        <color theme="1"/>
        <rFont val="Calibri"/>
        <family val="2"/>
        <scheme val="minor"/>
      </rPr>
      <t>2</t>
    </r>
  </si>
  <si>
    <t>Project Emission</t>
  </si>
  <si>
    <t>Emission Reduction</t>
  </si>
  <si>
    <r>
      <t>EG</t>
    </r>
    <r>
      <rPr>
        <b/>
        <vertAlign val="subscript"/>
        <sz val="11"/>
        <color theme="1"/>
        <rFont val="Calibri"/>
        <family val="2"/>
        <scheme val="minor"/>
      </rPr>
      <t>PJ,grid,y</t>
    </r>
  </si>
  <si>
    <r>
      <t>EF</t>
    </r>
    <r>
      <rPr>
        <b/>
        <vertAlign val="subscript"/>
        <sz val="11"/>
        <color theme="1"/>
        <rFont val="Calibri"/>
        <family val="2"/>
        <scheme val="minor"/>
      </rPr>
      <t>grid,CM,y</t>
    </r>
  </si>
  <si>
    <r>
      <t>BE</t>
    </r>
    <r>
      <rPr>
        <b/>
        <vertAlign val="subscript"/>
        <sz val="11"/>
        <color theme="1"/>
        <rFont val="Calibri"/>
        <family val="2"/>
        <scheme val="minor"/>
      </rPr>
      <t>y</t>
    </r>
  </si>
  <si>
    <r>
      <t>EC</t>
    </r>
    <r>
      <rPr>
        <b/>
        <vertAlign val="subscript"/>
        <sz val="11"/>
        <color theme="1"/>
        <rFont val="Calibri"/>
        <family val="2"/>
        <scheme val="minor"/>
      </rPr>
      <t>PJ,i,y</t>
    </r>
  </si>
  <si>
    <r>
      <t>PE</t>
    </r>
    <r>
      <rPr>
        <b/>
        <vertAlign val="subscript"/>
        <sz val="11"/>
        <color theme="1"/>
        <rFont val="Calibri"/>
        <family val="2"/>
        <scheme val="minor"/>
      </rPr>
      <t>,y</t>
    </r>
  </si>
  <si>
    <r>
      <t>ER</t>
    </r>
    <r>
      <rPr>
        <b/>
        <vertAlign val="subscript"/>
        <sz val="11"/>
        <color theme="1"/>
        <rFont val="Calibri"/>
        <family val="2"/>
        <scheme val="minor"/>
      </rPr>
      <t>y</t>
    </r>
  </si>
  <si>
    <t>Symbol</t>
  </si>
  <si>
    <t>Unit</t>
  </si>
  <si>
    <t>Descripition</t>
  </si>
  <si>
    <t>Power consumption</t>
  </si>
  <si>
    <t>Baseline Emission</t>
  </si>
  <si>
    <t>Power generation</t>
  </si>
  <si>
    <t>Grid emisison factor</t>
  </si>
  <si>
    <r>
      <t>tCO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/MWh</t>
    </r>
  </si>
  <si>
    <r>
      <t>BE</t>
    </r>
    <r>
      <rPr>
        <i/>
        <vertAlign val="subscript"/>
        <sz val="11"/>
        <color theme="1"/>
        <rFont val="Calibri"/>
        <family val="2"/>
        <scheme val="minor"/>
      </rPr>
      <t>y</t>
    </r>
    <r>
      <rPr>
        <i/>
        <sz val="11"/>
        <color theme="1"/>
        <rFont val="Calibri"/>
        <family val="2"/>
        <scheme val="minor"/>
      </rPr>
      <t xml:space="preserve"> = EG</t>
    </r>
    <r>
      <rPr>
        <i/>
        <vertAlign val="subscript"/>
        <sz val="11"/>
        <color theme="1"/>
        <rFont val="Calibri"/>
        <family val="2"/>
        <scheme val="minor"/>
      </rPr>
      <t>PJ,grid,y</t>
    </r>
    <r>
      <rPr>
        <i/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</rPr>
      <t>× EF</t>
    </r>
    <r>
      <rPr>
        <i/>
        <vertAlign val="subscript"/>
        <sz val="11"/>
        <color theme="1"/>
        <rFont val="Calibri"/>
        <family val="2"/>
      </rPr>
      <t>grid,CM,y</t>
    </r>
  </si>
  <si>
    <r>
      <t>ER</t>
    </r>
    <r>
      <rPr>
        <i/>
        <vertAlign val="subscript"/>
        <sz val="11"/>
        <color theme="1"/>
        <rFont val="Calibri"/>
        <family val="2"/>
        <scheme val="minor"/>
      </rPr>
      <t>y</t>
    </r>
    <r>
      <rPr>
        <i/>
        <sz val="11"/>
        <color theme="1"/>
        <rFont val="Calibri"/>
        <family val="2"/>
        <scheme val="minor"/>
      </rPr>
      <t xml:space="preserve"> = BE</t>
    </r>
    <r>
      <rPr>
        <i/>
        <vertAlign val="subscript"/>
        <sz val="11"/>
        <color theme="1"/>
        <rFont val="Calibri"/>
        <family val="2"/>
        <scheme val="minor"/>
      </rPr>
      <t>y</t>
    </r>
    <r>
      <rPr>
        <i/>
        <sz val="11"/>
        <color theme="1"/>
        <rFont val="Calibri"/>
        <family val="2"/>
        <scheme val="minor"/>
      </rPr>
      <t xml:space="preserve"> -</t>
    </r>
    <r>
      <rPr>
        <i/>
        <sz val="11"/>
        <color theme="1"/>
        <rFont val="Calibri"/>
        <family val="2"/>
      </rPr>
      <t xml:space="preserve"> PE</t>
    </r>
    <r>
      <rPr>
        <i/>
        <vertAlign val="subscript"/>
        <sz val="11"/>
        <color theme="1"/>
        <rFont val="Calibri"/>
        <family val="2"/>
      </rPr>
      <t>y</t>
    </r>
  </si>
  <si>
    <t>Monitored data (monthly basis)</t>
  </si>
  <si>
    <t>Published data (by Climate Change Department, Ministry of Natural Resource and Environment)</t>
  </si>
  <si>
    <r>
      <t>tCO</t>
    </r>
    <r>
      <rPr>
        <b/>
        <vertAlign val="subscript"/>
        <sz val="11"/>
        <color theme="1"/>
        <rFont val="Calibri"/>
        <family val="2"/>
        <scheme val="minor"/>
      </rPr>
      <t>2</t>
    </r>
  </si>
  <si>
    <t>Power Generation (MWh)</t>
  </si>
  <si>
    <t>Power Consumption (MWh)</t>
  </si>
  <si>
    <t>Net power generation</t>
  </si>
  <si>
    <r>
      <t>PE</t>
    </r>
    <r>
      <rPr>
        <i/>
        <vertAlign val="subscript"/>
        <sz val="11"/>
        <color theme="1"/>
        <rFont val="Calibri"/>
        <family val="2"/>
        <scheme val="minor"/>
      </rPr>
      <t>y</t>
    </r>
    <r>
      <rPr>
        <i/>
        <sz val="11"/>
        <color theme="1"/>
        <rFont val="Calibri"/>
        <family val="2"/>
        <scheme val="minor"/>
      </rPr>
      <t xml:space="preserve"> = 0</t>
    </r>
  </si>
  <si>
    <t>-</t>
  </si>
  <si>
    <t>01/05/2021 - 31/12/2021</t>
  </si>
  <si>
    <t>01/01/2023 - 28/02/2023</t>
  </si>
  <si>
    <t>01/01/2022 - 31/12/2022</t>
  </si>
  <si>
    <t>Months (full month)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</si>
</sst>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\-yyyy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vertAlign val="subscript"/>
      <sz val="11"/>
      <color theme="1"/>
      <name val="Calibri"/>
      <family val="2"/>
      <scheme val="minor"/>
    </font>
    <font>
      <i/>
      <sz val="11"/>
      <color theme="1"/>
      <name val="Calibri"/>
      <family val="2"/>
    </font>
    <font>
      <i/>
      <vertAlign val="subscript"/>
      <sz val="11"/>
      <color theme="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0.3499862666707357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0" fillId="4" borderId="0" xfId="0" applyFont="1" applyFill="1"/>
    <xf numFmtId="0" fontId="0" fillId="4" borderId="0" xfId="0" applyFont="1" applyFill="1" applyAlignment="1">
      <alignment vertical="center"/>
    </xf>
    <xf numFmtId="0" fontId="0" fillId="4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left" vertical="center" wrapText="1"/>
    </xf>
    <xf numFmtId="3" fontId="0" fillId="4" borderId="1" xfId="0" applyNumberFormat="1" applyFont="1" applyFill="1" applyBorder="1" applyAlignment="1">
      <alignment horizontal="center" vertical="center"/>
    </xf>
    <xf numFmtId="0" fontId="7" fillId="4" borderId="0" xfId="0" applyFont="1" applyFill="1" applyAlignment="1">
      <alignment vertical="center"/>
    </xf>
    <xf numFmtId="0" fontId="2" fillId="7" borderId="1" xfId="0" applyFont="1" applyFill="1" applyBorder="1" applyAlignment="1">
      <alignment vertical="center"/>
    </xf>
    <xf numFmtId="0" fontId="2" fillId="7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>
      <alignment vertical="center"/>
    </xf>
    <xf numFmtId="3" fontId="4" fillId="2" borderId="1" xfId="0" applyNumberFormat="1" applyFont="1" applyFill="1" applyBorder="1" applyAlignment="1">
      <alignment horizontal="center" vertical="center"/>
    </xf>
    <xf numFmtId="3" fontId="4" fillId="3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0" fontId="1" fillId="4" borderId="0" xfId="0" applyFont="1" applyFill="1"/>
    <xf numFmtId="3" fontId="3" fillId="3" borderId="1" xfId="0" applyNumberFormat="1" applyFont="1" applyFill="1" applyBorder="1" applyAlignment="1">
      <alignment horizontal="center" vertical="center"/>
    </xf>
    <xf numFmtId="3" fontId="0" fillId="4" borderId="0" xfId="0" applyNumberFormat="1" applyFont="1" applyFill="1"/>
    <xf numFmtId="0" fontId="1" fillId="5" borderId="0" xfId="0" applyFont="1" applyFill="1" applyBorder="1" applyAlignment="1">
      <alignment horizontal="left" vertical="center" wrapText="1"/>
    </xf>
    <xf numFmtId="0" fontId="1" fillId="5" borderId="0" xfId="0" applyFont="1" applyFill="1" applyBorder="1" applyAlignment="1">
      <alignment vertical="center"/>
    </xf>
    <xf numFmtId="164" fontId="4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right" vertical="center" wrapText="1"/>
    </xf>
    <xf numFmtId="3" fontId="1" fillId="5" borderId="1" xfId="0" applyNumberFormat="1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0" fontId="0" fillId="4" borderId="2" xfId="0" applyFont="1" applyFill="1" applyBorder="1" applyAlignment="1">
      <alignment horizontal="center" vertical="center"/>
    </xf>
    <xf numFmtId="0" fontId="0" fillId="4" borderId="3" xfId="0" applyFont="1" applyFill="1" applyBorder="1" applyAlignment="1">
      <alignment horizontal="center" vertical="center"/>
    </xf>
    <xf numFmtId="0" fontId="0" fillId="4" borderId="4" xfId="0" applyFont="1" applyFill="1" applyBorder="1" applyAlignment="1">
      <alignment horizontal="center" vertical="center"/>
    </xf>
    <xf numFmtId="3" fontId="1" fillId="5" borderId="2" xfId="0" applyNumberFormat="1" applyFont="1" applyFill="1" applyBorder="1" applyAlignment="1">
      <alignment horizontal="center" vertical="center"/>
    </xf>
    <xf numFmtId="3" fontId="1" fillId="5" borderId="3" xfId="0" applyNumberFormat="1" applyFont="1" applyFill="1" applyBorder="1" applyAlignment="1">
      <alignment horizontal="center" vertical="center"/>
    </xf>
    <xf numFmtId="3" fontId="1" fillId="5" borderId="4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'ER (2021 -2023)'!$C$12</c:f>
              <c:strCache>
                <c:ptCount val="1"/>
                <c:pt idx="0">
                  <c:v>Power Generation (MWh)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('ER (2021 -2023)'!$B$13:$B$20,'ER (2021 -2023)'!$B$22:$B$33,'ER (2021 -2023)'!$B$35:$B$36)</c:f>
              <c:numCache>
                <c:formatCode>mmm\-yyyy</c:formatCode>
                <c:ptCount val="22"/>
                <c:pt idx="0">
                  <c:v>44317</c:v>
                </c:pt>
                <c:pt idx="1">
                  <c:v>44348</c:v>
                </c:pt>
                <c:pt idx="2">
                  <c:v>44378</c:v>
                </c:pt>
                <c:pt idx="3">
                  <c:v>44409</c:v>
                </c:pt>
                <c:pt idx="4">
                  <c:v>44440</c:v>
                </c:pt>
                <c:pt idx="5">
                  <c:v>44470</c:v>
                </c:pt>
                <c:pt idx="6">
                  <c:v>44501</c:v>
                </c:pt>
                <c:pt idx="7">
                  <c:v>44531</c:v>
                </c:pt>
                <c:pt idx="8">
                  <c:v>44562</c:v>
                </c:pt>
                <c:pt idx="9">
                  <c:v>44593</c:v>
                </c:pt>
                <c:pt idx="10">
                  <c:v>44621</c:v>
                </c:pt>
                <c:pt idx="11">
                  <c:v>44652</c:v>
                </c:pt>
                <c:pt idx="12">
                  <c:v>44682</c:v>
                </c:pt>
                <c:pt idx="13">
                  <c:v>44713</c:v>
                </c:pt>
                <c:pt idx="14">
                  <c:v>44743</c:v>
                </c:pt>
                <c:pt idx="15">
                  <c:v>44774</c:v>
                </c:pt>
                <c:pt idx="16">
                  <c:v>44805</c:v>
                </c:pt>
                <c:pt idx="17">
                  <c:v>44835</c:v>
                </c:pt>
                <c:pt idx="18">
                  <c:v>44866</c:v>
                </c:pt>
                <c:pt idx="19">
                  <c:v>44896</c:v>
                </c:pt>
                <c:pt idx="20">
                  <c:v>44927</c:v>
                </c:pt>
                <c:pt idx="21">
                  <c:v>44958</c:v>
                </c:pt>
              </c:numCache>
            </c:numRef>
          </c:xVal>
          <c:yVal>
            <c:numRef>
              <c:f>('ER (2021 -2023)'!$C$13:$C$20,'ER (2021 -2023)'!$C$22:$C$33,'ER (2021 -2023)'!$C$35:$C$36)</c:f>
              <c:numCache>
                <c:formatCode>#,##0</c:formatCode>
                <c:ptCount val="22"/>
                <c:pt idx="0">
                  <c:v>4168.2790000000005</c:v>
                </c:pt>
                <c:pt idx="1">
                  <c:v>3907.076</c:v>
                </c:pt>
                <c:pt idx="2">
                  <c:v>3747.538</c:v>
                </c:pt>
                <c:pt idx="3">
                  <c:v>3930.6120000000001</c:v>
                </c:pt>
                <c:pt idx="4">
                  <c:v>2993.2069999999999</c:v>
                </c:pt>
                <c:pt idx="5">
                  <c:v>2264.625</c:v>
                </c:pt>
                <c:pt idx="6">
                  <c:v>1506.7950000000001</c:v>
                </c:pt>
                <c:pt idx="7">
                  <c:v>2073.5320000000002</c:v>
                </c:pt>
                <c:pt idx="8">
                  <c:v>3478.3020000000001</c:v>
                </c:pt>
                <c:pt idx="9">
                  <c:v>2826.0349999999999</c:v>
                </c:pt>
                <c:pt idx="10">
                  <c:v>4348.0410000000002</c:v>
                </c:pt>
                <c:pt idx="11">
                  <c:v>3749.4789999999998</c:v>
                </c:pt>
                <c:pt idx="12">
                  <c:v>3743.3139999999999</c:v>
                </c:pt>
                <c:pt idx="13">
                  <c:v>4284.0529999999999</c:v>
                </c:pt>
                <c:pt idx="14">
                  <c:v>3724.4369999999999</c:v>
                </c:pt>
                <c:pt idx="15">
                  <c:v>3310.6469999999999</c:v>
                </c:pt>
                <c:pt idx="16">
                  <c:v>3031.6370000000002</c:v>
                </c:pt>
                <c:pt idx="17">
                  <c:v>2140.221</c:v>
                </c:pt>
                <c:pt idx="18">
                  <c:v>2890.2339999999999</c:v>
                </c:pt>
                <c:pt idx="19">
                  <c:v>2532.971</c:v>
                </c:pt>
                <c:pt idx="20">
                  <c:v>2097.1239999999998</c:v>
                </c:pt>
                <c:pt idx="21">
                  <c:v>3136.7719999999999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1A31-405A-B030-F37FB50A4B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47280496"/>
        <c:axId val="447281480"/>
      </c:scatterChart>
      <c:valAx>
        <c:axId val="447280496"/>
        <c:scaling>
          <c:orientation val="minMax"/>
          <c:max val="44980"/>
          <c:min val="4431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mm\-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7281480"/>
        <c:crosses val="autoZero"/>
        <c:crossBetween val="midCat"/>
        <c:majorUnit val="30"/>
      </c:valAx>
      <c:valAx>
        <c:axId val="447281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728049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'ER (2021 -2023)'!$D$12</c:f>
              <c:strCache>
                <c:ptCount val="1"/>
                <c:pt idx="0">
                  <c:v>Power Consumption (MWh)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('ER (2021 -2023)'!$B$13:$B$20,'ER (2021 -2023)'!$B$22:$B$33,'ER (2021 -2023)'!$B$35:$B$36)</c:f>
              <c:numCache>
                <c:formatCode>mmm\-yyyy</c:formatCode>
                <c:ptCount val="22"/>
                <c:pt idx="0">
                  <c:v>44317</c:v>
                </c:pt>
                <c:pt idx="1">
                  <c:v>44348</c:v>
                </c:pt>
                <c:pt idx="2">
                  <c:v>44378</c:v>
                </c:pt>
                <c:pt idx="3">
                  <c:v>44409</c:v>
                </c:pt>
                <c:pt idx="4">
                  <c:v>44440</c:v>
                </c:pt>
                <c:pt idx="5">
                  <c:v>44470</c:v>
                </c:pt>
                <c:pt idx="6">
                  <c:v>44501</c:v>
                </c:pt>
                <c:pt idx="7">
                  <c:v>44531</c:v>
                </c:pt>
                <c:pt idx="8">
                  <c:v>44562</c:v>
                </c:pt>
                <c:pt idx="9">
                  <c:v>44593</c:v>
                </c:pt>
                <c:pt idx="10">
                  <c:v>44621</c:v>
                </c:pt>
                <c:pt idx="11">
                  <c:v>44652</c:v>
                </c:pt>
                <c:pt idx="12">
                  <c:v>44682</c:v>
                </c:pt>
                <c:pt idx="13">
                  <c:v>44713</c:v>
                </c:pt>
                <c:pt idx="14">
                  <c:v>44743</c:v>
                </c:pt>
                <c:pt idx="15">
                  <c:v>44774</c:v>
                </c:pt>
                <c:pt idx="16">
                  <c:v>44805</c:v>
                </c:pt>
                <c:pt idx="17">
                  <c:v>44835</c:v>
                </c:pt>
                <c:pt idx="18">
                  <c:v>44866</c:v>
                </c:pt>
                <c:pt idx="19">
                  <c:v>44896</c:v>
                </c:pt>
                <c:pt idx="20">
                  <c:v>44927</c:v>
                </c:pt>
                <c:pt idx="21">
                  <c:v>44958</c:v>
                </c:pt>
              </c:numCache>
            </c:numRef>
          </c:xVal>
          <c:yVal>
            <c:numRef>
              <c:f>('ER (2021 -2023)'!$D$13:$D$20,'ER (2021 -2023)'!$D$22:$D$33,'ER (2021 -2023)'!$D$35:$D$36)</c:f>
              <c:numCache>
                <c:formatCode>#,##0</c:formatCode>
                <c:ptCount val="22"/>
                <c:pt idx="0">
                  <c:v>14.9</c:v>
                </c:pt>
                <c:pt idx="1">
                  <c:v>9</c:v>
                </c:pt>
                <c:pt idx="2">
                  <c:v>28</c:v>
                </c:pt>
                <c:pt idx="3">
                  <c:v>6.96</c:v>
                </c:pt>
                <c:pt idx="4">
                  <c:v>17.399999999999999</c:v>
                </c:pt>
                <c:pt idx="5">
                  <c:v>29.64</c:v>
                </c:pt>
                <c:pt idx="6">
                  <c:v>18.88</c:v>
                </c:pt>
                <c:pt idx="7">
                  <c:v>5.7799999999999994</c:v>
                </c:pt>
                <c:pt idx="8">
                  <c:v>31.3</c:v>
                </c:pt>
                <c:pt idx="9">
                  <c:v>5.8</c:v>
                </c:pt>
                <c:pt idx="10">
                  <c:v>27.9</c:v>
                </c:pt>
                <c:pt idx="11">
                  <c:v>6.8</c:v>
                </c:pt>
                <c:pt idx="12">
                  <c:v>28.3</c:v>
                </c:pt>
                <c:pt idx="13">
                  <c:v>19.3</c:v>
                </c:pt>
                <c:pt idx="14">
                  <c:v>16</c:v>
                </c:pt>
                <c:pt idx="15">
                  <c:v>5.3</c:v>
                </c:pt>
                <c:pt idx="16">
                  <c:v>36.399000000000001</c:v>
                </c:pt>
                <c:pt idx="17">
                  <c:v>17.001000000000001</c:v>
                </c:pt>
                <c:pt idx="18">
                  <c:v>18</c:v>
                </c:pt>
                <c:pt idx="19">
                  <c:v>18.100000000000001</c:v>
                </c:pt>
                <c:pt idx="20">
                  <c:v>18.116</c:v>
                </c:pt>
                <c:pt idx="21">
                  <c:v>16.100000000000001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D260-493F-85B0-9C150423F5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47280496"/>
        <c:axId val="447281480"/>
      </c:scatterChart>
      <c:valAx>
        <c:axId val="447280496"/>
        <c:scaling>
          <c:orientation val="minMax"/>
          <c:max val="44980"/>
          <c:min val="4431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mm\-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7281480"/>
        <c:crosses val="autoZero"/>
        <c:crossBetween val="midCat"/>
        <c:majorUnit val="30"/>
      </c:valAx>
      <c:valAx>
        <c:axId val="44728148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728049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200024</xdr:colOff>
      <xdr:row>11</xdr:row>
      <xdr:rowOff>52387</xdr:rowOff>
    </xdr:from>
    <xdr:to>
      <xdr:col>15</xdr:col>
      <xdr:colOff>457199</xdr:colOff>
      <xdr:row>22</xdr:row>
      <xdr:rowOff>114300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F5040DF-222C-4670-B229-58CC759751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201930</xdr:colOff>
      <xdr:row>23</xdr:row>
      <xdr:rowOff>43815</xdr:rowOff>
    </xdr:from>
    <xdr:to>
      <xdr:col>15</xdr:col>
      <xdr:colOff>457200</xdr:colOff>
      <xdr:row>36</xdr:row>
      <xdr:rowOff>123825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2FC41746-DD5A-41E4-A3C8-B3E526CBCC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97D689-E0A3-4313-8D9E-2F144A4BDF49}">
  <dimension ref="B2:H40"/>
  <sheetViews>
    <sheetView tabSelected="1" workbookViewId="0">
      <selection activeCell="B12" sqref="B12"/>
    </sheetView>
  </sheetViews>
  <sheetFormatPr defaultColWidth="9.140625" defaultRowHeight="15" x14ac:dyDescent="0.25"/>
  <cols>
    <col min="1" max="1" width="3" style="3" customWidth="1"/>
    <col min="2" max="2" width="12" style="3" bestFit="1" customWidth="1"/>
    <col min="3" max="3" width="26.28515625" style="3" customWidth="1"/>
    <col min="4" max="4" width="22.85546875" style="3" customWidth="1"/>
    <col min="5" max="7" width="22.7109375" style="3" customWidth="1"/>
    <col min="8" max="16384" width="9.140625" style="3"/>
  </cols>
  <sheetData>
    <row r="2" spans="2:8" s="4" customFormat="1" x14ac:dyDescent="0.25">
      <c r="B2" s="9" t="s">
        <v>11</v>
      </c>
      <c r="C2" s="9" t="s">
        <v>13</v>
      </c>
      <c r="D2" s="9" t="s">
        <v>12</v>
      </c>
      <c r="E2" s="10" t="s">
        <v>29</v>
      </c>
      <c r="F2" s="10" t="s">
        <v>31</v>
      </c>
      <c r="G2" s="10" t="s">
        <v>30</v>
      </c>
    </row>
    <row r="3" spans="2:8" s="4" customFormat="1" ht="19.5" customHeight="1" x14ac:dyDescent="0.25">
      <c r="B3" s="6" t="s">
        <v>28</v>
      </c>
      <c r="C3" s="5" t="s">
        <v>16</v>
      </c>
      <c r="D3" s="5" t="s">
        <v>1</v>
      </c>
      <c r="E3" s="7">
        <f>C21</f>
        <v>24591.663999999997</v>
      </c>
      <c r="F3" s="7">
        <f>C34</f>
        <v>40059.370999999992</v>
      </c>
      <c r="G3" s="7">
        <f>C37</f>
        <v>5233.8959999999997</v>
      </c>
      <c r="H3" s="8" t="s">
        <v>21</v>
      </c>
    </row>
    <row r="4" spans="2:8" s="4" customFormat="1" ht="19.5" customHeight="1" x14ac:dyDescent="0.25">
      <c r="B4" s="6" t="s">
        <v>8</v>
      </c>
      <c r="C4" s="5" t="s">
        <v>14</v>
      </c>
      <c r="D4" s="5" t="s">
        <v>1</v>
      </c>
      <c r="E4" s="7">
        <f>D21</f>
        <v>130.55999999999997</v>
      </c>
      <c r="F4" s="7">
        <f>D34</f>
        <v>230.2</v>
      </c>
      <c r="G4" s="7">
        <f>D37</f>
        <v>34.216000000000001</v>
      </c>
      <c r="H4" s="8" t="s">
        <v>21</v>
      </c>
    </row>
    <row r="5" spans="2:8" s="4" customFormat="1" ht="19.5" customHeight="1" x14ac:dyDescent="0.25">
      <c r="B5" s="6" t="s">
        <v>5</v>
      </c>
      <c r="C5" s="5" t="s">
        <v>26</v>
      </c>
      <c r="D5" s="5" t="s">
        <v>1</v>
      </c>
      <c r="E5" s="7">
        <f>E3-E4</f>
        <v>24461.103999999996</v>
      </c>
      <c r="F5" s="7">
        <f t="shared" ref="F5:G5" si="0">F3-F4</f>
        <v>39829.170999999995</v>
      </c>
      <c r="G5" s="7">
        <f t="shared" si="0"/>
        <v>5199.6799999999994</v>
      </c>
      <c r="H5" s="8"/>
    </row>
    <row r="6" spans="2:8" s="4" customFormat="1" ht="19.5" customHeight="1" x14ac:dyDescent="0.25">
      <c r="B6" s="6" t="s">
        <v>6</v>
      </c>
      <c r="C6" s="5" t="s">
        <v>17</v>
      </c>
      <c r="D6" s="5" t="s">
        <v>18</v>
      </c>
      <c r="E6" s="25">
        <v>0.84919999999999995</v>
      </c>
      <c r="F6" s="26"/>
      <c r="G6" s="27"/>
      <c r="H6" s="8" t="s">
        <v>22</v>
      </c>
    </row>
    <row r="7" spans="2:8" s="4" customFormat="1" ht="19.5" customHeight="1" x14ac:dyDescent="0.25">
      <c r="B7" s="6" t="s">
        <v>7</v>
      </c>
      <c r="C7" s="5" t="s">
        <v>15</v>
      </c>
      <c r="D7" s="5" t="s">
        <v>2</v>
      </c>
      <c r="E7" s="7">
        <f>E5*E6</f>
        <v>20772.369516799994</v>
      </c>
      <c r="F7" s="7">
        <f>F5*E6</f>
        <v>33822.932013199992</v>
      </c>
      <c r="G7" s="7">
        <f>G5*E6</f>
        <v>4415.5682559999996</v>
      </c>
      <c r="H7" s="8" t="s">
        <v>19</v>
      </c>
    </row>
    <row r="8" spans="2:8" s="4" customFormat="1" ht="19.5" customHeight="1" x14ac:dyDescent="0.25">
      <c r="B8" s="6" t="s">
        <v>9</v>
      </c>
      <c r="C8" s="5" t="s">
        <v>3</v>
      </c>
      <c r="D8" s="5" t="s">
        <v>2</v>
      </c>
      <c r="E8" s="7">
        <v>0</v>
      </c>
      <c r="F8" s="7">
        <v>0</v>
      </c>
      <c r="G8" s="7">
        <v>0</v>
      </c>
      <c r="H8" s="8" t="s">
        <v>27</v>
      </c>
    </row>
    <row r="9" spans="2:8" s="4" customFormat="1" ht="19.5" customHeight="1" x14ac:dyDescent="0.25">
      <c r="B9" s="11" t="s">
        <v>10</v>
      </c>
      <c r="C9" s="12" t="s">
        <v>4</v>
      </c>
      <c r="D9" s="12" t="s">
        <v>23</v>
      </c>
      <c r="E9" s="23">
        <f>E7-E8</f>
        <v>20772.369516799994</v>
      </c>
      <c r="F9" s="23">
        <f t="shared" ref="F9:G9" si="1">F7-F8</f>
        <v>33822.932013199992</v>
      </c>
      <c r="G9" s="23">
        <f t="shared" si="1"/>
        <v>4415.5682559999996</v>
      </c>
      <c r="H9" s="8" t="s">
        <v>20</v>
      </c>
    </row>
    <row r="10" spans="2:8" s="4" customFormat="1" ht="19.5" customHeight="1" x14ac:dyDescent="0.25">
      <c r="B10" s="19"/>
      <c r="C10" s="20"/>
      <c r="D10" s="20"/>
      <c r="E10" s="28">
        <f>SUM(E9:G9)</f>
        <v>59010.869785999981</v>
      </c>
      <c r="F10" s="29"/>
      <c r="G10" s="30"/>
      <c r="H10" s="8"/>
    </row>
    <row r="12" spans="2:8" ht="30" x14ac:dyDescent="0.25">
      <c r="B12" s="24" t="s">
        <v>32</v>
      </c>
      <c r="C12" s="1" t="s">
        <v>24</v>
      </c>
      <c r="D12" s="2" t="s">
        <v>25</v>
      </c>
      <c r="G12" s="18"/>
    </row>
    <row r="13" spans="2:8" x14ac:dyDescent="0.25">
      <c r="B13" s="21">
        <v>44317</v>
      </c>
      <c r="C13" s="13">
        <v>4168.2790000000005</v>
      </c>
      <c r="D13" s="14">
        <v>14.9</v>
      </c>
      <c r="G13" s="18"/>
    </row>
    <row r="14" spans="2:8" x14ac:dyDescent="0.25">
      <c r="B14" s="21">
        <v>44348</v>
      </c>
      <c r="C14" s="13">
        <v>3907.076</v>
      </c>
      <c r="D14" s="14">
        <v>9</v>
      </c>
      <c r="G14" s="18"/>
    </row>
    <row r="15" spans="2:8" x14ac:dyDescent="0.25">
      <c r="B15" s="21">
        <v>44378</v>
      </c>
      <c r="C15" s="13">
        <v>3747.538</v>
      </c>
      <c r="D15" s="14">
        <v>28</v>
      </c>
      <c r="G15" s="18"/>
    </row>
    <row r="16" spans="2:8" x14ac:dyDescent="0.25">
      <c r="B16" s="21">
        <v>44409</v>
      </c>
      <c r="C16" s="13">
        <v>3930.6120000000001</v>
      </c>
      <c r="D16" s="14">
        <f>6.9+0.06</f>
        <v>6.96</v>
      </c>
      <c r="G16" s="18"/>
    </row>
    <row r="17" spans="2:7" x14ac:dyDescent="0.25">
      <c r="B17" s="21">
        <v>44440</v>
      </c>
      <c r="C17" s="13">
        <v>2993.2069999999999</v>
      </c>
      <c r="D17" s="14">
        <v>17.399999999999999</v>
      </c>
      <c r="G17" s="18"/>
    </row>
    <row r="18" spans="2:7" x14ac:dyDescent="0.25">
      <c r="B18" s="21">
        <v>44470</v>
      </c>
      <c r="C18" s="13">
        <v>2264.625</v>
      </c>
      <c r="D18" s="14">
        <f>29.6+0.04</f>
        <v>29.64</v>
      </c>
      <c r="G18" s="18"/>
    </row>
    <row r="19" spans="2:7" x14ac:dyDescent="0.25">
      <c r="B19" s="21">
        <v>44501</v>
      </c>
      <c r="C19" s="13">
        <v>1506.7950000000001</v>
      </c>
      <c r="D19" s="14">
        <f>18.8+0.08</f>
        <v>18.88</v>
      </c>
      <c r="G19" s="18"/>
    </row>
    <row r="20" spans="2:7" x14ac:dyDescent="0.25">
      <c r="B20" s="21">
        <v>44531</v>
      </c>
      <c r="C20" s="13">
        <v>2073.5320000000002</v>
      </c>
      <c r="D20" s="14">
        <f>5.6+0.18</f>
        <v>5.7799999999999994</v>
      </c>
      <c r="G20" s="18"/>
    </row>
    <row r="21" spans="2:7" x14ac:dyDescent="0.25">
      <c r="B21" s="22" t="s">
        <v>0</v>
      </c>
      <c r="C21" s="15">
        <f>SUM(C13:C20)</f>
        <v>24591.663999999997</v>
      </c>
      <c r="D21" s="17">
        <f>SUM(D13:D20)</f>
        <v>130.55999999999997</v>
      </c>
    </row>
    <row r="22" spans="2:7" x14ac:dyDescent="0.25">
      <c r="B22" s="21">
        <v>44562</v>
      </c>
      <c r="C22" s="13">
        <v>3478.3020000000001</v>
      </c>
      <c r="D22" s="14">
        <v>31.3</v>
      </c>
    </row>
    <row r="23" spans="2:7" x14ac:dyDescent="0.25">
      <c r="B23" s="21">
        <v>44593</v>
      </c>
      <c r="C23" s="13">
        <v>2826.0349999999999</v>
      </c>
      <c r="D23" s="14">
        <v>5.8</v>
      </c>
    </row>
    <row r="24" spans="2:7" x14ac:dyDescent="0.25">
      <c r="B24" s="21">
        <v>44621</v>
      </c>
      <c r="C24" s="13">
        <v>4348.0410000000002</v>
      </c>
      <c r="D24" s="14">
        <v>27.9</v>
      </c>
    </row>
    <row r="25" spans="2:7" x14ac:dyDescent="0.25">
      <c r="B25" s="21">
        <v>44652</v>
      </c>
      <c r="C25" s="13">
        <v>3749.4789999999998</v>
      </c>
      <c r="D25" s="14">
        <v>6.8</v>
      </c>
    </row>
    <row r="26" spans="2:7" x14ac:dyDescent="0.25">
      <c r="B26" s="21">
        <v>44682</v>
      </c>
      <c r="C26" s="13">
        <v>3743.3139999999999</v>
      </c>
      <c r="D26" s="14">
        <v>28.3</v>
      </c>
    </row>
    <row r="27" spans="2:7" s="16" customFormat="1" x14ac:dyDescent="0.25">
      <c r="B27" s="21">
        <v>44713</v>
      </c>
      <c r="C27" s="13">
        <v>4284.0529999999999</v>
      </c>
      <c r="D27" s="14">
        <v>19.3</v>
      </c>
    </row>
    <row r="28" spans="2:7" x14ac:dyDescent="0.25">
      <c r="B28" s="21">
        <v>44743</v>
      </c>
      <c r="C28" s="13">
        <v>3724.4369999999999</v>
      </c>
      <c r="D28" s="14">
        <v>16</v>
      </c>
    </row>
    <row r="29" spans="2:7" x14ac:dyDescent="0.25">
      <c r="B29" s="21">
        <v>44774</v>
      </c>
      <c r="C29" s="13">
        <v>3310.6469999999999</v>
      </c>
      <c r="D29" s="14">
        <v>5.3</v>
      </c>
    </row>
    <row r="30" spans="2:7" x14ac:dyDescent="0.25">
      <c r="B30" s="21">
        <v>44805</v>
      </c>
      <c r="C30" s="13">
        <v>3031.6370000000002</v>
      </c>
      <c r="D30" s="14">
        <f>36.359+0.04</f>
        <v>36.399000000000001</v>
      </c>
    </row>
    <row r="31" spans="2:7" x14ac:dyDescent="0.25">
      <c r="B31" s="21">
        <v>44835</v>
      </c>
      <c r="C31" s="13">
        <v>2140.221</v>
      </c>
      <c r="D31" s="14">
        <f>16.541+0.46</f>
        <v>17.001000000000001</v>
      </c>
    </row>
    <row r="32" spans="2:7" x14ac:dyDescent="0.25">
      <c r="B32" s="21">
        <v>44866</v>
      </c>
      <c r="C32" s="13">
        <v>2890.2339999999999</v>
      </c>
      <c r="D32" s="14">
        <v>18</v>
      </c>
    </row>
    <row r="33" spans="2:4" x14ac:dyDescent="0.25">
      <c r="B33" s="21">
        <v>44896</v>
      </c>
      <c r="C33" s="13">
        <v>2532.971</v>
      </c>
      <c r="D33" s="14">
        <v>18.100000000000001</v>
      </c>
    </row>
    <row r="34" spans="2:4" x14ac:dyDescent="0.25">
      <c r="B34" s="22" t="s">
        <v>0</v>
      </c>
      <c r="C34" s="15">
        <f>SUM(C22:C33)</f>
        <v>40059.370999999992</v>
      </c>
      <c r="D34" s="17">
        <f>SUM(D22:D33)</f>
        <v>230.2</v>
      </c>
    </row>
    <row r="35" spans="2:4" x14ac:dyDescent="0.25">
      <c r="B35" s="21">
        <v>44927</v>
      </c>
      <c r="C35" s="13">
        <v>2097.1239999999998</v>
      </c>
      <c r="D35" s="14">
        <f>18.1+0.016</f>
        <v>18.116</v>
      </c>
    </row>
    <row r="36" spans="2:4" x14ac:dyDescent="0.25">
      <c r="B36" s="21">
        <v>44958</v>
      </c>
      <c r="C36" s="13">
        <v>3136.7719999999999</v>
      </c>
      <c r="D36" s="14">
        <v>16.100000000000001</v>
      </c>
    </row>
    <row r="37" spans="2:4" x14ac:dyDescent="0.25">
      <c r="B37" s="22" t="s">
        <v>0</v>
      </c>
      <c r="C37" s="15">
        <f>SUM(C35:C36)</f>
        <v>5233.8959999999997</v>
      </c>
      <c r="D37" s="17">
        <f>SUM(D35:D36)</f>
        <v>34.216000000000001</v>
      </c>
    </row>
    <row r="40" spans="2:4" s="16" customFormat="1" x14ac:dyDescent="0.25">
      <c r="B40" s="3"/>
      <c r="C40" s="3"/>
      <c r="D40" s="3"/>
    </row>
  </sheetData>
  <mergeCells count="2">
    <mergeCell ref="E6:G6"/>
    <mergeCell ref="E10:G10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 (2021 -2023)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Thirumalavan Panchaksharam/SGP</cp:lastModifiedBy>
  <dcterms:created xsi:type="dcterms:W3CDTF">2020-04-09T09:35:16Z</dcterms:created>
  <dcterms:modified xsi:type="dcterms:W3CDTF">2023-07-12T08:32:18Z</dcterms:modified>
</cp:coreProperties>
</file>