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rinagroup-my.sharepoint.com/personal/me002_rina_org/Documents/CDM(1)/01 GS/2025TQCE167 Cataloluk HEPP (GS-VER) 3rd MP of 2nd CP)/09_Fdbk/Round II/"/>
    </mc:Choice>
  </mc:AlternateContent>
  <xr:revisionPtr revIDLastSave="3" documentId="11_DD6AB318C5B0840C52E658FA44342C75DEE5D33F" xr6:coauthVersionLast="47" xr6:coauthVersionMax="47" xr10:uidLastSave="{53DA7A0D-7552-4151-89CA-2B76819CA5FE}"/>
  <bookViews>
    <workbookView xWindow="-110" yWindow="-110" windowWidth="19420" windowHeight="10300" tabRatio="605" activeTab="1" xr2:uid="{00000000-000D-0000-FFFF-FFFF0000000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9" i="12" l="1"/>
  <c r="Y60" i="12"/>
  <c r="Y58" i="12"/>
  <c r="Y65" i="12" s="1"/>
  <c r="X65" i="12"/>
  <c r="W65" i="12"/>
  <c r="T65" i="12"/>
  <c r="U59" i="12"/>
  <c r="U60" i="12"/>
  <c r="U58" i="12"/>
  <c r="U65" i="12" s="1"/>
  <c r="S65" i="12"/>
  <c r="Q65" i="12"/>
  <c r="Q59" i="12"/>
  <c r="Q60" i="12"/>
  <c r="Q58" i="12"/>
  <c r="O65" i="12"/>
  <c r="P65" i="12"/>
  <c r="K65" i="12" l="1"/>
  <c r="L65" i="12"/>
  <c r="M58" i="12"/>
  <c r="M65" i="12" s="1"/>
  <c r="I59" i="12" l="1"/>
  <c r="I60" i="12"/>
  <c r="I58" i="12"/>
  <c r="H64" i="12"/>
  <c r="G64" i="12"/>
  <c r="C64" i="12"/>
  <c r="I64" i="12" l="1"/>
  <c r="E59" i="12"/>
  <c r="E60" i="12"/>
  <c r="E58" i="12"/>
  <c r="D64" i="12"/>
  <c r="E64" i="12" l="1"/>
  <c r="N308" i="6"/>
  <c r="N307" i="6"/>
  <c r="N305" i="6"/>
  <c r="N306" i="6"/>
  <c r="N304" i="6"/>
  <c r="N303" i="6"/>
  <c r="N302" i="6"/>
  <c r="N301" i="6" l="1"/>
  <c r="N300" i="6"/>
  <c r="P138" i="6"/>
  <c r="AA274" i="8"/>
  <c r="AB272" i="8" s="1"/>
  <c r="AB302" i="8" s="1" a="1"/>
  <c r="AB302" i="8" s="1"/>
  <c r="AA336" i="8"/>
  <c r="A334" i="8" s="1"/>
  <c r="AB334" i="8"/>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P298" i="6"/>
  <c r="N298" i="6"/>
  <c r="A272" i="8"/>
  <c r="L4" i="6"/>
  <c r="P57" i="6"/>
  <c r="P58" i="6"/>
  <c r="K30" i="5" s="1" a="1"/>
  <c r="K30" i="5" s="1"/>
  <c r="K39" i="5" s="1"/>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V27" i="11" s="1"/>
  <c r="W50" i="11" s="1" a="1"/>
  <c r="W50" i="11" s="1"/>
  <c r="AD27" i="11"/>
  <c r="B26" i="11"/>
  <c r="Z26" i="11" s="1"/>
  <c r="AA50" i="11" s="1" a="1"/>
  <c r="AA50" i="11" s="1"/>
  <c r="B24" i="11"/>
  <c r="AD24" i="11" s="1"/>
  <c r="AD23" i="11"/>
  <c r="Z23" i="11"/>
  <c r="B23" i="11"/>
  <c r="V23" i="11" s="1"/>
  <c r="N136" i="6"/>
  <c r="AL27" i="11"/>
  <c r="AH23" i="11"/>
  <c r="R26" i="11"/>
  <c r="J27" i="11"/>
  <c r="V26" i="11"/>
  <c r="N23" i="11"/>
  <c r="F24" i="11"/>
  <c r="AL24" i="11"/>
  <c r="AH27" i="11"/>
  <c r="R23" i="11"/>
  <c r="J24" i="11"/>
  <c r="Z27"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R24" i="5" s="1"/>
  <c r="B27" i="5"/>
  <c r="C50" i="5" s="1" a="1"/>
  <c r="C50" i="5" s="1"/>
  <c r="B26" i="5"/>
  <c r="B23" i="5"/>
  <c r="F23" i="5" s="1"/>
  <c r="AL26" i="5"/>
  <c r="R26" i="5"/>
  <c r="AH26" i="5"/>
  <c r="V26" i="5"/>
  <c r="AD26" i="5"/>
  <c r="Z26" i="5"/>
  <c r="R27" i="5"/>
  <c r="S50" i="5" s="1" a="1"/>
  <c r="S50" i="5" s="1"/>
  <c r="AD23" i="5"/>
  <c r="V23" i="5"/>
  <c r="Z23" i="5"/>
  <c r="AH23" i="5"/>
  <c r="R23" i="5"/>
  <c r="AL24" i="5"/>
  <c r="N23" i="5"/>
  <c r="J26" i="5"/>
  <c r="K50" i="5" s="1" a="1"/>
  <c r="K50" i="5" s="1"/>
  <c r="N26" i="5"/>
  <c r="J27" i="5"/>
  <c r="F26"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107" i="8" s="1"/>
  <c r="N57" i="6"/>
  <c r="A6" i="6"/>
  <c r="A4" i="6"/>
  <c r="AB1" i="8" s="1"/>
  <c r="AB3" i="8" s="1" a="1"/>
  <c r="AB3" i="8" s="1"/>
  <c r="AC3" i="8" s="1"/>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A3" i="8"/>
  <c r="A1" i="8" s="1"/>
  <c r="A109" i="8"/>
  <c r="A110" i="8"/>
  <c r="A111" i="8"/>
  <c r="A112" i="8"/>
  <c r="A113" i="8"/>
  <c r="A114" i="8"/>
  <c r="A115" i="8"/>
  <c r="A116" i="8"/>
  <c r="A117" i="8"/>
  <c r="A118" i="8"/>
  <c r="A119" i="8"/>
  <c r="A120" i="8"/>
  <c r="A121" i="8"/>
  <c r="A122" i="8"/>
  <c r="A123" i="8"/>
  <c r="A124" i="8"/>
  <c r="A125" i="8"/>
  <c r="A126" i="8"/>
  <c r="AB162" i="8"/>
  <c r="AB181" i="8" s="1" a="1"/>
  <c r="AB181" i="8" s="1"/>
  <c r="AE181" i="8" s="1"/>
  <c r="A3" i="8"/>
  <c r="A4" i="8"/>
  <c r="A5" i="8"/>
  <c r="A6" i="8"/>
  <c r="A7" i="8"/>
  <c r="A8" i="8"/>
  <c r="A9" i="8"/>
  <c r="A10" i="8"/>
  <c r="A11" i="8"/>
  <c r="A12" i="8"/>
  <c r="A13" i="8"/>
  <c r="A14" i="8"/>
  <c r="A15" i="8"/>
  <c r="A16" i="8"/>
  <c r="A17" i="8"/>
  <c r="A18" i="8"/>
  <c r="A19" i="8"/>
  <c r="A20" i="8"/>
  <c r="Z24" i="5" l="1"/>
  <c r="AL27" i="5"/>
  <c r="AM50" i="5" s="1" a="1"/>
  <c r="AM50" i="5" s="1"/>
  <c r="F26" i="11"/>
  <c r="AB107" i="8"/>
  <c r="AB112" i="8" s="1" a="1"/>
  <c r="AB112" i="8" s="1"/>
  <c r="AF112" i="8" s="1"/>
  <c r="C30" i="5" a="1"/>
  <c r="C30" i="5" s="1"/>
  <c r="N24" i="5"/>
  <c r="W30" i="12" a="1"/>
  <c r="W30" i="12" s="1"/>
  <c r="S30" i="5" a="1"/>
  <c r="S30" i="5" s="1"/>
  <c r="F27" i="5"/>
  <c r="G50" i="5" s="1" a="1"/>
  <c r="G50" i="5" s="1"/>
  <c r="AH24" i="5"/>
  <c r="AH27" i="5"/>
  <c r="AI50" i="5" s="1" a="1"/>
  <c r="AI50" i="5" s="1"/>
  <c r="AD26" i="11"/>
  <c r="AE50" i="11" s="1" a="1"/>
  <c r="AE50" i="11" s="1"/>
  <c r="J23" i="11"/>
  <c r="AH26" i="11"/>
  <c r="AI50" i="11" s="1" a="1"/>
  <c r="AI50" i="11" s="1"/>
  <c r="Z24" i="11"/>
  <c r="N24" i="11"/>
  <c r="F23" i="12"/>
  <c r="J24" i="5"/>
  <c r="R24" i="11"/>
  <c r="AM30" i="11" a="1"/>
  <c r="AM30" i="11" s="1"/>
  <c r="R27" i="11"/>
  <c r="S50" i="11" s="1" a="1"/>
  <c r="S50" i="11" s="1"/>
  <c r="N27" i="11"/>
  <c r="F27" i="11"/>
  <c r="V24" i="11"/>
  <c r="J23" i="5"/>
  <c r="AL23" i="5"/>
  <c r="AH24" i="11"/>
  <c r="V24" i="5"/>
  <c r="V27" i="5"/>
  <c r="W50" i="5" s="1" a="1"/>
  <c r="W50" i="5" s="1"/>
  <c r="AL26" i="11"/>
  <c r="AM50" i="11" s="1" a="1"/>
  <c r="AM50" i="11" s="1"/>
  <c r="J26" i="11"/>
  <c r="K50" i="11" s="1" a="1"/>
  <c r="K50" i="11" s="1"/>
  <c r="N27" i="5"/>
  <c r="O50" i="5" s="1" a="1"/>
  <c r="O50" i="5" s="1"/>
  <c r="F24" i="5"/>
  <c r="AD24" i="5"/>
  <c r="Z27" i="5"/>
  <c r="AA50" i="5" s="1" a="1"/>
  <c r="AA50" i="5" s="1"/>
  <c r="AL23" i="11"/>
  <c r="C50" i="11" a="1"/>
  <c r="C50" i="11" s="1"/>
  <c r="N26" i="11"/>
  <c r="O50" i="11" s="1" a="1"/>
  <c r="O50" i="11" s="1"/>
  <c r="A53" i="8"/>
  <c r="AD27" i="5"/>
  <c r="AE50" i="5" s="1" a="1"/>
  <c r="AE50" i="5" s="1"/>
  <c r="F23" i="11"/>
  <c r="J23" i="12"/>
  <c r="AE30" i="12"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M38" i="12" s="1"/>
  <c r="AA30" i="11" a="1"/>
  <c r="AA30" i="11" s="1"/>
  <c r="K30" i="12" a="1"/>
  <c r="K30" i="12" s="1"/>
  <c r="K38" i="12" s="1"/>
  <c r="G30" i="5" a="1"/>
  <c r="G30" i="5" s="1"/>
  <c r="G39" i="5" s="1"/>
  <c r="AI30" i="5" a="1"/>
  <c r="AI30" i="5" s="1"/>
  <c r="AE30" i="11" a="1"/>
  <c r="AE30" i="11" s="1"/>
  <c r="AE32" i="11" s="1"/>
  <c r="O30" i="5" a="1"/>
  <c r="O30" i="5" s="1"/>
  <c r="O30" i="11" a="1"/>
  <c r="O30" i="11" s="1"/>
  <c r="AA30" i="5" a="1"/>
  <c r="AA30" i="5" s="1"/>
  <c r="AA41" i="5" s="1"/>
  <c r="C30" i="11" a="1"/>
  <c r="C30" i="11" s="1"/>
  <c r="C39" i="11" s="1"/>
  <c r="AI30" i="11" a="1"/>
  <c r="AI30" i="11" s="1"/>
  <c r="AI39" i="11" s="1"/>
  <c r="AA30" i="12" a="1"/>
  <c r="AA30" i="12" s="1"/>
  <c r="AA42" i="12" s="1"/>
  <c r="AM30" i="5" a="1"/>
  <c r="AM30" i="5" s="1"/>
  <c r="AM41" i="5" s="1"/>
  <c r="G30" i="11" a="1"/>
  <c r="G30" i="11" s="1"/>
  <c r="G39" i="11" s="1"/>
  <c r="AB197" i="8" a="1"/>
  <c r="AB197" i="8" s="1"/>
  <c r="AB166" i="8" a="1"/>
  <c r="AB166" i="8" s="1"/>
  <c r="AB84" i="8" a="1"/>
  <c r="AB84" i="8" s="1"/>
  <c r="AD84" i="8" s="1"/>
  <c r="AB210" i="8" a="1"/>
  <c r="AB210" i="8" s="1"/>
  <c r="AB165" i="8" a="1"/>
  <c r="AB165" i="8" s="1"/>
  <c r="AD165"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AK3" i="8"/>
  <c r="AE3" i="8"/>
  <c r="AI3" i="8"/>
  <c r="AJ3" i="8"/>
  <c r="AF3" i="8"/>
  <c r="AD3" i="8"/>
  <c r="AM3" i="8"/>
  <c r="AL3" i="8"/>
  <c r="AP3" i="8"/>
  <c r="AE61" i="8"/>
  <c r="AF61" i="8"/>
  <c r="AB97" i="8" a="1"/>
  <c r="AB97" i="8" s="1"/>
  <c r="AC97" i="8" s="1"/>
  <c r="AB89" i="8" a="1"/>
  <c r="AB89" i="8" s="1"/>
  <c r="AF89" i="8" s="1"/>
  <c r="AB75" i="8" a="1"/>
  <c r="AB75" i="8" s="1"/>
  <c r="AD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E84" i="8"/>
  <c r="AB176" i="8" a="1"/>
  <c r="AB176" i="8" s="1"/>
  <c r="AB275" i="8" a="1"/>
  <c r="AB275" i="8" s="1"/>
  <c r="AF275" i="8" s="1"/>
  <c r="AB281" i="8" a="1"/>
  <c r="AB281" i="8" s="1"/>
  <c r="AD281" i="8" s="1"/>
  <c r="AB312" i="8" a="1"/>
  <c r="AB312" i="8" s="1"/>
  <c r="AB285" i="8" a="1"/>
  <c r="AB285" i="8" s="1"/>
  <c r="AF285" i="8" s="1"/>
  <c r="AB315" i="8" a="1"/>
  <c r="AB315" i="8" s="1"/>
  <c r="AB287" i="8" a="1"/>
  <c r="AB287" i="8" s="1"/>
  <c r="AC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D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E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F228" i="8"/>
  <c r="AC75" i="8"/>
  <c r="AF259" i="8"/>
  <c r="AD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E39" i="12"/>
  <c r="AE35" i="12"/>
  <c r="AE31" i="12"/>
  <c r="AE40" i="12"/>
  <c r="AE36" i="12"/>
  <c r="AE41" i="12"/>
  <c r="AE34" i="12"/>
  <c r="AE38" i="12"/>
  <c r="AE42" i="12"/>
  <c r="AE37" i="12"/>
  <c r="AE32" i="12"/>
  <c r="AM39" i="12"/>
  <c r="AM37" i="12"/>
  <c r="AM31" i="12"/>
  <c r="AM40" i="12"/>
  <c r="AM35" i="12"/>
  <c r="AM33" i="12"/>
  <c r="AM41" i="12"/>
  <c r="AI35" i="12"/>
  <c r="AI31" i="12"/>
  <c r="AI42" i="12"/>
  <c r="AI38" i="12"/>
  <c r="AI32" i="12"/>
  <c r="AI41" i="12"/>
  <c r="AI36" i="12"/>
  <c r="AI37" i="12"/>
  <c r="AI40" i="12"/>
  <c r="O30" i="12" a="1"/>
  <c r="S30" i="12" a="1"/>
  <c r="O50" i="12" a="1"/>
  <c r="AC98" i="8" l="1"/>
  <c r="AD222" i="8"/>
  <c r="AE285" i="8"/>
  <c r="G50" i="11" a="1"/>
  <c r="G50" i="11" s="1"/>
  <c r="AE222" i="8"/>
  <c r="AM34" i="12"/>
  <c r="AD234" i="8"/>
  <c r="K50" i="12" a="1"/>
  <c r="K50" i="12" s="1"/>
  <c r="AM42" i="12"/>
  <c r="AF114" i="8"/>
  <c r="AM42" i="5"/>
  <c r="AE112" i="8"/>
  <c r="AF78" i="8"/>
  <c r="AB142" i="8" a="1"/>
  <c r="AB142" i="8" s="1"/>
  <c r="AD142" i="8" s="1"/>
  <c r="AD228" i="8"/>
  <c r="AE114" i="8"/>
  <c r="AM35" i="5"/>
  <c r="AC242" i="8"/>
  <c r="AD114" i="8"/>
  <c r="AC112" i="8"/>
  <c r="AD112" i="8"/>
  <c r="AB131" i="8" a="1"/>
  <c r="AB131" i="8" s="1"/>
  <c r="AD131" i="8" s="1"/>
  <c r="W39" i="12"/>
  <c r="W37" i="12"/>
  <c r="W41" i="12"/>
  <c r="W36" i="12"/>
  <c r="W40" i="12"/>
  <c r="W42" i="12"/>
  <c r="W38" i="12"/>
  <c r="S30" i="12"/>
  <c r="O50" i="12"/>
  <c r="O30" i="12"/>
  <c r="O42" i="12" s="1"/>
  <c r="K31" i="12"/>
  <c r="K41" i="12"/>
  <c r="K42" i="12"/>
  <c r="K34" i="12"/>
  <c r="K32" i="12"/>
  <c r="K35" i="12"/>
  <c r="K37" i="12"/>
  <c r="K39" i="12"/>
  <c r="K36" i="12"/>
  <c r="K33"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AM40" i="5"/>
  <c r="W35" i="11"/>
  <c r="W33" i="11"/>
  <c r="AE41" i="5"/>
  <c r="AE37" i="11"/>
  <c r="AE33" i="11"/>
  <c r="AA37" i="12"/>
  <c r="AM38" i="5"/>
  <c r="AA40" i="12"/>
  <c r="AM34" i="5"/>
  <c r="AE35" i="5"/>
  <c r="W31" i="11"/>
  <c r="AE31" i="5"/>
  <c r="AE32" i="5"/>
  <c r="AE42" i="11"/>
  <c r="AA34" i="12"/>
  <c r="AA38" i="12"/>
  <c r="W32" i="11"/>
  <c r="AA33" i="12"/>
  <c r="AA36" i="12"/>
  <c r="AA39" i="12"/>
  <c r="AE34" i="11"/>
  <c r="AM36" i="5"/>
  <c r="W42" i="11"/>
  <c r="AE34" i="5"/>
  <c r="AM37" i="5"/>
  <c r="AE40" i="11"/>
  <c r="AE39" i="5"/>
  <c r="W40" i="11"/>
  <c r="AA35" i="12"/>
  <c r="W34" i="11"/>
  <c r="AM32" i="5"/>
  <c r="W37" i="11"/>
  <c r="AE33" i="5"/>
  <c r="AE36" i="11"/>
  <c r="AE38" i="5"/>
  <c r="W41" i="11"/>
  <c r="AM31" i="5"/>
  <c r="AA32" i="12"/>
  <c r="AA31" i="12"/>
  <c r="AM39" i="5"/>
  <c r="W36" i="11"/>
  <c r="AE40" i="5"/>
  <c r="AE39" i="11"/>
  <c r="W39" i="11"/>
  <c r="AM33" i="5"/>
  <c r="AE194" i="8"/>
  <c r="AF195" i="8"/>
  <c r="G38" i="12"/>
  <c r="G41" i="12"/>
  <c r="G34" i="12"/>
  <c r="G37" i="12"/>
  <c r="G33" i="12"/>
  <c r="G39" i="12"/>
  <c r="G42" i="12"/>
  <c r="AF343" i="8"/>
  <c r="AF187" i="8"/>
  <c r="AC115" i="8"/>
  <c r="AD102" i="8"/>
  <c r="AD93" i="8"/>
  <c r="AF116" i="8"/>
  <c r="AD152" i="8"/>
  <c r="AD343" i="8"/>
  <c r="AC343" i="8"/>
  <c r="AE340" i="8"/>
  <c r="G35" i="12"/>
  <c r="G32" i="12"/>
  <c r="G32" i="11"/>
  <c r="G42" i="11"/>
  <c r="G40" i="12"/>
  <c r="G36" i="11"/>
  <c r="G31" i="12"/>
  <c r="G38" i="11"/>
  <c r="G31" i="11"/>
  <c r="K40" i="12"/>
  <c r="O36" i="5"/>
  <c r="O40" i="5"/>
  <c r="O34" i="5"/>
  <c r="O42" i="5"/>
  <c r="O38" i="5"/>
  <c r="O32" i="5"/>
  <c r="O39" i="5"/>
  <c r="O35" i="5"/>
  <c r="O33" i="5"/>
  <c r="O31" i="5"/>
  <c r="O37" i="5"/>
  <c r="O41" i="5"/>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S50" i="12" a="1"/>
  <c r="AF131" i="8" l="1"/>
  <c r="W50" i="12"/>
  <c r="S50" i="12"/>
  <c r="S38" i="12"/>
  <c r="S37" i="12"/>
  <c r="S41" i="12"/>
  <c r="S36" i="12"/>
  <c r="S42" i="12"/>
  <c r="S39" i="12"/>
  <c r="S40" i="12"/>
  <c r="O36" i="12"/>
  <c r="O38" i="12"/>
  <c r="O40" i="12"/>
  <c r="O39" i="12"/>
  <c r="O41" i="12"/>
  <c r="BC53" i="8"/>
  <c r="BK53" i="8"/>
  <c r="BA334" i="8"/>
  <c r="BH272" i="8"/>
  <c r="BH314" i="8" s="1" a="1"/>
  <c r="BH314" i="8" s="1"/>
  <c r="BK217" i="8"/>
  <c r="BH162" i="8"/>
  <c r="BH186" i="8" s="1" a="1"/>
  <c r="BH186" i="8" s="1"/>
  <c r="BM162" i="8"/>
  <c r="BM170" i="8" s="1" a="1"/>
  <c r="BM170" i="8" s="1"/>
  <c r="BA217" i="8"/>
  <c r="BA255" i="8" s="1" a="1"/>
  <c r="BA255" i="8" s="1"/>
  <c r="BH53" i="8"/>
  <c r="BD162" i="8"/>
  <c r="BF162" i="8"/>
  <c r="BF196" i="8" s="1" a="1"/>
  <c r="BF196" i="8" s="1"/>
  <c r="BB217" i="8"/>
  <c r="BA162" i="8"/>
  <c r="BE107" i="8"/>
  <c r="BJ107" i="8"/>
  <c r="BJ123" i="8" s="1" a="1"/>
  <c r="BJ123" i="8" s="1"/>
  <c r="BI107" i="8"/>
  <c r="AY162" i="8"/>
  <c r="AY201" i="8" s="1" a="1"/>
  <c r="AY201" i="8" s="1"/>
  <c r="BC162" i="8"/>
  <c r="BL217" i="8"/>
  <c r="BC217" i="8"/>
  <c r="BC244" i="8" s="1" a="1"/>
  <c r="BC244" i="8" s="1"/>
  <c r="BM217" i="8"/>
  <c r="BM242" i="8" s="1" a="1"/>
  <c r="BM242" i="8" s="1"/>
  <c r="BL162" i="8"/>
  <c r="BN162" i="8"/>
  <c r="BN186" i="8" s="1" a="1"/>
  <c r="BN186" i="8" s="1"/>
  <c r="BC107" i="8"/>
  <c r="BK162" i="8"/>
  <c r="BK184" i="8" s="1" a="1"/>
  <c r="BK184" i="8" s="1"/>
  <c r="BN107" i="8"/>
  <c r="BG162" i="8"/>
  <c r="AZ162" i="8"/>
  <c r="AZ202" i="8" s="1" a="1"/>
  <c r="AZ202" i="8" s="1"/>
  <c r="BI162" i="8"/>
  <c r="BJ162" i="8"/>
  <c r="BE162" i="8"/>
  <c r="BB162" i="8"/>
  <c r="AX162" i="8"/>
  <c r="AZ217" i="8"/>
  <c r="AY107" i="8"/>
  <c r="J217" i="8"/>
  <c r="M162" i="8"/>
  <c r="N107" i="8"/>
  <c r="D162" i="8"/>
  <c r="D194" i="8" s="1" a="1"/>
  <c r="D194" i="8" s="1"/>
  <c r="N217" i="8"/>
  <c r="N266" i="8" s="1" a="1"/>
  <c r="N266" i="8" s="1"/>
  <c r="K53" i="8"/>
  <c r="K88" i="8" s="1" a="1"/>
  <c r="K88" i="8" s="1"/>
  <c r="G272" i="8"/>
  <c r="G300" i="8" s="1" a="1"/>
  <c r="G300" i="8" s="1"/>
  <c r="I162" i="8"/>
  <c r="Q217" i="8"/>
  <c r="K217" i="8"/>
  <c r="K239" i="8" s="1" a="1"/>
  <c r="K239" i="8" s="1"/>
  <c r="F53" i="8"/>
  <c r="S162" i="8"/>
  <c r="S197" i="8" s="1" a="1"/>
  <c r="S197" i="8" s="1"/>
  <c r="Q53" i="8"/>
  <c r="Q56" i="8" s="1" a="1"/>
  <c r="Q56" i="8" s="1"/>
  <c r="C272" i="8"/>
  <c r="C278" i="8" s="1" a="1"/>
  <c r="C278" i="8" s="1"/>
  <c r="M53" i="8"/>
  <c r="M73" i="8" s="1" a="1"/>
  <c r="M73" i="8" s="1"/>
  <c r="F272" i="8"/>
  <c r="F277" i="8" s="1" a="1"/>
  <c r="F277" i="8" s="1"/>
  <c r="P162" i="8"/>
  <c r="P171" i="8" s="1" a="1"/>
  <c r="P171" i="8" s="1"/>
  <c r="N162" i="8"/>
  <c r="H162" i="8"/>
  <c r="F217" i="8"/>
  <c r="F265" i="8" s="1" a="1"/>
  <c r="F265" i="8" s="1"/>
  <c r="P107" i="8"/>
  <c r="P123" i="8" s="1" a="1"/>
  <c r="P123" i="8" s="1"/>
  <c r="E334" i="8"/>
  <c r="M272" i="8"/>
  <c r="M308" i="8" s="1" a="1"/>
  <c r="M308" i="8" s="1"/>
  <c r="R162" i="8"/>
  <c r="R204" i="8" s="1" a="1"/>
  <c r="R204" i="8" s="1"/>
  <c r="B217" i="8"/>
  <c r="B262" i="8" s="1" a="1"/>
  <c r="B262" i="8" s="1"/>
  <c r="BE53" i="8"/>
  <c r="BE150" i="8" s="1" a="1"/>
  <c r="BE150" i="8" s="1"/>
  <c r="BL53" i="8"/>
  <c r="R53" i="8"/>
  <c r="R74" i="8" s="1" a="1"/>
  <c r="R74" i="8" s="1"/>
  <c r="BB53" i="8"/>
  <c r="BN53" i="8"/>
  <c r="N53" i="8"/>
  <c r="L53" i="8"/>
  <c r="AX53" i="8"/>
  <c r="AX90" i="8" s="1" a="1"/>
  <c r="AX90" i="8" s="1"/>
  <c r="BA53" i="8"/>
  <c r="BA74" i="8" s="1" a="1"/>
  <c r="BA74" i="8" s="1"/>
  <c r="E53" i="8"/>
  <c r="E92" i="8" s="1" a="1"/>
  <c r="E92" i="8" s="1"/>
  <c r="P53" i="8"/>
  <c r="P82" i="8" s="1" a="1"/>
  <c r="P82" i="8" s="1"/>
  <c r="I53" i="8"/>
  <c r="I59" i="8" s="1" a="1"/>
  <c r="I59" i="8" s="1"/>
  <c r="AY53" i="8"/>
  <c r="BJ53" i="8"/>
  <c r="BM53" i="8"/>
  <c r="D53" i="8"/>
  <c r="D98" i="8" s="1" a="1"/>
  <c r="D98" i="8" s="1"/>
  <c r="C53" i="8"/>
  <c r="BI53" i="8"/>
  <c r="BI100" i="8" s="1" a="1"/>
  <c r="BI100" i="8" s="1"/>
  <c r="AZ53" i="8"/>
  <c r="AZ97" i="8" s="1" a="1"/>
  <c r="AZ97" i="8" s="1"/>
  <c r="BD53" i="8"/>
  <c r="O53" i="8"/>
  <c r="O58" i="8" s="1" a="1"/>
  <c r="O58" i="8" s="1"/>
  <c r="S53" i="8"/>
  <c r="J53" i="8"/>
  <c r="J96" i="8" s="1" a="1"/>
  <c r="J96" i="8" s="1"/>
  <c r="BG53" i="8"/>
  <c r="BF53" i="8"/>
  <c r="BF66" i="8" s="1" a="1"/>
  <c r="BF66" i="8" s="1"/>
  <c r="G53" i="8"/>
  <c r="G73" i="8" s="1" a="1"/>
  <c r="G73" i="8" s="1"/>
  <c r="H53" i="8"/>
  <c r="H94" i="8" s="1" a="1"/>
  <c r="H94" i="8" s="1"/>
  <c r="B53" i="8"/>
  <c r="B100" i="8" s="1" a="1"/>
  <c r="B100" i="8" s="1"/>
  <c r="BI334" i="8"/>
  <c r="BE334" i="8"/>
  <c r="S107" i="8"/>
  <c r="J107" i="8"/>
  <c r="J138" i="8" s="1" a="1"/>
  <c r="J138" i="8" s="1"/>
  <c r="BG334" i="8"/>
  <c r="BC334" i="8"/>
  <c r="C107" i="8"/>
  <c r="C137" i="8" s="1" a="1"/>
  <c r="C137" i="8" s="1"/>
  <c r="BN334" i="8"/>
  <c r="BN370" i="8" s="1" a="1"/>
  <c r="BN370" i="8" s="1"/>
  <c r="BB334" i="8"/>
  <c r="D217" i="8"/>
  <c r="G217" i="8"/>
  <c r="BM107" i="8"/>
  <c r="BM128" i="8" s="1" a="1"/>
  <c r="BM128" i="8" s="1"/>
  <c r="BD334" i="8"/>
  <c r="BD344" i="8" s="1" a="1"/>
  <c r="BD344" i="8" s="1"/>
  <c r="L162" i="8"/>
  <c r="L170" i="8" s="1" a="1"/>
  <c r="L170" i="8" s="1"/>
  <c r="G107" i="8"/>
  <c r="E272" i="8"/>
  <c r="E311" i="8" s="1" a="1"/>
  <c r="E311" i="8" s="1"/>
  <c r="L107" i="8"/>
  <c r="L152" i="8" s="1" a="1"/>
  <c r="L152" i="8" s="1"/>
  <c r="BJ217" i="8"/>
  <c r="BD107" i="8"/>
  <c r="BD217" i="8"/>
  <c r="D334" i="8"/>
  <c r="BK334" i="8"/>
  <c r="BK363" i="8" s="1" a="1"/>
  <c r="BK363" i="8" s="1"/>
  <c r="BF334" i="8"/>
  <c r="M107" i="8"/>
  <c r="M147" i="8" s="1" a="1"/>
  <c r="M147" i="8" s="1"/>
  <c r="BF107" i="8"/>
  <c r="I107" i="8"/>
  <c r="O162" i="8"/>
  <c r="O206" i="8" s="1" a="1"/>
  <c r="O206" i="8" s="1"/>
  <c r="F162" i="8"/>
  <c r="F204" i="8" s="1" a="1"/>
  <c r="F204" i="8" s="1"/>
  <c r="O217" i="8"/>
  <c r="R107" i="8"/>
  <c r="BF217" i="8"/>
  <c r="BF251" i="8" s="1" a="1"/>
  <c r="BF251" i="8" s="1"/>
  <c r="BN217" i="8"/>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E162" i="8"/>
  <c r="E205" i="8" s="1" a="1"/>
  <c r="E205" i="8" s="1"/>
  <c r="B107" i="8"/>
  <c r="B148" i="8" s="1" a="1"/>
  <c r="B148" i="8" s="1"/>
  <c r="C217" i="8"/>
  <c r="C252" i="8" s="1" a="1"/>
  <c r="C252" i="8" s="1"/>
  <c r="BE217" i="8"/>
  <c r="BE262" i="8" s="1" a="1"/>
  <c r="BE262" i="8" s="1"/>
  <c r="M217" i="8"/>
  <c r="BJ272" i="8"/>
  <c r="BJ301" i="8" s="1" a="1"/>
  <c r="BJ301" i="8" s="1"/>
  <c r="Q162" i="8"/>
  <c r="AZ107" i="8"/>
  <c r="AZ153" i="8" s="1" a="1"/>
  <c r="AZ153" i="8" s="1"/>
  <c r="BA107" i="8"/>
  <c r="BA129" i="8" s="1" a="1"/>
  <c r="BA129" i="8" s="1"/>
  <c r="BB107" i="8"/>
  <c r="D107" i="8"/>
  <c r="D144" i="8" s="1" a="1"/>
  <c r="D144" i="8" s="1"/>
  <c r="K162" i="8"/>
  <c r="K208" i="8" s="1" a="1"/>
  <c r="K208" i="8" s="1"/>
  <c r="G162" i="8"/>
  <c r="G165" i="8" s="1" a="1"/>
  <c r="G165" i="8" s="1"/>
  <c r="F107" i="8"/>
  <c r="BI217" i="8"/>
  <c r="BI261" i="8" s="1" a="1"/>
  <c r="BI261" i="8" s="1"/>
  <c r="R217" i="8"/>
  <c r="BL334" i="8"/>
  <c r="BL344" i="8" s="1" a="1"/>
  <c r="BL344" i="8" s="1"/>
  <c r="K272" i="8"/>
  <c r="AY334" i="8"/>
  <c r="BJ334" i="8"/>
  <c r="P217" i="8"/>
  <c r="BG107" i="8"/>
  <c r="BG146" i="8" s="1" a="1"/>
  <c r="BG146" i="8" s="1"/>
  <c r="O107" i="8"/>
  <c r="O143" i="8" s="1" a="1"/>
  <c r="O143" i="8" s="1"/>
  <c r="J162" i="8"/>
  <c r="Q107" i="8"/>
  <c r="Q134" i="8" s="1" a="1"/>
  <c r="Q134" i="8" s="1"/>
  <c r="BH217" i="8"/>
  <c r="AX62" i="8" a="1"/>
  <c r="AX62"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L272" i="8"/>
  <c r="AY272" i="8"/>
  <c r="AY277" i="8" s="1" a="1"/>
  <c r="AY277" i="8" s="1"/>
  <c r="BM272" i="8"/>
  <c r="BM302" i="8" s="1" a="1"/>
  <c r="BM302" i="8" s="1"/>
  <c r="BD272" i="8"/>
  <c r="BD276" i="8" s="1" a="1"/>
  <c r="BD276" i="8" s="1"/>
  <c r="S272" i="8"/>
  <c r="S319" i="8" s="1" a="1"/>
  <c r="S319" i="8" s="1"/>
  <c r="BH107" i="8"/>
  <c r="BK107" i="8"/>
  <c r="BK130" i="8" s="1" a="1"/>
  <c r="BK130" i="8" s="1"/>
  <c r="H107" i="8"/>
  <c r="H132" i="8" s="1" a="1"/>
  <c r="H132" i="8" s="1"/>
  <c r="BF272" i="8"/>
  <c r="BF317" i="8" s="1" a="1"/>
  <c r="BF317" i="8" s="1"/>
  <c r="AX272" i="8"/>
  <c r="I334" i="8"/>
  <c r="M334" i="8"/>
  <c r="BG272" i="8"/>
  <c r="BG288" i="8" s="1" a="1"/>
  <c r="BG288" i="8" s="1"/>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89" i="8" a="1"/>
  <c r="BJ289" i="8" s="1"/>
  <c r="BJ303" i="8" a="1"/>
  <c r="BJ303" i="8" s="1"/>
  <c r="BJ293" i="8" a="1"/>
  <c r="BJ293" i="8" s="1"/>
  <c r="BJ304" i="8" a="1"/>
  <c r="BJ304" i="8" s="1"/>
  <c r="BJ307" i="8" a="1"/>
  <c r="BJ307" i="8" s="1"/>
  <c r="BJ317" i="8" a="1"/>
  <c r="BJ317" i="8" s="1"/>
  <c r="BJ296" i="8" a="1"/>
  <c r="BJ296" i="8" s="1"/>
  <c r="BJ318" i="8" a="1"/>
  <c r="BJ318"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J62" i="8" a="1"/>
  <c r="J62" i="8" s="1"/>
  <c r="J56" i="8" a="1"/>
  <c r="J56" i="8" s="1"/>
  <c r="J61" i="8" a="1"/>
  <c r="J61" i="8" s="1"/>
  <c r="J59" i="8" a="1"/>
  <c r="J59" i="8" s="1"/>
  <c r="J75" i="8" a="1"/>
  <c r="J75" i="8" s="1"/>
  <c r="J55" i="8" a="1"/>
  <c r="J55" i="8" s="1"/>
  <c r="BC276" i="8" a="1"/>
  <c r="BC276" i="8" s="1"/>
  <c r="BC284" i="8" a="1"/>
  <c r="BC284" i="8" s="1"/>
  <c r="BC290" i="8" a="1"/>
  <c r="BC290" i="8" s="1"/>
  <c r="BC302" i="8" a="1"/>
  <c r="BC302" i="8" s="1"/>
  <c r="BH294" i="8" a="1"/>
  <c r="BH294" i="8" s="1"/>
  <c r="BH286" i="8" a="1"/>
  <c r="BH286" i="8" s="1"/>
  <c r="BH302" i="8" a="1"/>
  <c r="BH302" i="8" s="1"/>
  <c r="BH307" i="8" a="1"/>
  <c r="BH307" i="8" s="1"/>
  <c r="BH300" i="8" a="1"/>
  <c r="BH300" i="8" s="1"/>
  <c r="C277" i="8" a="1"/>
  <c r="C277" i="8" s="1"/>
  <c r="C313" i="8" a="1"/>
  <c r="C313" i="8" s="1"/>
  <c r="C315" i="8" a="1"/>
  <c r="C315" i="8" s="1"/>
  <c r="C316" i="8" a="1"/>
  <c r="C316" i="8" s="1"/>
  <c r="C291" i="8" a="1"/>
  <c r="C291" i="8" s="1"/>
  <c r="C276" i="8" a="1"/>
  <c r="C276" i="8" s="1"/>
  <c r="K277" i="8" a="1"/>
  <c r="K277" i="8" s="1"/>
  <c r="BM306" i="8" a="1"/>
  <c r="BM306" i="8" s="1"/>
  <c r="I275" i="8" a="1"/>
  <c r="I275" i="8" s="1"/>
  <c r="J79" i="8" a="1"/>
  <c r="J79" i="8" s="1"/>
  <c r="J94" i="8" a="1"/>
  <c r="J94" i="8" s="1"/>
  <c r="J65" i="8" a="1"/>
  <c r="J65" i="8" s="1"/>
  <c r="J87" i="8" a="1"/>
  <c r="J87" i="8" s="1"/>
  <c r="J81" i="8" a="1"/>
  <c r="J81" i="8" s="1"/>
  <c r="J98" i="8" a="1"/>
  <c r="J98" i="8" s="1"/>
  <c r="BF291" i="8" a="1"/>
  <c r="BF291" i="8" s="1"/>
  <c r="BG314" i="8" a="1"/>
  <c r="BG314" i="8" s="1"/>
  <c r="BG279" i="8" a="1"/>
  <c r="BG279" i="8" s="1"/>
  <c r="BG304" i="8" a="1"/>
  <c r="BG304" i="8" s="1"/>
  <c r="BG302" i="8" a="1"/>
  <c r="BG302" i="8" s="1"/>
  <c r="BG319" i="8" a="1"/>
  <c r="BG319" i="8" s="1"/>
  <c r="BG283" i="8" a="1"/>
  <c r="BG283" i="8" s="1"/>
  <c r="BG287" i="8" a="1"/>
  <c r="BG287" i="8" s="1"/>
  <c r="BG276" i="8" a="1"/>
  <c r="BG276" i="8" s="1"/>
  <c r="BG308" i="8" a="1"/>
  <c r="BG308" i="8" s="1"/>
  <c r="BG293" i="8" a="1"/>
  <c r="BG293" i="8" s="1"/>
  <c r="BG307" i="8" a="1"/>
  <c r="BG307" i="8" s="1"/>
  <c r="BG281" i="8" a="1"/>
  <c r="BG281" i="8" s="1"/>
  <c r="BG313" i="8" a="1"/>
  <c r="BG313" i="8" s="1"/>
  <c r="BG294" i="8" a="1"/>
  <c r="BG294" i="8" s="1"/>
  <c r="BG311" i="8" a="1"/>
  <c r="BG311" i="8" s="1"/>
  <c r="BG298" i="8" a="1"/>
  <c r="BG298" i="8" s="1"/>
  <c r="BG280" i="8" a="1"/>
  <c r="BG280" i="8" s="1"/>
  <c r="BG297" i="8" a="1"/>
  <c r="BG297" i="8" s="1"/>
  <c r="BG278" i="8" a="1"/>
  <c r="BG278" i="8" s="1"/>
  <c r="BG310" i="8" a="1"/>
  <c r="BG310" i="8" s="1"/>
  <c r="BG295" i="8" a="1"/>
  <c r="BG295" i="8" s="1"/>
  <c r="E301" i="8" a="1"/>
  <c r="E301" i="8" s="1"/>
  <c r="E294" i="8" a="1"/>
  <c r="E294" i="8" s="1"/>
  <c r="E312" i="8" a="1"/>
  <c r="E312" i="8" s="1"/>
  <c r="J76" i="8" a="1"/>
  <c r="J76" i="8" s="1"/>
  <c r="J72" i="8" a="1"/>
  <c r="J72" i="8" s="1"/>
  <c r="J92" i="8" a="1"/>
  <c r="J92" i="8" s="1"/>
  <c r="J64" i="8" a="1"/>
  <c r="J64" i="8" s="1"/>
  <c r="J93" i="8" a="1"/>
  <c r="J93" i="8" s="1"/>
  <c r="J83" i="8" a="1"/>
  <c r="J83" i="8" s="1"/>
  <c r="AY279" i="8" a="1"/>
  <c r="AY279" i="8" s="1"/>
  <c r="AX82" i="8" a="1"/>
  <c r="AX82" i="8" s="1"/>
  <c r="J84" i="8" a="1"/>
  <c r="J84" i="8" s="1"/>
  <c r="J99" i="8" a="1"/>
  <c r="J99" i="8" s="1"/>
  <c r="J97" i="8" a="1"/>
  <c r="J97" i="8" s="1"/>
  <c r="J95" i="8" a="1"/>
  <c r="J95" i="8" s="1"/>
  <c r="J66" i="8" a="1"/>
  <c r="J66"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19" i="8" a="1"/>
  <c r="O319"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E164" i="8" a="1"/>
  <c r="E164" i="8" s="1"/>
  <c r="H152" i="8" a="1"/>
  <c r="H152" i="8" s="1"/>
  <c r="H119" i="8" a="1"/>
  <c r="H119" i="8" s="1"/>
  <c r="G95" i="8" a="1"/>
  <c r="G95" i="8" s="1"/>
  <c r="G89" i="8" a="1"/>
  <c r="G89" i="8" s="1"/>
  <c r="G71" i="8" a="1"/>
  <c r="G71" i="8" s="1"/>
  <c r="BL256" i="8" a="1"/>
  <c r="BL256" i="8" s="1"/>
  <c r="BL220" i="8" a="1"/>
  <c r="BL220" i="8" s="1"/>
  <c r="BL231" i="8" a="1"/>
  <c r="BL231"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45" i="8" a="1"/>
  <c r="AY34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D109" i="8" a="1"/>
  <c r="D109" i="8" s="1"/>
  <c r="D135" i="8" a="1"/>
  <c r="D135" i="8" s="1"/>
  <c r="D139" i="8" a="1"/>
  <c r="D139" i="8" s="1"/>
  <c r="D140" i="8" a="1"/>
  <c r="D140" i="8" s="1"/>
  <c r="D133" i="8" a="1"/>
  <c r="D133" i="8" s="1"/>
  <c r="D130" i="8" a="1"/>
  <c r="D130" i="8" s="1"/>
  <c r="D112" i="8" a="1"/>
  <c r="D112"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BM148" i="8" a="1"/>
  <c r="BM148" i="8" s="1"/>
  <c r="BM150" i="8" a="1"/>
  <c r="BM150" i="8" s="1"/>
  <c r="BM136" i="8" a="1"/>
  <c r="BM136" i="8" s="1"/>
  <c r="BM133" i="8" a="1"/>
  <c r="BM133"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82" i="8" a="1"/>
  <c r="L82" i="8" s="1"/>
  <c r="L74" i="8" a="1"/>
  <c r="L74" i="8" s="1"/>
  <c r="L84" i="8" a="1"/>
  <c r="L84"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200" i="8" a="1"/>
  <c r="P200" i="8" s="1"/>
  <c r="P198" i="8" a="1"/>
  <c r="P198" i="8" s="1"/>
  <c r="P201" i="8" a="1"/>
  <c r="P201" i="8" s="1"/>
  <c r="P208" i="8" a="1"/>
  <c r="P208" i="8" s="1"/>
  <c r="P167" i="8" a="1"/>
  <c r="P167" i="8" s="1"/>
  <c r="P203" i="8" a="1"/>
  <c r="P203" i="8" s="1"/>
  <c r="P175" i="8" a="1"/>
  <c r="P175" i="8" s="1"/>
  <c r="P172" i="8" a="1"/>
  <c r="P172" i="8" s="1"/>
  <c r="I203" i="8" a="1"/>
  <c r="I203" i="8" s="1"/>
  <c r="I184" i="8" a="1"/>
  <c r="I184" i="8" s="1"/>
  <c r="I196" i="8" a="1"/>
  <c r="I196"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7" i="8" a="1"/>
  <c r="S117" i="8" s="1"/>
  <c r="S151" i="8" a="1"/>
  <c r="S151" i="8" s="1"/>
  <c r="S127" i="8" a="1"/>
  <c r="S127" i="8" s="1"/>
  <c r="S130" i="8" a="1"/>
  <c r="S130" i="8" s="1"/>
  <c r="S125" i="8" a="1"/>
  <c r="S125" i="8" s="1"/>
  <c r="S140" i="8" a="1"/>
  <c r="S140"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25" i="8" a="1"/>
  <c r="Q225" i="8" s="1"/>
  <c r="Q250" i="8" a="1"/>
  <c r="Q250" i="8" s="1"/>
  <c r="Q229" i="8" a="1"/>
  <c r="Q229"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47" i="8" a="1"/>
  <c r="BB147"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21" i="8" a="1"/>
  <c r="K221" i="8" s="1"/>
  <c r="K220" i="8" a="1"/>
  <c r="K220" i="8" s="1"/>
  <c r="D78" i="8" a="1"/>
  <c r="D78" i="8" s="1"/>
  <c r="D56" i="8" a="1"/>
  <c r="D56" i="8" s="1"/>
  <c r="D94" i="8" a="1"/>
  <c r="D94" i="8" s="1"/>
  <c r="D89" i="8" a="1"/>
  <c r="D89" i="8" s="1"/>
  <c r="D85" i="8" a="1"/>
  <c r="D85" i="8" s="1"/>
  <c r="D101" i="8" a="1"/>
  <c r="D101" i="8" s="1"/>
  <c r="D70" i="8" a="1"/>
  <c r="D70" i="8" s="1"/>
  <c r="D92" i="8" a="1"/>
  <c r="D92" i="8" s="1"/>
  <c r="D66" i="8" a="1"/>
  <c r="D66" i="8" s="1"/>
  <c r="D67" i="8" a="1"/>
  <c r="D67" i="8" s="1"/>
  <c r="D62" i="8" a="1"/>
  <c r="D62" i="8" s="1"/>
  <c r="D91" i="8" a="1"/>
  <c r="D91"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9" i="8" a="1"/>
  <c r="BC239" i="8" s="1"/>
  <c r="BC232" i="8" a="1"/>
  <c r="BC232" i="8" s="1"/>
  <c r="BC220" i="8" a="1"/>
  <c r="BC220" i="8" s="1"/>
  <c r="BC228" i="8" a="1"/>
  <c r="BC228"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7" i="8" a="1"/>
  <c r="BJ347" i="8" s="1"/>
  <c r="BJ357" i="8" a="1"/>
  <c r="BJ357" i="8" s="1"/>
  <c r="BJ362" i="8" a="1"/>
  <c r="BJ362" i="8" s="1"/>
  <c r="BJ378" i="8" a="1"/>
  <c r="BJ378" i="8" s="1"/>
  <c r="BJ343" i="8" a="1"/>
  <c r="BJ343" i="8" s="1"/>
  <c r="BJ359" i="8" a="1"/>
  <c r="BJ359" i="8" s="1"/>
  <c r="BJ345" i="8" a="1"/>
  <c r="BJ345" i="8" s="1"/>
  <c r="BJ371" i="8" a="1"/>
  <c r="BJ371" i="8" s="1"/>
  <c r="BJ376" i="8" a="1"/>
  <c r="BJ376" i="8" s="1"/>
  <c r="BJ346" i="8" a="1"/>
  <c r="BJ346" i="8" s="1"/>
  <c r="BJ367" i="8" a="1"/>
  <c r="BJ367" i="8" s="1"/>
  <c r="BJ351" i="8" a="1"/>
  <c r="BJ351" i="8" s="1"/>
  <c r="BJ356" i="8" a="1"/>
  <c r="BJ356" i="8" s="1"/>
  <c r="BJ344" i="8" a="1"/>
  <c r="BJ344" i="8" s="1"/>
  <c r="BJ382" i="8" a="1"/>
  <c r="BJ382" i="8" s="1"/>
  <c r="BJ366" i="8" a="1"/>
  <c r="BJ366" i="8" s="1"/>
  <c r="BJ375" i="8" a="1"/>
  <c r="BJ375"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81" i="8" a="1"/>
  <c r="B81" i="8" s="1"/>
  <c r="B73" i="8" a="1"/>
  <c r="B73" i="8" s="1"/>
  <c r="B68" i="8" a="1"/>
  <c r="B68" i="8" s="1"/>
  <c r="B91" i="8" a="1"/>
  <c r="B91" i="8" s="1"/>
  <c r="B55" i="8" a="1"/>
  <c r="B55" i="8" s="1"/>
  <c r="B60" i="8" a="1"/>
  <c r="B60" i="8" s="1"/>
  <c r="B69" i="8" a="1"/>
  <c r="B69" i="8" s="1"/>
  <c r="B64" i="8" a="1"/>
  <c r="B64" i="8" s="1"/>
  <c r="B61" i="8" a="1"/>
  <c r="B61" i="8" s="1"/>
  <c r="B78" i="8" a="1"/>
  <c r="B78" i="8" s="1"/>
  <c r="B93" i="8" a="1"/>
  <c r="B93" i="8" s="1"/>
  <c r="B99" i="8" a="1"/>
  <c r="B99" i="8" s="1"/>
  <c r="B79" i="8" a="1"/>
  <c r="B79" i="8" s="1"/>
  <c r="B85" i="8" a="1"/>
  <c r="B85"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O189" i="8" a="1"/>
  <c r="O189" i="8" s="1"/>
  <c r="O175" i="8" a="1"/>
  <c r="O175" i="8" s="1"/>
  <c r="O186" i="8" a="1"/>
  <c r="O186" i="8" s="1"/>
  <c r="O205" i="8" a="1"/>
  <c r="O205" i="8" s="1"/>
  <c r="O164" i="8" a="1"/>
  <c r="O164" i="8" s="1"/>
  <c r="O199" i="8" a="1"/>
  <c r="O199" i="8" s="1"/>
  <c r="O167" i="8" a="1"/>
  <c r="O167" i="8" s="1"/>
  <c r="O170" i="8" a="1"/>
  <c r="O170" i="8" s="1"/>
  <c r="O181" i="8" a="1"/>
  <c r="O181" i="8" s="1"/>
  <c r="O166" i="8" a="1"/>
  <c r="O166" i="8" s="1"/>
  <c r="O182" i="8" a="1"/>
  <c r="O182" i="8" s="1"/>
  <c r="F167" i="8" a="1"/>
  <c r="F167" i="8" s="1"/>
  <c r="F206" i="8" a="1"/>
  <c r="F206" i="8" s="1"/>
  <c r="F176" i="8" a="1"/>
  <c r="F176" i="8" s="1"/>
  <c r="F198" i="8" a="1"/>
  <c r="F198" i="8" s="1"/>
  <c r="F207" i="8" a="1"/>
  <c r="F207" i="8" s="1"/>
  <c r="F192" i="8" a="1"/>
  <c r="F192" i="8" s="1"/>
  <c r="F164" i="8" a="1"/>
  <c r="F16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11" i="8" a="1"/>
  <c r="P111" i="8" s="1"/>
  <c r="P154" i="8" a="1"/>
  <c r="P154" i="8" s="1"/>
  <c r="P153" i="8" a="1"/>
  <c r="P153" i="8" s="1"/>
  <c r="P139" i="8" a="1"/>
  <c r="P139" i="8" s="1"/>
  <c r="P135" i="8" a="1"/>
  <c r="P135" i="8" s="1"/>
  <c r="P148" i="8" a="1"/>
  <c r="P148" i="8" s="1"/>
  <c r="P114" i="8" a="1"/>
  <c r="P114" i="8" s="1"/>
  <c r="O63" i="8" a="1"/>
  <c r="O63" i="8" s="1"/>
  <c r="O83" i="8" a="1"/>
  <c r="O83" i="8" s="1"/>
  <c r="O60" i="8" a="1"/>
  <c r="O60" i="8" s="1"/>
  <c r="O95" i="8" a="1"/>
  <c r="O95"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64" i="8" a="1"/>
  <c r="BM264" i="8" s="1"/>
  <c r="BM254" i="8" a="1"/>
  <c r="BM254" i="8" s="1"/>
  <c r="BM258" i="8" a="1"/>
  <c r="BM258" i="8" s="1"/>
  <c r="AZ181" i="8" a="1"/>
  <c r="AZ181" i="8" s="1"/>
  <c r="AZ175" i="8" a="1"/>
  <c r="AZ175" i="8" s="1"/>
  <c r="AZ208" i="8" a="1"/>
  <c r="AZ208" i="8" s="1"/>
  <c r="AZ168" i="8" a="1"/>
  <c r="AZ168"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M245" i="8" l="1" a="1"/>
  <c r="BM245" i="8" s="1"/>
  <c r="O86" i="8" a="1"/>
  <c r="O86" i="8" s="1"/>
  <c r="K242" i="8" a="1"/>
  <c r="K242" i="8" s="1"/>
  <c r="Q241" i="8" a="1"/>
  <c r="Q241" i="8" s="1"/>
  <c r="Q262" i="8" a="1"/>
  <c r="Q262" i="8" s="1"/>
  <c r="Q240" i="8" a="1"/>
  <c r="Q240" i="8" s="1"/>
  <c r="Q249" i="8" a="1"/>
  <c r="Q249" i="8" s="1"/>
  <c r="Q264" i="8" a="1"/>
  <c r="Q264" i="8" s="1"/>
  <c r="Q255" i="8" a="1"/>
  <c r="Q255" i="8" s="1"/>
  <c r="Q259" i="8" a="1"/>
  <c r="Q259" i="8" s="1"/>
  <c r="Q219" i="8" a="1"/>
  <c r="Q219" i="8" s="1"/>
  <c r="Q265" i="8" a="1"/>
  <c r="Q265" i="8" s="1"/>
  <c r="Q226" i="8" a="1"/>
  <c r="Q226" i="8" s="1"/>
  <c r="Q235" i="8" a="1"/>
  <c r="Q235" i="8" s="1"/>
  <c r="Q243" i="8" a="1"/>
  <c r="Q243" i="8" s="1"/>
  <c r="Q232" i="8" a="1"/>
  <c r="Q232" i="8" s="1"/>
  <c r="Q257" i="8" a="1"/>
  <c r="Q257" i="8" s="1"/>
  <c r="Q246" i="8" a="1"/>
  <c r="Q246" i="8" s="1"/>
  <c r="Q251" i="8" a="1"/>
  <c r="Q251" i="8" s="1"/>
  <c r="Q238" i="8" a="1"/>
  <c r="Q238" i="8" s="1"/>
  <c r="Q230" i="8" a="1"/>
  <c r="Q230" i="8" s="1"/>
  <c r="Q236" i="8" a="1"/>
  <c r="Q236" i="8" s="1"/>
  <c r="Q252" i="8" a="1"/>
  <c r="Q252" i="8" s="1"/>
  <c r="Q253" i="8" a="1"/>
  <c r="Q253" i="8" s="1"/>
  <c r="Q247" i="8" a="1"/>
  <c r="Q247" i="8" s="1"/>
  <c r="Q261" i="8" a="1"/>
  <c r="Q261" i="8" s="1"/>
  <c r="Q242" i="8" a="1"/>
  <c r="Q242" i="8" s="1"/>
  <c r="BM221" i="8" a="1"/>
  <c r="BM221" i="8" s="1"/>
  <c r="P132" i="8" a="1"/>
  <c r="P132" i="8" s="1"/>
  <c r="F184" i="8" a="1"/>
  <c r="F184" i="8" s="1"/>
  <c r="K263" i="8" a="1"/>
  <c r="K263" i="8" s="1"/>
  <c r="Q233" i="8" a="1"/>
  <c r="Q233" i="8" s="1"/>
  <c r="E303" i="8" a="1"/>
  <c r="E303" i="8" s="1"/>
  <c r="BI302" i="8" a="1"/>
  <c r="BI302" i="8" s="1"/>
  <c r="BI282" i="8" a="1"/>
  <c r="BI282" i="8" s="1"/>
  <c r="BI307" i="8" a="1"/>
  <c r="BI307" i="8" s="1"/>
  <c r="S148" i="8" a="1"/>
  <c r="S148" i="8" s="1"/>
  <c r="S154" i="8" a="1"/>
  <c r="S154" i="8" s="1"/>
  <c r="S113" i="8" a="1"/>
  <c r="S113" i="8" s="1"/>
  <c r="S135" i="8" a="1"/>
  <c r="S135" i="8" s="1"/>
  <c r="S129" i="8" a="1"/>
  <c r="S129" i="8" s="1"/>
  <c r="S136" i="8" a="1"/>
  <c r="S136" i="8" s="1"/>
  <c r="S155" i="8" a="1"/>
  <c r="S155" i="8" s="1"/>
  <c r="S132" i="8" a="1"/>
  <c r="S132" i="8" s="1"/>
  <c r="S143" i="8" a="1"/>
  <c r="S143" i="8" s="1"/>
  <c r="S149" i="8" a="1"/>
  <c r="S149" i="8" s="1"/>
  <c r="S128" i="8" a="1"/>
  <c r="S128" i="8" s="1"/>
  <c r="S112" i="8" a="1"/>
  <c r="S112" i="8" s="1"/>
  <c r="S118" i="8" a="1"/>
  <c r="S118" i="8" s="1"/>
  <c r="S131" i="8" a="1"/>
  <c r="S131" i="8" s="1"/>
  <c r="S109" i="8" a="1"/>
  <c r="S109" i="8" s="1"/>
  <c r="S145" i="8" a="1"/>
  <c r="S145" i="8" s="1"/>
  <c r="S150" i="8" a="1"/>
  <c r="S150" i="8" s="1"/>
  <c r="S119" i="8" a="1"/>
  <c r="S119" i="8" s="1"/>
  <c r="S110" i="8" a="1"/>
  <c r="S110" i="8" s="1"/>
  <c r="S137" i="8" a="1"/>
  <c r="S137" i="8" s="1"/>
  <c r="S126" i="8" a="1"/>
  <c r="S126" i="8" s="1"/>
  <c r="S139" i="8" a="1"/>
  <c r="S139" i="8" s="1"/>
  <c r="S133" i="8" a="1"/>
  <c r="S133" i="8" s="1"/>
  <c r="S124" i="8" a="1"/>
  <c r="S124" i="8" s="1"/>
  <c r="L69" i="8" a="1"/>
  <c r="L69" i="8" s="1"/>
  <c r="L98" i="8" a="1"/>
  <c r="L98" i="8" s="1"/>
  <c r="L56" i="8" a="1"/>
  <c r="L56" i="8" s="1"/>
  <c r="L78" i="8" a="1"/>
  <c r="L78" i="8" s="1"/>
  <c r="L85" i="8" a="1"/>
  <c r="L85" i="8" s="1"/>
  <c r="L101" i="8" a="1"/>
  <c r="L101" i="8" s="1"/>
  <c r="L100" i="8" a="1"/>
  <c r="L100" i="8" s="1"/>
  <c r="L58" i="8" a="1"/>
  <c r="L58" i="8" s="1"/>
  <c r="L99" i="8" a="1"/>
  <c r="L99" i="8" s="1"/>
  <c r="L91" i="8" a="1"/>
  <c r="L91" i="8" s="1"/>
  <c r="L87" i="8" a="1"/>
  <c r="L87" i="8" s="1"/>
  <c r="L79" i="8" a="1"/>
  <c r="L79" i="8" s="1"/>
  <c r="L95" i="8" a="1"/>
  <c r="L95" i="8" s="1"/>
  <c r="L66" i="8" a="1"/>
  <c r="L66" i="8" s="1"/>
  <c r="L102" i="8" a="1"/>
  <c r="L102" i="8" s="1"/>
  <c r="L67" i="8" a="1"/>
  <c r="L67" i="8" s="1"/>
  <c r="L63" i="8" a="1"/>
  <c r="L63" i="8" s="1"/>
  <c r="L86" i="8" a="1"/>
  <c r="L86" i="8" s="1"/>
  <c r="L72" i="8" a="1"/>
  <c r="L72" i="8" s="1"/>
  <c r="L90" i="8" a="1"/>
  <c r="L90" i="8" s="1"/>
  <c r="L81" i="8" a="1"/>
  <c r="L81" i="8" s="1"/>
  <c r="L93" i="8" a="1"/>
  <c r="L93" i="8" s="1"/>
  <c r="L75" i="8" a="1"/>
  <c r="L75" i="8" s="1"/>
  <c r="L61" i="8" a="1"/>
  <c r="L61" i="8" s="1"/>
  <c r="L55" i="8" a="1"/>
  <c r="L55" i="8" s="1"/>
  <c r="L57" i="8" a="1"/>
  <c r="L57" i="8" s="1"/>
  <c r="L62" i="8" a="1"/>
  <c r="L62" i="8" s="1"/>
  <c r="L88" i="8" a="1"/>
  <c r="L88" i="8" s="1"/>
  <c r="L73" i="8" a="1"/>
  <c r="L73" i="8" s="1"/>
  <c r="L96" i="8" a="1"/>
  <c r="L96" i="8" s="1"/>
  <c r="L77" i="8" a="1"/>
  <c r="L77" i="8" s="1"/>
  <c r="L71" i="8" a="1"/>
  <c r="L71" i="8" s="1"/>
  <c r="I167" i="8" a="1"/>
  <c r="I167" i="8" s="1"/>
  <c r="I177" i="8" a="1"/>
  <c r="I177" i="8" s="1"/>
  <c r="I209" i="8" a="1"/>
  <c r="I209" i="8" s="1"/>
  <c r="I192" i="8" a="1"/>
  <c r="I192" i="8" s="1"/>
  <c r="I188" i="8" a="1"/>
  <c r="I188" i="8" s="1"/>
  <c r="I164" i="8" a="1"/>
  <c r="I164" i="8" s="1"/>
  <c r="I181" i="8" a="1"/>
  <c r="I181" i="8" s="1"/>
  <c r="I186" i="8" a="1"/>
  <c r="I186" i="8" s="1"/>
  <c r="I174" i="8" a="1"/>
  <c r="I174" i="8" s="1"/>
  <c r="BL229" i="8" a="1"/>
  <c r="BL229" i="8" s="1"/>
  <c r="BL251" i="8" a="1"/>
  <c r="BL251" i="8" s="1"/>
  <c r="BL225" i="8" a="1"/>
  <c r="BL225" i="8" s="1"/>
  <c r="BL223" i="8" a="1"/>
  <c r="BL223" i="8" s="1"/>
  <c r="BL230" i="8" a="1"/>
  <c r="BL230" i="8" s="1"/>
  <c r="BL232" i="8" a="1"/>
  <c r="BL232" i="8" s="1"/>
  <c r="BL234" i="8" a="1"/>
  <c r="BL234" i="8" s="1"/>
  <c r="BL228" i="8" a="1"/>
  <c r="BL228" i="8" s="1"/>
  <c r="BL254" i="8" a="1"/>
  <c r="BL254" i="8" s="1"/>
  <c r="BL259" i="8" a="1"/>
  <c r="BL259" i="8" s="1"/>
  <c r="BL252" i="8" a="1"/>
  <c r="BL252" i="8" s="1"/>
  <c r="BL263" i="8" a="1"/>
  <c r="BL263" i="8" s="1"/>
  <c r="BL255" i="8" a="1"/>
  <c r="BL255" i="8" s="1"/>
  <c r="BL247" i="8" a="1"/>
  <c r="BL247" i="8" s="1"/>
  <c r="BL260" i="8" a="1"/>
  <c r="BL260" i="8" s="1"/>
  <c r="BL253" i="8" a="1"/>
  <c r="BL253" i="8" s="1"/>
  <c r="BL249" i="8" a="1"/>
  <c r="BL249" i="8" s="1"/>
  <c r="BL265" i="8" a="1"/>
  <c r="BL265" i="8" s="1"/>
  <c r="BL240" i="8" a="1"/>
  <c r="BL240" i="8" s="1"/>
  <c r="BL264" i="8" a="1"/>
  <c r="BL264" i="8" s="1"/>
  <c r="BL219" i="8" a="1"/>
  <c r="BL219" i="8" s="1"/>
  <c r="BL258" i="8" a="1"/>
  <c r="BL258" i="8" s="1"/>
  <c r="BL241" i="8" a="1"/>
  <c r="BL241" i="8" s="1"/>
  <c r="BL221" i="8" a="1"/>
  <c r="BL221" i="8" s="1"/>
  <c r="BL222" i="8" a="1"/>
  <c r="BL222" i="8" s="1"/>
  <c r="BL238" i="8" a="1"/>
  <c r="BL238" i="8" s="1"/>
  <c r="BL266" i="8" a="1"/>
  <c r="BL266" i="8" s="1"/>
  <c r="BL237" i="8" a="1"/>
  <c r="BL237" i="8" s="1"/>
  <c r="BL261" i="8" a="1"/>
  <c r="BL261" i="8" s="1"/>
  <c r="BL262" i="8" a="1"/>
  <c r="BL262" i="8" s="1"/>
  <c r="BL248" i="8" a="1"/>
  <c r="BL248" i="8" s="1"/>
  <c r="BL257" i="8" a="1"/>
  <c r="BL257" i="8" s="1"/>
  <c r="BH68" i="8" a="1"/>
  <c r="BH68" i="8" s="1"/>
  <c r="BH69" i="8" a="1"/>
  <c r="BH69" i="8" s="1"/>
  <c r="BH55" i="8" a="1"/>
  <c r="BH55" i="8" s="1"/>
  <c r="BH93" i="8" a="1"/>
  <c r="BH93" i="8" s="1"/>
  <c r="BH77" i="8" a="1"/>
  <c r="BH77" i="8" s="1"/>
  <c r="O88" i="8" a="1"/>
  <c r="O88" i="8" s="1"/>
  <c r="BC264" i="8" a="1"/>
  <c r="BC264" i="8" s="1"/>
  <c r="BC262" i="8" a="1"/>
  <c r="BC262" i="8" s="1"/>
  <c r="BC243" i="8" a="1"/>
  <c r="BC243" i="8" s="1"/>
  <c r="BC255" i="8" a="1"/>
  <c r="BC255" i="8" s="1"/>
  <c r="BC257" i="8" a="1"/>
  <c r="BC257" i="8" s="1"/>
  <c r="BC240" i="8" a="1"/>
  <c r="BC240" i="8" s="1"/>
  <c r="BC259" i="8" a="1"/>
  <c r="BC259" i="8" s="1"/>
  <c r="BC253" i="8" a="1"/>
  <c r="BC253" i="8" s="1"/>
  <c r="BC231" i="8" a="1"/>
  <c r="BC231" i="8" s="1"/>
  <c r="BC258" i="8" a="1"/>
  <c r="BC258" i="8" s="1"/>
  <c r="BC237" i="8" a="1"/>
  <c r="BC237" i="8" s="1"/>
  <c r="BC250" i="8" a="1"/>
  <c r="BC250" i="8" s="1"/>
  <c r="BC256" i="8" a="1"/>
  <c r="BC256" i="8" s="1"/>
  <c r="BC251" i="8" a="1"/>
  <c r="BC251" i="8" s="1"/>
  <c r="BC260" i="8" a="1"/>
  <c r="BC260" i="8" s="1"/>
  <c r="BC247" i="8" a="1"/>
  <c r="BC247" i="8" s="1"/>
  <c r="BC234" i="8" a="1"/>
  <c r="BC234" i="8" s="1"/>
  <c r="BC235" i="8" a="1"/>
  <c r="BC235" i="8" s="1"/>
  <c r="BC248" i="8" a="1"/>
  <c r="BC248" i="8" s="1"/>
  <c r="BC266" i="8" a="1"/>
  <c r="BC266" i="8" s="1"/>
  <c r="BC229" i="8" a="1"/>
  <c r="BC229" i="8" s="1"/>
  <c r="BC246" i="8" a="1"/>
  <c r="BC246" i="8" s="1"/>
  <c r="BC219" i="8" a="1"/>
  <c r="BC219" i="8" s="1"/>
  <c r="BC227" i="8" a="1"/>
  <c r="BC227" i="8" s="1"/>
  <c r="F201" i="8" a="1"/>
  <c r="F201" i="8" s="1"/>
  <c r="BC263" i="8" a="1"/>
  <c r="BC263" i="8" s="1"/>
  <c r="K234" i="8" a="1"/>
  <c r="K234" i="8" s="1"/>
  <c r="P126" i="8" a="1"/>
  <c r="P126" i="8" s="1"/>
  <c r="F208" i="8" a="1"/>
  <c r="F208" i="8" s="1"/>
  <c r="O209" i="8" a="1"/>
  <c r="O209" i="8" s="1"/>
  <c r="BC254" i="8" a="1"/>
  <c r="BC254" i="8" s="1"/>
  <c r="BC265" i="8" a="1"/>
  <c r="BC265" i="8" s="1"/>
  <c r="K250" i="8" a="1"/>
  <c r="K250" i="8" s="1"/>
  <c r="K225" i="8" a="1"/>
  <c r="K225" i="8" s="1"/>
  <c r="Q266" i="8" a="1"/>
  <c r="Q266" i="8" s="1"/>
  <c r="Q234" i="8" a="1"/>
  <c r="Q234" i="8" s="1"/>
  <c r="S121" i="8" a="1"/>
  <c r="S121" i="8" s="1"/>
  <c r="S122" i="8" a="1"/>
  <c r="S122" i="8" s="1"/>
  <c r="I193" i="8" a="1"/>
  <c r="I193" i="8" s="1"/>
  <c r="BA87" i="8" a="1"/>
  <c r="BA87" i="8" s="1"/>
  <c r="L83" i="8" a="1"/>
  <c r="L83" i="8" s="1"/>
  <c r="L65" i="8" a="1"/>
  <c r="L65" i="8" s="1"/>
  <c r="BM122" i="8" a="1"/>
  <c r="BM122" i="8" s="1"/>
  <c r="D115" i="8" a="1"/>
  <c r="D115" i="8" s="1"/>
  <c r="D113" i="8" a="1"/>
  <c r="D113" i="8" s="1"/>
  <c r="BL250" i="8" a="1"/>
  <c r="BL250" i="8" s="1"/>
  <c r="E295" i="8" a="1"/>
  <c r="E295" i="8" s="1"/>
  <c r="BH301" i="8" a="1"/>
  <c r="BH301" i="8" s="1"/>
  <c r="BH279" i="8" a="1"/>
  <c r="BH279" i="8" s="1"/>
  <c r="I123" i="8" a="1"/>
  <c r="I123" i="8" s="1"/>
  <c r="I109" i="8" a="1"/>
  <c r="I109" i="8" s="1"/>
  <c r="I143" i="8" a="1"/>
  <c r="I143" i="8" s="1"/>
  <c r="I121" i="8" a="1"/>
  <c r="I121" i="8" s="1"/>
  <c r="I114" i="8" a="1"/>
  <c r="I114" i="8" s="1"/>
  <c r="I120" i="8" a="1"/>
  <c r="I120" i="8" s="1"/>
  <c r="I129" i="8" a="1"/>
  <c r="I129" i="8" s="1"/>
  <c r="I154" i="8" a="1"/>
  <c r="I154" i="8" s="1"/>
  <c r="E358" i="8" a="1"/>
  <c r="E358" i="8" s="1"/>
  <c r="E382" i="8" a="1"/>
  <c r="E382" i="8" s="1"/>
  <c r="E367" i="8" a="1"/>
  <c r="E367" i="8" s="1"/>
  <c r="E361" i="8" a="1"/>
  <c r="E361" i="8" s="1"/>
  <c r="E344" i="8" a="1"/>
  <c r="E344" i="8" s="1"/>
  <c r="O66" i="8" a="1"/>
  <c r="O66" i="8" s="1"/>
  <c r="P109" i="8" a="1"/>
  <c r="P109" i="8" s="1"/>
  <c r="O84" i="8" a="1"/>
  <c r="O84" i="8" s="1"/>
  <c r="O207" i="8" a="1"/>
  <c r="O207" i="8" s="1"/>
  <c r="BM260" i="8" a="1"/>
  <c r="BM260" i="8" s="1"/>
  <c r="BM238" i="8" a="1"/>
  <c r="BM238" i="8" s="1"/>
  <c r="BM237" i="8" a="1"/>
  <c r="BM237" i="8" s="1"/>
  <c r="BM257" i="8" a="1"/>
  <c r="BM257" i="8" s="1"/>
  <c r="O67" i="8" a="1"/>
  <c r="O67" i="8" s="1"/>
  <c r="O92" i="8" a="1"/>
  <c r="O92" i="8" s="1"/>
  <c r="O76" i="8" a="1"/>
  <c r="O76" i="8" s="1"/>
  <c r="O96" i="8" a="1"/>
  <c r="O96" i="8" s="1"/>
  <c r="P117" i="8" a="1"/>
  <c r="P117" i="8" s="1"/>
  <c r="P156" i="8" a="1"/>
  <c r="P156" i="8" s="1"/>
  <c r="P147" i="8" a="1"/>
  <c r="P147" i="8" s="1"/>
  <c r="P141" i="8" a="1"/>
  <c r="P141" i="8" s="1"/>
  <c r="F191" i="8" a="1"/>
  <c r="F191" i="8" s="1"/>
  <c r="F173" i="8" a="1"/>
  <c r="F173" i="8" s="1"/>
  <c r="F195" i="8" a="1"/>
  <c r="F195" i="8" s="1"/>
  <c r="F168" i="8" a="1"/>
  <c r="F168" i="8" s="1"/>
  <c r="O210" i="8" a="1"/>
  <c r="O210" i="8" s="1"/>
  <c r="O190" i="8" a="1"/>
  <c r="O190" i="8" s="1"/>
  <c r="O183" i="8" a="1"/>
  <c r="O183" i="8" s="1"/>
  <c r="O194" i="8" a="1"/>
  <c r="O194" i="8" s="1"/>
  <c r="B76" i="8" a="1"/>
  <c r="B76" i="8" s="1"/>
  <c r="B86" i="8" a="1"/>
  <c r="B86" i="8" s="1"/>
  <c r="BC249" i="8" a="1"/>
  <c r="BC249" i="8" s="1"/>
  <c r="BC224" i="8" a="1"/>
  <c r="BC224" i="8" s="1"/>
  <c r="D65" i="8" a="1"/>
  <c r="D65" i="8" s="1"/>
  <c r="K252" i="8" a="1"/>
  <c r="K252" i="8" s="1"/>
  <c r="Q227" i="8" a="1"/>
  <c r="Q227" i="8" s="1"/>
  <c r="Q256" i="8" a="1"/>
  <c r="Q256" i="8" s="1"/>
  <c r="S152" i="8" a="1"/>
  <c r="S152" i="8" s="1"/>
  <c r="S134" i="8" a="1"/>
  <c r="S134" i="8" s="1"/>
  <c r="I165" i="8" a="1"/>
  <c r="I165" i="8" s="1"/>
  <c r="BA70" i="8" a="1"/>
  <c r="BA70" i="8" s="1"/>
  <c r="L70" i="8" a="1"/>
  <c r="L70" i="8" s="1"/>
  <c r="L89" i="8" a="1"/>
  <c r="L89" i="8" s="1"/>
  <c r="J154" i="8" a="1"/>
  <c r="J154" i="8" s="1"/>
  <c r="BL235" i="8" a="1"/>
  <c r="BL235" i="8" s="1"/>
  <c r="BH313" i="8" a="1"/>
  <c r="BH313" i="8" s="1"/>
  <c r="B176" i="8" a="1"/>
  <c r="B176" i="8" s="1"/>
  <c r="B206" i="8" a="1"/>
  <c r="B206" i="8" s="1"/>
  <c r="B171" i="8" a="1"/>
  <c r="B171" i="8" s="1"/>
  <c r="K238" i="8" a="1"/>
  <c r="K238" i="8" s="1"/>
  <c r="K231" i="8" a="1"/>
  <c r="K231" i="8" s="1"/>
  <c r="K236" i="8" a="1"/>
  <c r="K236" i="8" s="1"/>
  <c r="K237" i="8" a="1"/>
  <c r="K237" i="8" s="1"/>
  <c r="K255" i="8" a="1"/>
  <c r="K255" i="8" s="1"/>
  <c r="K235" i="8" a="1"/>
  <c r="K235" i="8" s="1"/>
  <c r="K259" i="8" a="1"/>
  <c r="K259" i="8" s="1"/>
  <c r="K228" i="8" a="1"/>
  <c r="K228" i="8" s="1"/>
  <c r="K264" i="8" a="1"/>
  <c r="K264" i="8" s="1"/>
  <c r="K248" i="8" a="1"/>
  <c r="K248" i="8" s="1"/>
  <c r="K262" i="8" a="1"/>
  <c r="K262" i="8" s="1"/>
  <c r="K265" i="8" a="1"/>
  <c r="K265" i="8" s="1"/>
  <c r="K257" i="8" a="1"/>
  <c r="K257" i="8" s="1"/>
  <c r="K254" i="8" a="1"/>
  <c r="K254" i="8" s="1"/>
  <c r="K223" i="8" a="1"/>
  <c r="K223" i="8" s="1"/>
  <c r="K226" i="8" a="1"/>
  <c r="K226" i="8" s="1"/>
  <c r="K229" i="8" a="1"/>
  <c r="K229" i="8" s="1"/>
  <c r="K256" i="8" a="1"/>
  <c r="K256" i="8" s="1"/>
  <c r="K249" i="8" a="1"/>
  <c r="K249" i="8" s="1"/>
  <c r="K222" i="8" a="1"/>
  <c r="K222" i="8" s="1"/>
  <c r="K266" i="8" a="1"/>
  <c r="K266" i="8" s="1"/>
  <c r="K224" i="8" a="1"/>
  <c r="K224" i="8" s="1"/>
  <c r="K230" i="8" a="1"/>
  <c r="K230" i="8" s="1"/>
  <c r="K232" i="8" a="1"/>
  <c r="K232" i="8" s="1"/>
  <c r="BM252" i="8" a="1"/>
  <c r="BM252" i="8" s="1"/>
  <c r="E275" i="8" a="1"/>
  <c r="E275" i="8" s="1"/>
  <c r="E317" i="8" a="1"/>
  <c r="E317" i="8" s="1"/>
  <c r="E307" i="8" a="1"/>
  <c r="E307" i="8" s="1"/>
  <c r="E308" i="8" a="1"/>
  <c r="E308" i="8" s="1"/>
  <c r="E306" i="8" a="1"/>
  <c r="E306" i="8" s="1"/>
  <c r="E321" i="8" a="1"/>
  <c r="E321" i="8" s="1"/>
  <c r="E279" i="8" a="1"/>
  <c r="E279" i="8" s="1"/>
  <c r="E281" i="8" a="1"/>
  <c r="E281" i="8" s="1"/>
  <c r="E274" i="8" a="1"/>
  <c r="E274" i="8" s="1"/>
  <c r="E284" i="8" a="1"/>
  <c r="E284" i="8" s="1"/>
  <c r="E293" i="8" a="1"/>
  <c r="E293" i="8" s="1"/>
  <c r="E298" i="8" a="1"/>
  <c r="E298" i="8" s="1"/>
  <c r="E310" i="8" a="1"/>
  <c r="E310" i="8" s="1"/>
  <c r="E316" i="8" a="1"/>
  <c r="E316" i="8" s="1"/>
  <c r="E277" i="8" a="1"/>
  <c r="E277" i="8" s="1"/>
  <c r="E289" i="8" a="1"/>
  <c r="E289" i="8" s="1"/>
  <c r="E305" i="8" a="1"/>
  <c r="E305" i="8" s="1"/>
  <c r="E318" i="8" a="1"/>
  <c r="E318" i="8" s="1"/>
  <c r="E299" i="8" a="1"/>
  <c r="E299" i="8" s="1"/>
  <c r="E315" i="8" a="1"/>
  <c r="E315" i="8" s="1"/>
  <c r="E291" i="8" a="1"/>
  <c r="E291" i="8" s="1"/>
  <c r="E296" i="8" a="1"/>
  <c r="E296" i="8" s="1"/>
  <c r="E290" i="8" a="1"/>
  <c r="E290" i="8" s="1"/>
  <c r="E280" i="8" a="1"/>
  <c r="E280" i="8" s="1"/>
  <c r="E282" i="8" a="1"/>
  <c r="E282" i="8" s="1"/>
  <c r="E285" i="8" a="1"/>
  <c r="E285" i="8" s="1"/>
  <c r="E283" i="8" a="1"/>
  <c r="E283" i="8" s="1"/>
  <c r="E302" i="8" a="1"/>
  <c r="E302" i="8" s="1"/>
  <c r="E314" i="8" a="1"/>
  <c r="E314" i="8" s="1"/>
  <c r="E297" i="8" a="1"/>
  <c r="E297" i="8" s="1"/>
  <c r="E292" i="8" a="1"/>
  <c r="E292" i="8" s="1"/>
  <c r="E286" i="8" a="1"/>
  <c r="E286" i="8" s="1"/>
  <c r="O102" i="8" a="1"/>
  <c r="O102" i="8" s="1"/>
  <c r="O85" i="8" a="1"/>
  <c r="O85" i="8" s="1"/>
  <c r="F182" i="8" a="1"/>
  <c r="F182" i="8" s="1"/>
  <c r="F179" i="8" a="1"/>
  <c r="F179" i="8" s="1"/>
  <c r="BM250" i="8" a="1"/>
  <c r="BM250" i="8" s="1"/>
  <c r="BM231" i="8" a="1"/>
  <c r="BM231" i="8" s="1"/>
  <c r="O64" i="8" a="1"/>
  <c r="O64" i="8" s="1"/>
  <c r="P140" i="8" a="1"/>
  <c r="P140" i="8" s="1"/>
  <c r="F194" i="8" a="1"/>
  <c r="F194" i="8" s="1"/>
  <c r="O193" i="8" a="1"/>
  <c r="O193" i="8" s="1"/>
  <c r="BM225" i="8" a="1"/>
  <c r="BM225" i="8" s="1"/>
  <c r="O59" i="8" a="1"/>
  <c r="O59" i="8" s="1"/>
  <c r="P121" i="8" a="1"/>
  <c r="P121" i="8" s="1"/>
  <c r="P125" i="8" a="1"/>
  <c r="P125" i="8" s="1"/>
  <c r="F170" i="8" a="1"/>
  <c r="F170" i="8" s="1"/>
  <c r="O168" i="8" a="1"/>
  <c r="O168" i="8" s="1"/>
  <c r="BC223" i="8" a="1"/>
  <c r="BC223" i="8" s="1"/>
  <c r="K233" i="8" a="1"/>
  <c r="K233" i="8" s="1"/>
  <c r="Q245" i="8" a="1"/>
  <c r="Q245" i="8" s="1"/>
  <c r="S146" i="8" a="1"/>
  <c r="S146" i="8" s="1"/>
  <c r="BA94" i="8" a="1"/>
  <c r="BA94" i="8" s="1"/>
  <c r="L94" i="8" a="1"/>
  <c r="L94" i="8" s="1"/>
  <c r="J123" i="8" a="1"/>
  <c r="J123" i="8" s="1"/>
  <c r="BL242" i="8" a="1"/>
  <c r="BL242" i="8" s="1"/>
  <c r="D142" i="8" a="1"/>
  <c r="D142" i="8" s="1"/>
  <c r="D151" i="8" a="1"/>
  <c r="D151" i="8" s="1"/>
  <c r="D146" i="8" a="1"/>
  <c r="D146" i="8" s="1"/>
  <c r="D141" i="8" a="1"/>
  <c r="D141" i="8" s="1"/>
  <c r="D120" i="8" a="1"/>
  <c r="D120" i="8" s="1"/>
  <c r="D136" i="8" a="1"/>
  <c r="D136" i="8" s="1"/>
  <c r="D132" i="8" a="1"/>
  <c r="D132" i="8" s="1"/>
  <c r="D134" i="8" a="1"/>
  <c r="D134" i="8" s="1"/>
  <c r="D110" i="8" a="1"/>
  <c r="D110" i="8" s="1"/>
  <c r="D152" i="8" a="1"/>
  <c r="D152" i="8" s="1"/>
  <c r="D150" i="8" a="1"/>
  <c r="D150" i="8" s="1"/>
  <c r="D153" i="8" a="1"/>
  <c r="D153" i="8" s="1"/>
  <c r="D125" i="8" a="1"/>
  <c r="D125" i="8" s="1"/>
  <c r="D121" i="8" a="1"/>
  <c r="D121" i="8" s="1"/>
  <c r="D124" i="8" a="1"/>
  <c r="D124" i="8" s="1"/>
  <c r="D119" i="8" a="1"/>
  <c r="D119" i="8" s="1"/>
  <c r="D111" i="8" a="1"/>
  <c r="D111" i="8" s="1"/>
  <c r="D123" i="8" a="1"/>
  <c r="D123" i="8" s="1"/>
  <c r="D116" i="8" a="1"/>
  <c r="D116" i="8" s="1"/>
  <c r="D117" i="8" a="1"/>
  <c r="D117" i="8" s="1"/>
  <c r="D154" i="8" a="1"/>
  <c r="D154" i="8" s="1"/>
  <c r="D127" i="8" a="1"/>
  <c r="D127" i="8" s="1"/>
  <c r="D145" i="8" a="1"/>
  <c r="D145" i="8" s="1"/>
  <c r="D148" i="8" a="1"/>
  <c r="D148" i="8" s="1"/>
  <c r="D149" i="8" a="1"/>
  <c r="D149" i="8" s="1"/>
  <c r="D138" i="8" a="1"/>
  <c r="D138" i="8" s="1"/>
  <c r="D126" i="8" a="1"/>
  <c r="D126" i="8" s="1"/>
  <c r="D156" i="8" a="1"/>
  <c r="D156" i="8" s="1"/>
  <c r="D143" i="8" a="1"/>
  <c r="D143" i="8" s="1"/>
  <c r="D128" i="8" a="1"/>
  <c r="D128" i="8" s="1"/>
  <c r="D147" i="8" a="1"/>
  <c r="D147" i="8" s="1"/>
  <c r="D114" i="8" a="1"/>
  <c r="D114" i="8" s="1"/>
  <c r="BM152" i="8" a="1"/>
  <c r="BM152" i="8" s="1"/>
  <c r="BM117" i="8" a="1"/>
  <c r="BM117" i="8" s="1"/>
  <c r="BM145" i="8" a="1"/>
  <c r="BM145" i="8" s="1"/>
  <c r="BM139" i="8" a="1"/>
  <c r="BM139" i="8" s="1"/>
  <c r="BM138" i="8" a="1"/>
  <c r="BM138" i="8" s="1"/>
  <c r="BM119" i="8" a="1"/>
  <c r="BM119" i="8" s="1"/>
  <c r="BM147" i="8" a="1"/>
  <c r="BM147" i="8" s="1"/>
  <c r="BM109" i="8" a="1"/>
  <c r="BM109" i="8" s="1"/>
  <c r="BM113" i="8" a="1"/>
  <c r="BM113" i="8" s="1"/>
  <c r="BM110" i="8" a="1"/>
  <c r="BM110" i="8" s="1"/>
  <c r="BM140" i="8" a="1"/>
  <c r="BM140" i="8" s="1"/>
  <c r="BM151" i="8" a="1"/>
  <c r="BM151" i="8" s="1"/>
  <c r="BM118" i="8" a="1"/>
  <c r="BM118" i="8" s="1"/>
  <c r="BM115" i="8" a="1"/>
  <c r="BM115" i="8" s="1"/>
  <c r="BM142" i="8" a="1"/>
  <c r="BM142" i="8" s="1"/>
  <c r="BM126" i="8" a="1"/>
  <c r="BM126" i="8" s="1"/>
  <c r="BM114" i="8" a="1"/>
  <c r="BM114" i="8" s="1"/>
  <c r="BM154" i="8" a="1"/>
  <c r="BM154" i="8" s="1"/>
  <c r="BM146" i="8" a="1"/>
  <c r="BM146" i="8" s="1"/>
  <c r="BM144" i="8" a="1"/>
  <c r="BM144" i="8" s="1"/>
  <c r="BM153" i="8" a="1"/>
  <c r="BM153" i="8" s="1"/>
  <c r="BM127" i="8" a="1"/>
  <c r="BM127" i="8" s="1"/>
  <c r="BM156" i="8" a="1"/>
  <c r="BM156" i="8" s="1"/>
  <c r="BM137" i="8" a="1"/>
  <c r="BM137" i="8" s="1"/>
  <c r="BM112" i="8" a="1"/>
  <c r="BM112" i="8" s="1"/>
  <c r="BM116" i="8" a="1"/>
  <c r="BM116" i="8" s="1"/>
  <c r="BM129" i="8" a="1"/>
  <c r="BM129" i="8" s="1"/>
  <c r="BM130" i="8" a="1"/>
  <c r="BM130" i="8" s="1"/>
  <c r="BM143" i="8" a="1"/>
  <c r="BM143" i="8" s="1"/>
  <c r="BM155" i="8" a="1"/>
  <c r="BM155" i="8" s="1"/>
  <c r="BM123" i="8" a="1"/>
  <c r="BM123" i="8" s="1"/>
  <c r="BM124" i="8" a="1"/>
  <c r="BM124" i="8" s="1"/>
  <c r="B83" i="8" a="1"/>
  <c r="B83" i="8" s="1"/>
  <c r="B95" i="8" a="1"/>
  <c r="B95" i="8" s="1"/>
  <c r="B88" i="8" a="1"/>
  <c r="B88" i="8" s="1"/>
  <c r="B101" i="8" a="1"/>
  <c r="B101" i="8" s="1"/>
  <c r="B96" i="8" a="1"/>
  <c r="B96" i="8" s="1"/>
  <c r="B75" i="8" a="1"/>
  <c r="B75" i="8" s="1"/>
  <c r="B90" i="8" a="1"/>
  <c r="B90" i="8" s="1"/>
  <c r="B66" i="8" a="1"/>
  <c r="B66" i="8" s="1"/>
  <c r="B77" i="8" a="1"/>
  <c r="B77" i="8" s="1"/>
  <c r="D82" i="8" a="1"/>
  <c r="D82" i="8" s="1"/>
  <c r="D71" i="8" a="1"/>
  <c r="D71" i="8" s="1"/>
  <c r="D74" i="8" a="1"/>
  <c r="D74" i="8" s="1"/>
  <c r="D86" i="8" a="1"/>
  <c r="D86" i="8" s="1"/>
  <c r="D61" i="8" a="1"/>
  <c r="D61" i="8" s="1"/>
  <c r="D97" i="8" a="1"/>
  <c r="D97" i="8" s="1"/>
  <c r="D84" i="8" a="1"/>
  <c r="D84" i="8" s="1"/>
  <c r="D88" i="8" a="1"/>
  <c r="D88" i="8" s="1"/>
  <c r="D102" i="8" a="1"/>
  <c r="D102" i="8" s="1"/>
  <c r="D60" i="8" a="1"/>
  <c r="D60" i="8" s="1"/>
  <c r="D93" i="8" a="1"/>
  <c r="D93" i="8" s="1"/>
  <c r="D87" i="8" a="1"/>
  <c r="D87" i="8" s="1"/>
  <c r="D73" i="8" a="1"/>
  <c r="D73" i="8" s="1"/>
  <c r="D63" i="8" a="1"/>
  <c r="D63" i="8" s="1"/>
  <c r="D80" i="8" a="1"/>
  <c r="D80" i="8" s="1"/>
  <c r="D76" i="8" a="1"/>
  <c r="D76" i="8" s="1"/>
  <c r="D58" i="8" a="1"/>
  <c r="D58" i="8" s="1"/>
  <c r="D55" i="8" a="1"/>
  <c r="D55" i="8" s="1"/>
  <c r="D77" i="8" a="1"/>
  <c r="D77" i="8" s="1"/>
  <c r="D69" i="8" a="1"/>
  <c r="D69" i="8" s="1"/>
  <c r="D99" i="8" a="1"/>
  <c r="D99" i="8" s="1"/>
  <c r="D81" i="8" a="1"/>
  <c r="D81" i="8" s="1"/>
  <c r="D100" i="8" a="1"/>
  <c r="D100" i="8" s="1"/>
  <c r="D75" i="8" a="1"/>
  <c r="D75" i="8" s="1"/>
  <c r="P165" i="8" a="1"/>
  <c r="P165" i="8" s="1"/>
  <c r="P204" i="8" a="1"/>
  <c r="P204" i="8" s="1"/>
  <c r="P190" i="8" a="1"/>
  <c r="P190" i="8" s="1"/>
  <c r="P210" i="8" a="1"/>
  <c r="P210" i="8" s="1"/>
  <c r="P193" i="8" a="1"/>
  <c r="P193" i="8" s="1"/>
  <c r="P180" i="8" a="1"/>
  <c r="P180" i="8" s="1"/>
  <c r="P194" i="8" a="1"/>
  <c r="P194" i="8" s="1"/>
  <c r="P176" i="8" a="1"/>
  <c r="P176" i="8" s="1"/>
  <c r="P189" i="8" a="1"/>
  <c r="P189" i="8" s="1"/>
  <c r="P197" i="8" a="1"/>
  <c r="P197" i="8" s="1"/>
  <c r="P185" i="8" a="1"/>
  <c r="P185" i="8" s="1"/>
  <c r="P195" i="8" a="1"/>
  <c r="P195" i="8" s="1"/>
  <c r="P186" i="8" a="1"/>
  <c r="P186" i="8" s="1"/>
  <c r="P174" i="8" a="1"/>
  <c r="P174" i="8" s="1"/>
  <c r="P164" i="8" a="1"/>
  <c r="P164" i="8" s="1"/>
  <c r="P166" i="8" a="1"/>
  <c r="P166" i="8" s="1"/>
  <c r="P206" i="8" a="1"/>
  <c r="P206" i="8" s="1"/>
  <c r="P169" i="8" a="1"/>
  <c r="P169" i="8" s="1"/>
  <c r="P168" i="8" a="1"/>
  <c r="P168" i="8" s="1"/>
  <c r="P170" i="8" a="1"/>
  <c r="P170" i="8" s="1"/>
  <c r="P173" i="8" a="1"/>
  <c r="P173" i="8" s="1"/>
  <c r="P179" i="8" a="1"/>
  <c r="P179" i="8" s="1"/>
  <c r="P187" i="8" a="1"/>
  <c r="P187" i="8" s="1"/>
  <c r="P183" i="8" a="1"/>
  <c r="P183" i="8" s="1"/>
  <c r="P182" i="8" a="1"/>
  <c r="P182" i="8" s="1"/>
  <c r="P178" i="8" a="1"/>
  <c r="P178" i="8" s="1"/>
  <c r="P211" i="8" a="1"/>
  <c r="P211" i="8" s="1"/>
  <c r="P184" i="8" a="1"/>
  <c r="P184" i="8" s="1"/>
  <c r="BI129" i="8" a="1"/>
  <c r="BI129" i="8" s="1"/>
  <c r="BI133" i="8" a="1"/>
  <c r="BI133" i="8" s="1"/>
  <c r="BH277" i="8" a="1"/>
  <c r="BH277" i="8" s="1"/>
  <c r="BH295" i="8" a="1"/>
  <c r="BH295" i="8" s="1"/>
  <c r="BH311" i="8" a="1"/>
  <c r="BH311" i="8" s="1"/>
  <c r="BH305" i="8" a="1"/>
  <c r="BH305" i="8" s="1"/>
  <c r="BH278" i="8" a="1"/>
  <c r="BH278" i="8" s="1"/>
  <c r="BH318" i="8" a="1"/>
  <c r="BH318" i="8" s="1"/>
  <c r="BH312" i="8" a="1"/>
  <c r="BH312" i="8" s="1"/>
  <c r="BH304" i="8" a="1"/>
  <c r="BH304" i="8" s="1"/>
  <c r="BH290" i="8" a="1"/>
  <c r="BH290" i="8" s="1"/>
  <c r="BH283" i="8" a="1"/>
  <c r="BH283" i="8" s="1"/>
  <c r="BH280" i="8" a="1"/>
  <c r="BH280" i="8" s="1"/>
  <c r="BH317" i="8" a="1"/>
  <c r="BH317" i="8" s="1"/>
  <c r="BH306" i="8" a="1"/>
  <c r="BH306" i="8" s="1"/>
  <c r="BH303" i="8" a="1"/>
  <c r="BH303" i="8" s="1"/>
  <c r="BH293" i="8" a="1"/>
  <c r="BH293" i="8" s="1"/>
  <c r="BH285" i="8" a="1"/>
  <c r="BH285" i="8" s="1"/>
  <c r="BH274" i="8" a="1"/>
  <c r="BH274" i="8" s="1"/>
  <c r="BH319" i="8" a="1"/>
  <c r="BH319" i="8" s="1"/>
  <c r="BH296" i="8" a="1"/>
  <c r="BH296" i="8" s="1"/>
  <c r="BH292" i="8" a="1"/>
  <c r="BH292" i="8" s="1"/>
  <c r="BH299" i="8" a="1"/>
  <c r="BH299" i="8" s="1"/>
  <c r="BH282" i="8" a="1"/>
  <c r="BH282" i="8" s="1"/>
  <c r="BH309" i="8" a="1"/>
  <c r="BH309" i="8" s="1"/>
  <c r="BH288" i="8" a="1"/>
  <c r="BH288" i="8" s="1"/>
  <c r="BH287" i="8" a="1"/>
  <c r="BH287" i="8" s="1"/>
  <c r="BH291" i="8" a="1"/>
  <c r="BH291" i="8" s="1"/>
  <c r="BH308" i="8" a="1"/>
  <c r="BH308" i="8" s="1"/>
  <c r="BH284" i="8" a="1"/>
  <c r="BH284" i="8" s="1"/>
  <c r="BH310" i="8" a="1"/>
  <c r="BH310" i="8" s="1"/>
  <c r="BH298" i="8" a="1"/>
  <c r="BH298" i="8" s="1"/>
  <c r="BH276" i="8" a="1"/>
  <c r="BH276" i="8" s="1"/>
  <c r="BH297" i="8" a="1"/>
  <c r="BH297" i="8" s="1"/>
  <c r="AZ177" i="8" a="1"/>
  <c r="AZ177" i="8" s="1"/>
  <c r="AZ178" i="8" a="1"/>
  <c r="AZ178" i="8" s="1"/>
  <c r="AZ196" i="8" a="1"/>
  <c r="AZ196" i="8" s="1"/>
  <c r="AZ184" i="8" a="1"/>
  <c r="AZ184" i="8" s="1"/>
  <c r="BM219" i="8" a="1"/>
  <c r="BM219" i="8" s="1"/>
  <c r="BM249" i="8" a="1"/>
  <c r="BM249" i="8" s="1"/>
  <c r="BM265" i="8" a="1"/>
  <c r="BM265" i="8" s="1"/>
  <c r="BM263" i="8" a="1"/>
  <c r="BM263" i="8" s="1"/>
  <c r="O77" i="8" a="1"/>
  <c r="O77" i="8" s="1"/>
  <c r="O99" i="8" a="1"/>
  <c r="O99" i="8" s="1"/>
  <c r="O57" i="8" a="1"/>
  <c r="O57" i="8" s="1"/>
  <c r="O62" i="8" a="1"/>
  <c r="O62" i="8" s="1"/>
  <c r="P122" i="8" a="1"/>
  <c r="P122" i="8" s="1"/>
  <c r="P152" i="8" a="1"/>
  <c r="P152" i="8" s="1"/>
  <c r="P146" i="8" a="1"/>
  <c r="P146" i="8" s="1"/>
  <c r="P130" i="8" a="1"/>
  <c r="P130" i="8" s="1"/>
  <c r="F181" i="8" a="1"/>
  <c r="F181" i="8" s="1"/>
  <c r="F193" i="8" a="1"/>
  <c r="F193" i="8" s="1"/>
  <c r="F199" i="8" a="1"/>
  <c r="F199" i="8" s="1"/>
  <c r="F187" i="8" a="1"/>
  <c r="F187" i="8" s="1"/>
  <c r="O184" i="8" a="1"/>
  <c r="O184" i="8" s="1"/>
  <c r="O202" i="8" a="1"/>
  <c r="O202" i="8" s="1"/>
  <c r="O173" i="8" a="1"/>
  <c r="O173" i="8" s="1"/>
  <c r="O187" i="8" a="1"/>
  <c r="O187" i="8" s="1"/>
  <c r="B97" i="8" a="1"/>
  <c r="B97" i="8" s="1"/>
  <c r="B58" i="8" a="1"/>
  <c r="B58" i="8" s="1"/>
  <c r="BC233" i="8" a="1"/>
  <c r="BC233" i="8" s="1"/>
  <c r="BC230" i="8" a="1"/>
  <c r="BC230" i="8" s="1"/>
  <c r="D90" i="8" a="1"/>
  <c r="D90" i="8" s="1"/>
  <c r="D72" i="8" a="1"/>
  <c r="D72" i="8" s="1"/>
  <c r="K244" i="8" a="1"/>
  <c r="K244" i="8" s="1"/>
  <c r="K246" i="8" a="1"/>
  <c r="K246" i="8" s="1"/>
  <c r="Q263" i="8" a="1"/>
  <c r="Q263" i="8" s="1"/>
  <c r="Q231" i="8" a="1"/>
  <c r="Q231" i="8" s="1"/>
  <c r="S141" i="8" a="1"/>
  <c r="S141" i="8" s="1"/>
  <c r="S114" i="8" a="1"/>
  <c r="S114" i="8" s="1"/>
  <c r="I202" i="8" a="1"/>
  <c r="I202" i="8" s="1"/>
  <c r="P196" i="8" a="1"/>
  <c r="P196" i="8" s="1"/>
  <c r="L59" i="8" a="1"/>
  <c r="L59" i="8" s="1"/>
  <c r="BM141" i="8" a="1"/>
  <c r="BM141" i="8" s="1"/>
  <c r="BM149" i="8" a="1"/>
  <c r="BM149" i="8" s="1"/>
  <c r="D129" i="8" a="1"/>
  <c r="D129" i="8" s="1"/>
  <c r="BL233" i="8" a="1"/>
  <c r="BL233" i="8" s="1"/>
  <c r="S254" i="8" a="1"/>
  <c r="S254" i="8" s="1"/>
  <c r="E320" i="8" a="1"/>
  <c r="E320" i="8" s="1"/>
  <c r="I301" i="8" a="1"/>
  <c r="I301" i="8" s="1"/>
  <c r="BH316" i="8" a="1"/>
  <c r="BH316" i="8" s="1"/>
  <c r="BH315" i="8" a="1"/>
  <c r="BH315" i="8" s="1"/>
  <c r="AX66" i="8" a="1"/>
  <c r="AX66" i="8" s="1"/>
  <c r="BJ305" i="8" a="1"/>
  <c r="BJ305" i="8" s="1"/>
  <c r="BB156" i="8" a="1"/>
  <c r="BB156" i="8" s="1"/>
  <c r="BB128" i="8" a="1"/>
  <c r="BB128" i="8" s="1"/>
  <c r="BB134" i="8" a="1"/>
  <c r="BB134" i="8" s="1"/>
  <c r="BF370" i="8" a="1"/>
  <c r="BF370" i="8" s="1"/>
  <c r="BF368" i="8" a="1"/>
  <c r="BF368" i="8" s="1"/>
  <c r="BF371" i="8" a="1"/>
  <c r="BF371" i="8" s="1"/>
  <c r="BF352" i="8" a="1"/>
  <c r="BF352" i="8" s="1"/>
  <c r="BF379" i="8" a="1"/>
  <c r="BF379" i="8" s="1"/>
  <c r="BF339" i="8" a="1"/>
  <c r="BF339" i="8" s="1"/>
  <c r="BF345" i="8" a="1"/>
  <c r="BF345" i="8" s="1"/>
  <c r="BF360" i="8" a="1"/>
  <c r="BF360" i="8" s="1"/>
  <c r="AX183" i="8" a="1"/>
  <c r="AX183" i="8" s="1"/>
  <c r="AX210" i="8" a="1"/>
  <c r="AX210" i="8" s="1"/>
  <c r="AX194" i="8" a="1"/>
  <c r="AX194" i="8" s="1"/>
  <c r="AX199" i="8" a="1"/>
  <c r="AX199" i="8" s="1"/>
  <c r="AX201" i="8" a="1"/>
  <c r="AX201" i="8" s="1"/>
  <c r="K260" i="8" a="1"/>
  <c r="K260" i="8" s="1"/>
  <c r="J124" i="8" a="1"/>
  <c r="J124" i="8" s="1"/>
  <c r="J117" i="8" a="1"/>
  <c r="J117" i="8" s="1"/>
  <c r="J151" i="8" a="1"/>
  <c r="J151" i="8" s="1"/>
  <c r="J135" i="8" a="1"/>
  <c r="J135" i="8" s="1"/>
  <c r="BM243" i="8" a="1"/>
  <c r="BM243" i="8" s="1"/>
  <c r="P143" i="8" a="1"/>
  <c r="P143" i="8" s="1"/>
  <c r="BM222" i="8" a="1"/>
  <c r="BM222" i="8" s="1"/>
  <c r="O80" i="8" a="1"/>
  <c r="O80" i="8" s="1"/>
  <c r="P119" i="8" a="1"/>
  <c r="P119" i="8" s="1"/>
  <c r="P120" i="8" a="1"/>
  <c r="P120" i="8" s="1"/>
  <c r="F189" i="8" a="1"/>
  <c r="F189" i="8" s="1"/>
  <c r="F178" i="8" a="1"/>
  <c r="F178" i="8" s="1"/>
  <c r="O169" i="8" a="1"/>
  <c r="O169" i="8" s="1"/>
  <c r="BC242" i="8" a="1"/>
  <c r="BC242" i="8" s="1"/>
  <c r="K261" i="8" a="1"/>
  <c r="K261" i="8" s="1"/>
  <c r="AZ200" i="8" a="1"/>
  <c r="AZ200" i="8" s="1"/>
  <c r="AZ165" i="8" a="1"/>
  <c r="AZ165" i="8" s="1"/>
  <c r="AZ186" i="8" a="1"/>
  <c r="AZ186" i="8" s="1"/>
  <c r="AZ183" i="8" a="1"/>
  <c r="AZ183" i="8" s="1"/>
  <c r="BM259" i="8" a="1"/>
  <c r="BM259" i="8" s="1"/>
  <c r="BM232" i="8" a="1"/>
  <c r="BM232" i="8" s="1"/>
  <c r="BM233" i="8" a="1"/>
  <c r="BM233" i="8" s="1"/>
  <c r="O65" i="8" a="1"/>
  <c r="O65" i="8" s="1"/>
  <c r="P151" i="8" a="1"/>
  <c r="P151" i="8" s="1"/>
  <c r="F186" i="8" a="1"/>
  <c r="F186" i="8" s="1"/>
  <c r="O177" i="8" a="1"/>
  <c r="O177" i="8" s="1"/>
  <c r="O178" i="8" a="1"/>
  <c r="O178" i="8" s="1"/>
  <c r="B82" i="8" a="1"/>
  <c r="B82" i="8" s="1"/>
  <c r="BC261" i="8" a="1"/>
  <c r="BC261" i="8" s="1"/>
  <c r="BC236" i="8" a="1"/>
  <c r="BC236" i="8" s="1"/>
  <c r="D79" i="8" a="1"/>
  <c r="D79" i="8" s="1"/>
  <c r="D59" i="8" a="1"/>
  <c r="D59" i="8" s="1"/>
  <c r="K241" i="8" a="1"/>
  <c r="K241" i="8" s="1"/>
  <c r="K253" i="8" a="1"/>
  <c r="K253" i="8" s="1"/>
  <c r="Q239" i="8" a="1"/>
  <c r="Q239" i="8" s="1"/>
  <c r="Q224" i="8" a="1"/>
  <c r="Q224" i="8" s="1"/>
  <c r="S120" i="8" a="1"/>
  <c r="S120" i="8" s="1"/>
  <c r="S138" i="8" a="1"/>
  <c r="S138" i="8" s="1"/>
  <c r="P191" i="8" a="1"/>
  <c r="P191" i="8" s="1"/>
  <c r="P209" i="8" a="1"/>
  <c r="P209" i="8" s="1"/>
  <c r="L64" i="8" a="1"/>
  <c r="L64" i="8" s="1"/>
  <c r="BM135" i="8" a="1"/>
  <c r="BM135" i="8" s="1"/>
  <c r="BM132" i="8" a="1"/>
  <c r="BM132" i="8" s="1"/>
  <c r="D137" i="8" a="1"/>
  <c r="D137" i="8" s="1"/>
  <c r="BL245" i="8" a="1"/>
  <c r="BL245" i="8" s="1"/>
  <c r="E288" i="8" a="1"/>
  <c r="E288" i="8" s="1"/>
  <c r="BH281" i="8" a="1"/>
  <c r="BH281" i="8" s="1"/>
  <c r="AX67" i="8" a="1"/>
  <c r="AX67" i="8" s="1"/>
  <c r="BJ298" i="8" a="1"/>
  <c r="BJ298" i="8" s="1"/>
  <c r="BJ358" i="8" a="1"/>
  <c r="BJ358" i="8" s="1"/>
  <c r="BJ348" i="8" a="1"/>
  <c r="BJ348" i="8" s="1"/>
  <c r="BJ383" i="8" a="1"/>
  <c r="BJ383" i="8" s="1"/>
  <c r="BJ379" i="8" a="1"/>
  <c r="BJ379" i="8" s="1"/>
  <c r="BJ353" i="8" a="1"/>
  <c r="BJ353" i="8" s="1"/>
  <c r="BJ337" i="8" a="1"/>
  <c r="BJ337" i="8" s="1"/>
  <c r="BJ339" i="8" a="1"/>
  <c r="BJ339" i="8" s="1"/>
  <c r="BJ349" i="8" a="1"/>
  <c r="BJ349" i="8" s="1"/>
  <c r="BJ364" i="8" a="1"/>
  <c r="BJ364" i="8" s="1"/>
  <c r="BJ365" i="8" a="1"/>
  <c r="BJ365" i="8" s="1"/>
  <c r="BJ372" i="8" a="1"/>
  <c r="BJ372" i="8" s="1"/>
  <c r="BJ338" i="8" a="1"/>
  <c r="BJ338" i="8" s="1"/>
  <c r="BJ380" i="8" a="1"/>
  <c r="BJ380" i="8" s="1"/>
  <c r="BJ381" i="8" a="1"/>
  <c r="BJ381" i="8" s="1"/>
  <c r="BJ354" i="8" a="1"/>
  <c r="BJ354" i="8" s="1"/>
  <c r="BJ342" i="8" a="1"/>
  <c r="BJ342" i="8" s="1"/>
  <c r="BJ352" i="8" a="1"/>
  <c r="BJ352" i="8" s="1"/>
  <c r="BJ350" i="8" a="1"/>
  <c r="BJ350" i="8" s="1"/>
  <c r="BJ370" i="8" a="1"/>
  <c r="BJ370" i="8" s="1"/>
  <c r="BG365" i="8" a="1"/>
  <c r="BG365" i="8" s="1"/>
  <c r="BG361" i="8" a="1"/>
  <c r="BG361" i="8" s="1"/>
  <c r="BG359" i="8" a="1"/>
  <c r="BG359" i="8" s="1"/>
  <c r="BG370" i="8" a="1"/>
  <c r="BG370" i="8" s="1"/>
  <c r="BG347" i="8" a="1"/>
  <c r="BG347" i="8" s="1"/>
  <c r="BG371" i="8" a="1"/>
  <c r="BG371" i="8" s="1"/>
  <c r="BM229" i="8" a="1"/>
  <c r="BM229" i="8" s="1"/>
  <c r="O71" i="8" a="1"/>
  <c r="O71" i="8" s="1"/>
  <c r="P137" i="8" a="1"/>
  <c r="P137" i="8" s="1"/>
  <c r="Q237" i="8" a="1"/>
  <c r="Q237" i="8" s="1"/>
  <c r="O94" i="8" a="1"/>
  <c r="O94" i="8" s="1"/>
  <c r="P142" i="8" a="1"/>
  <c r="P142" i="8" s="1"/>
  <c r="F175" i="8" a="1"/>
  <c r="F175" i="8" s="1"/>
  <c r="O201" i="8" a="1"/>
  <c r="O201" i="8" s="1"/>
  <c r="BM256" i="8" a="1"/>
  <c r="BM256" i="8" s="1"/>
  <c r="O101" i="8" a="1"/>
  <c r="O101" i="8" s="1"/>
  <c r="O79" i="8" a="1"/>
  <c r="O79" i="8" s="1"/>
  <c r="F177" i="8" a="1"/>
  <c r="F177" i="8" s="1"/>
  <c r="O176" i="8" a="1"/>
  <c r="O176" i="8" s="1"/>
  <c r="O200" i="8" a="1"/>
  <c r="O200" i="8" s="1"/>
  <c r="Q260" i="8" a="1"/>
  <c r="Q260" i="8" s="1"/>
  <c r="S142" i="8" a="1"/>
  <c r="S142" i="8" s="1"/>
  <c r="I182" i="8" a="1"/>
  <c r="I182" i="8" s="1"/>
  <c r="L76" i="8" a="1"/>
  <c r="L76" i="8" s="1"/>
  <c r="E309" i="8" a="1"/>
  <c r="E309" i="8" s="1"/>
  <c r="AX74" i="8" a="1"/>
  <c r="AX74" i="8" s="1"/>
  <c r="BM247" i="8" a="1"/>
  <c r="BM247" i="8" s="1"/>
  <c r="O73" i="8" a="1"/>
  <c r="O73" i="8" s="1"/>
  <c r="O82" i="8" a="1"/>
  <c r="O82" i="8" s="1"/>
  <c r="O87" i="8" a="1"/>
  <c r="O87" i="8" s="1"/>
  <c r="P118" i="8" a="1"/>
  <c r="P118" i="8" s="1"/>
  <c r="P115" i="8" a="1"/>
  <c r="P115" i="8" s="1"/>
  <c r="P145" i="8" a="1"/>
  <c r="P145" i="8" s="1"/>
  <c r="F205" i="8" a="1"/>
  <c r="F205" i="8" s="1"/>
  <c r="F200" i="8" a="1"/>
  <c r="F200" i="8" s="1"/>
  <c r="F169" i="8" a="1"/>
  <c r="F169" i="8" s="1"/>
  <c r="O195" i="8" a="1"/>
  <c r="O195" i="8" s="1"/>
  <c r="B59" i="8" a="1"/>
  <c r="B59" i="8" s="1"/>
  <c r="AZ194" i="8" a="1"/>
  <c r="AZ194" i="8" s="1"/>
  <c r="AZ164" i="8" a="1"/>
  <c r="AZ164" i="8" s="1"/>
  <c r="AZ173" i="8" a="1"/>
  <c r="AZ173" i="8" s="1"/>
  <c r="BM226" i="8" a="1"/>
  <c r="BM226" i="8" s="1"/>
  <c r="BM253" i="8" a="1"/>
  <c r="BM253" i="8" s="1"/>
  <c r="BM262" i="8" a="1"/>
  <c r="BM262" i="8" s="1"/>
  <c r="BM223" i="8" a="1"/>
  <c r="BM223" i="8" s="1"/>
  <c r="O91" i="8" a="1"/>
  <c r="O91" i="8" s="1"/>
  <c r="O75" i="8" a="1"/>
  <c r="O75" i="8" s="1"/>
  <c r="O70" i="8" a="1"/>
  <c r="O70" i="8" s="1"/>
  <c r="O90" i="8" a="1"/>
  <c r="O90" i="8" s="1"/>
  <c r="P110" i="8" a="1"/>
  <c r="P110" i="8" s="1"/>
  <c r="P112" i="8" a="1"/>
  <c r="P112" i="8" s="1"/>
  <c r="P129" i="8" a="1"/>
  <c r="P129" i="8" s="1"/>
  <c r="P124" i="8" a="1"/>
  <c r="P124" i="8" s="1"/>
  <c r="F210" i="8" a="1"/>
  <c r="F210" i="8" s="1"/>
  <c r="F185" i="8" a="1"/>
  <c r="F185" i="8" s="1"/>
  <c r="F180" i="8" a="1"/>
  <c r="F180" i="8" s="1"/>
  <c r="F197" i="8" a="1"/>
  <c r="F197" i="8" s="1"/>
  <c r="O197" i="8" a="1"/>
  <c r="O197" i="8" s="1"/>
  <c r="O179" i="8" a="1"/>
  <c r="O179" i="8" s="1"/>
  <c r="O185" i="8" a="1"/>
  <c r="O185" i="8" s="1"/>
  <c r="B65" i="8" a="1"/>
  <c r="B65" i="8" s="1"/>
  <c r="B80" i="8" a="1"/>
  <c r="B80" i="8" s="1"/>
  <c r="E380" i="8" a="1"/>
  <c r="E380" i="8" s="1"/>
  <c r="BC226" i="8" a="1"/>
  <c r="BC226" i="8" s="1"/>
  <c r="BC221" i="8" a="1"/>
  <c r="BC221" i="8" s="1"/>
  <c r="D83" i="8" a="1"/>
  <c r="D83" i="8" s="1"/>
  <c r="D64" i="8" a="1"/>
  <c r="D64" i="8" s="1"/>
  <c r="K227" i="8" a="1"/>
  <c r="K227" i="8" s="1"/>
  <c r="K247" i="8" a="1"/>
  <c r="K247" i="8" s="1"/>
  <c r="Q254" i="8" a="1"/>
  <c r="Q254" i="8" s="1"/>
  <c r="Q223" i="8" a="1"/>
  <c r="Q223" i="8" s="1"/>
  <c r="S156" i="8" a="1"/>
  <c r="S156" i="8" s="1"/>
  <c r="S111" i="8" a="1"/>
  <c r="S111" i="8" s="1"/>
  <c r="P192" i="8" a="1"/>
  <c r="P192" i="8" s="1"/>
  <c r="P181" i="8" a="1"/>
  <c r="P181" i="8" s="1"/>
  <c r="L92" i="8" a="1"/>
  <c r="L92" i="8" s="1"/>
  <c r="BM111" i="8" a="1"/>
  <c r="BM111" i="8" s="1"/>
  <c r="BM121" i="8" a="1"/>
  <c r="BM121" i="8" s="1"/>
  <c r="D122" i="8" a="1"/>
  <c r="D122" i="8" s="1"/>
  <c r="BL239" i="8" a="1"/>
  <c r="BL239" i="8" s="1"/>
  <c r="BL236" i="8" a="1"/>
  <c r="BL236" i="8" s="1"/>
  <c r="E300" i="8" a="1"/>
  <c r="E300" i="8" s="1"/>
  <c r="BH289" i="8" a="1"/>
  <c r="BH289" i="8" s="1"/>
  <c r="BJ291" i="8" a="1"/>
  <c r="BJ291" i="8" s="1"/>
  <c r="AY369" i="8" a="1"/>
  <c r="AY369" i="8" s="1"/>
  <c r="AY365" i="8" a="1"/>
  <c r="AY365" i="8" s="1"/>
  <c r="AY362" i="8" a="1"/>
  <c r="AY362" i="8" s="1"/>
  <c r="AY356" i="8" a="1"/>
  <c r="AY356" i="8" s="1"/>
  <c r="AY337" i="8" a="1"/>
  <c r="AY337" i="8" s="1"/>
  <c r="AY353" i="8" a="1"/>
  <c r="AY353" i="8" s="1"/>
  <c r="BH70" i="8" a="1"/>
  <c r="BH70" i="8" s="1"/>
  <c r="BM261" i="8" a="1"/>
  <c r="BM261" i="8" s="1"/>
  <c r="O68" i="8" a="1"/>
  <c r="O68" i="8" s="1"/>
  <c r="O93" i="8" a="1"/>
  <c r="O93" i="8" s="1"/>
  <c r="BM251" i="8" a="1"/>
  <c r="BM251" i="8" s="1"/>
  <c r="BM255" i="8" a="1"/>
  <c r="BM255" i="8" s="1"/>
  <c r="BM224" i="8" a="1"/>
  <c r="BM224" i="8" s="1"/>
  <c r="O78" i="8" a="1"/>
  <c r="O78" i="8" s="1"/>
  <c r="O72" i="8" a="1"/>
  <c r="O72" i="8" s="1"/>
  <c r="P116" i="8" a="1"/>
  <c r="P116" i="8" s="1"/>
  <c r="P134" i="8" a="1"/>
  <c r="P134" i="8" s="1"/>
  <c r="F172" i="8" a="1"/>
  <c r="F172" i="8" s="1"/>
  <c r="F202" i="8" a="1"/>
  <c r="F202" i="8" s="1"/>
  <c r="O208" i="8" a="1"/>
  <c r="O208" i="8" s="1"/>
  <c r="E350" i="8" a="1"/>
  <c r="E350" i="8" s="1"/>
  <c r="BC245" i="8" a="1"/>
  <c r="BC245" i="8" s="1"/>
  <c r="BC238" i="8" a="1"/>
  <c r="BC238" i="8" s="1"/>
  <c r="K251" i="8" a="1"/>
  <c r="K251" i="8" s="1"/>
  <c r="Q248" i="8" a="1"/>
  <c r="Q248" i="8" s="1"/>
  <c r="Q221" i="8" a="1"/>
  <c r="Q221" i="8" s="1"/>
  <c r="S144" i="8" a="1"/>
  <c r="S144" i="8" s="1"/>
  <c r="S116" i="8" a="1"/>
  <c r="S116" i="8" s="1"/>
  <c r="P188" i="8" a="1"/>
  <c r="P188" i="8" s="1"/>
  <c r="P207" i="8" a="1"/>
  <c r="P207" i="8" s="1"/>
  <c r="L80" i="8" a="1"/>
  <c r="L80" i="8" s="1"/>
  <c r="BM125" i="8" a="1"/>
  <c r="BM125" i="8" s="1"/>
  <c r="BM134" i="8" a="1"/>
  <c r="BM134" i="8" s="1"/>
  <c r="D118" i="8" a="1"/>
  <c r="D118" i="8" s="1"/>
  <c r="BL246" i="8" a="1"/>
  <c r="BL246" i="8" s="1"/>
  <c r="BL243" i="8" a="1"/>
  <c r="BL243" i="8" s="1"/>
  <c r="E276" i="8" a="1"/>
  <c r="E276" i="8" s="1"/>
  <c r="E287" i="8" a="1"/>
  <c r="E287" i="8" s="1"/>
  <c r="BH321" i="8" a="1"/>
  <c r="BH321" i="8" s="1"/>
  <c r="S280" i="8" a="1"/>
  <c r="S280" i="8" s="1"/>
  <c r="S292" i="8" a="1"/>
  <c r="S292" i="8" s="1"/>
  <c r="S283" i="8" a="1"/>
  <c r="S283" i="8" s="1"/>
  <c r="K300" i="8" a="1"/>
  <c r="K300" i="8" s="1"/>
  <c r="K318" i="8" a="1"/>
  <c r="K318" i="8" s="1"/>
  <c r="K313" i="8" a="1"/>
  <c r="K313" i="8" s="1"/>
  <c r="BM246" i="8" a="1"/>
  <c r="BM246" i="8" s="1"/>
  <c r="AX65" i="8" a="1"/>
  <c r="AX65" i="8" s="1"/>
  <c r="AX58" i="8" a="1"/>
  <c r="AX58" i="8" s="1"/>
  <c r="AX75" i="8" a="1"/>
  <c r="AX75" i="8" s="1"/>
  <c r="AX94" i="8" a="1"/>
  <c r="AX94" i="8" s="1"/>
  <c r="AX89" i="8" a="1"/>
  <c r="AX89" i="8" s="1"/>
  <c r="AX92" i="8" a="1"/>
  <c r="AX92" i="8" s="1"/>
  <c r="AX56" i="8" a="1"/>
  <c r="AX56" i="8" s="1"/>
  <c r="AX61" i="8" a="1"/>
  <c r="AX61" i="8" s="1"/>
  <c r="AX88" i="8" a="1"/>
  <c r="AX88" i="8" s="1"/>
  <c r="AX95" i="8" a="1"/>
  <c r="AX95" i="8" s="1"/>
  <c r="AX78" i="8" a="1"/>
  <c r="AX78" i="8" s="1"/>
  <c r="AX77" i="8" a="1"/>
  <c r="AX77" i="8" s="1"/>
  <c r="AX91" i="8" a="1"/>
  <c r="AX91" i="8" s="1"/>
  <c r="AX102" i="8" a="1"/>
  <c r="AX102" i="8" s="1"/>
  <c r="AX63" i="8" a="1"/>
  <c r="AX63" i="8" s="1"/>
  <c r="AX83" i="8" a="1"/>
  <c r="AX83" i="8" s="1"/>
  <c r="AX60" i="8" a="1"/>
  <c r="AX60" i="8" s="1"/>
  <c r="AX64" i="8" a="1"/>
  <c r="AX64" i="8" s="1"/>
  <c r="AX57" i="8" a="1"/>
  <c r="AX57" i="8" s="1"/>
  <c r="AX98" i="8" a="1"/>
  <c r="AX98" i="8" s="1"/>
  <c r="AX86" i="8" a="1"/>
  <c r="AX86" i="8" s="1"/>
  <c r="AX93" i="8" a="1"/>
  <c r="AX93" i="8" s="1"/>
  <c r="AX73" i="8" a="1"/>
  <c r="AX73" i="8" s="1"/>
  <c r="AX76" i="8" a="1"/>
  <c r="AX76" i="8" s="1"/>
  <c r="AX68" i="8" a="1"/>
  <c r="AX68" i="8" s="1"/>
  <c r="AX96" i="8" a="1"/>
  <c r="AX96" i="8" s="1"/>
  <c r="BM235" i="8" a="1"/>
  <c r="BM235" i="8" s="1"/>
  <c r="O191" i="8" a="1"/>
  <c r="O191" i="8" s="1"/>
  <c r="O172" i="8" a="1"/>
  <c r="O172" i="8" s="1"/>
  <c r="O203" i="8" a="1"/>
  <c r="O203" i="8" s="1"/>
  <c r="O174" i="8" a="1"/>
  <c r="O174" i="8" s="1"/>
  <c r="O171" i="8" a="1"/>
  <c r="O171" i="8" s="1"/>
  <c r="O198" i="8" a="1"/>
  <c r="O198" i="8" s="1"/>
  <c r="BM234" i="8" a="1"/>
  <c r="BM234" i="8" s="1"/>
  <c r="BM220" i="8" a="1"/>
  <c r="BM220" i="8" s="1"/>
  <c r="BM244" i="8" a="1"/>
  <c r="BM244" i="8" s="1"/>
  <c r="O74" i="8" a="1"/>
  <c r="O74" i="8" s="1"/>
  <c r="O89" i="8" a="1"/>
  <c r="O89" i="8" s="1"/>
  <c r="P155" i="8" a="1"/>
  <c r="P155" i="8" s="1"/>
  <c r="P150" i="8" a="1"/>
  <c r="P150" i="8" s="1"/>
  <c r="F171" i="8" a="1"/>
  <c r="F171" i="8" s="1"/>
  <c r="F166" i="8" a="1"/>
  <c r="F166" i="8" s="1"/>
  <c r="O165" i="8" a="1"/>
  <c r="O165" i="8" s="1"/>
  <c r="K240" i="8" a="1"/>
  <c r="K240" i="8" s="1"/>
  <c r="BM266" i="8" a="1"/>
  <c r="BM266" i="8" s="1"/>
  <c r="BM241" i="8" a="1"/>
  <c r="BM241" i="8" s="1"/>
  <c r="BM230" i="8" a="1"/>
  <c r="BM230" i="8" s="1"/>
  <c r="BM228" i="8" a="1"/>
  <c r="BM228" i="8" s="1"/>
  <c r="O56" i="8" a="1"/>
  <c r="O56" i="8" s="1"/>
  <c r="O61" i="8" a="1"/>
  <c r="O61" i="8" s="1"/>
  <c r="O55" i="8" a="1"/>
  <c r="O55" i="8" s="1"/>
  <c r="O97" i="8" a="1"/>
  <c r="O97" i="8" s="1"/>
  <c r="P136" i="8" a="1"/>
  <c r="P136" i="8" s="1"/>
  <c r="P127" i="8" a="1"/>
  <c r="P127" i="8" s="1"/>
  <c r="P149" i="8" a="1"/>
  <c r="P149" i="8" s="1"/>
  <c r="P144" i="8" a="1"/>
  <c r="P144" i="8" s="1"/>
  <c r="F209" i="8" a="1"/>
  <c r="F209" i="8" s="1"/>
  <c r="F196" i="8" a="1"/>
  <c r="F196" i="8" s="1"/>
  <c r="F211" i="8" a="1"/>
  <c r="F211" i="8" s="1"/>
  <c r="F203" i="8" a="1"/>
  <c r="F203" i="8" s="1"/>
  <c r="O204" i="8" a="1"/>
  <c r="O204" i="8" s="1"/>
  <c r="O188" i="8" a="1"/>
  <c r="O188" i="8" s="1"/>
  <c r="O211" i="8" a="1"/>
  <c r="O211" i="8" s="1"/>
  <c r="B98" i="8" a="1"/>
  <c r="B98" i="8" s="1"/>
  <c r="B72" i="8" a="1"/>
  <c r="B72" i="8" s="1"/>
  <c r="BC241" i="8" a="1"/>
  <c r="BC241" i="8" s="1"/>
  <c r="BC252" i="8" a="1"/>
  <c r="BC252" i="8" s="1"/>
  <c r="D68" i="8" a="1"/>
  <c r="D68" i="8" s="1"/>
  <c r="D96" i="8" a="1"/>
  <c r="D96" i="8" s="1"/>
  <c r="K258" i="8" a="1"/>
  <c r="K258" i="8" s="1"/>
  <c r="K245" i="8" a="1"/>
  <c r="K245" i="8" s="1"/>
  <c r="Q228" i="8" a="1"/>
  <c r="Q228" i="8" s="1"/>
  <c r="Q220" i="8" a="1"/>
  <c r="Q220" i="8" s="1"/>
  <c r="S153" i="8" a="1"/>
  <c r="S153" i="8" s="1"/>
  <c r="S147" i="8" a="1"/>
  <c r="S147" i="8" s="1"/>
  <c r="I172" i="8" a="1"/>
  <c r="I172" i="8" s="1"/>
  <c r="P177" i="8" a="1"/>
  <c r="P177" i="8" s="1"/>
  <c r="P205" i="8" a="1"/>
  <c r="P205" i="8" s="1"/>
  <c r="L68" i="8" a="1"/>
  <c r="L68" i="8" s="1"/>
  <c r="BM131" i="8" a="1"/>
  <c r="BM131" i="8" s="1"/>
  <c r="AX166" i="8" a="1"/>
  <c r="AX166" i="8" s="1"/>
  <c r="D155" i="8" a="1"/>
  <c r="D155" i="8" s="1"/>
  <c r="BL227" i="8" a="1"/>
  <c r="BL227" i="8" s="1"/>
  <c r="BL224" i="8" a="1"/>
  <c r="BL224" i="8" s="1"/>
  <c r="E304" i="8" a="1"/>
  <c r="E304" i="8" s="1"/>
  <c r="E278" i="8" a="1"/>
  <c r="E278" i="8" s="1"/>
  <c r="BH320" i="8" a="1"/>
  <c r="BH320" i="8" s="1"/>
  <c r="BJ302" i="8" a="1"/>
  <c r="BJ302" i="8" s="1"/>
  <c r="BJ295" i="8" a="1"/>
  <c r="BJ295" i="8" s="1"/>
  <c r="BJ312" i="8" a="1"/>
  <c r="BJ312" i="8" s="1"/>
  <c r="BJ316" i="8" a="1"/>
  <c r="BJ316" i="8" s="1"/>
  <c r="BJ299" i="8" a="1"/>
  <c r="BJ299" i="8" s="1"/>
  <c r="BJ308" i="8" a="1"/>
  <c r="BJ308" i="8" s="1"/>
  <c r="BJ280" i="8" a="1"/>
  <c r="BJ280" i="8" s="1"/>
  <c r="BJ277" i="8" a="1"/>
  <c r="BJ277" i="8" s="1"/>
  <c r="BJ321" i="8" a="1"/>
  <c r="BJ321" i="8" s="1"/>
  <c r="BJ276" i="8" a="1"/>
  <c r="BJ276" i="8" s="1"/>
  <c r="BJ286" i="8" a="1"/>
  <c r="BJ286" i="8" s="1"/>
  <c r="BJ287" i="8" a="1"/>
  <c r="BJ287" i="8" s="1"/>
  <c r="BJ281" i="8" a="1"/>
  <c r="BJ281" i="8" s="1"/>
  <c r="BJ282" i="8" a="1"/>
  <c r="BJ282" i="8" s="1"/>
  <c r="BJ306" i="8" a="1"/>
  <c r="BJ306" i="8" s="1"/>
  <c r="BJ297" i="8" a="1"/>
  <c r="BJ297" i="8" s="1"/>
  <c r="BJ288" i="8" a="1"/>
  <c r="BJ288" i="8" s="1"/>
  <c r="BJ313" i="8" a="1"/>
  <c r="BJ313" i="8" s="1"/>
  <c r="BJ310" i="8" a="1"/>
  <c r="BJ310" i="8" s="1"/>
  <c r="BJ294" i="8" a="1"/>
  <c r="BJ294" i="8" s="1"/>
  <c r="BJ319" i="8" a="1"/>
  <c r="BJ319" i="8" s="1"/>
  <c r="BJ284" i="8" a="1"/>
  <c r="BJ284" i="8" s="1"/>
  <c r="BJ309" i="8" a="1"/>
  <c r="BJ309" i="8" s="1"/>
  <c r="BJ300" i="8" a="1"/>
  <c r="BJ300" i="8" s="1"/>
  <c r="BJ314" i="8" a="1"/>
  <c r="BJ314" i="8" s="1"/>
  <c r="BJ285" i="8" a="1"/>
  <c r="BJ285" i="8" s="1"/>
  <c r="BJ311" i="8" a="1"/>
  <c r="BJ311" i="8" s="1"/>
  <c r="BJ275" i="8" a="1"/>
  <c r="BJ275" i="8" s="1"/>
  <c r="BA83" i="8" a="1"/>
  <c r="BA83" i="8" s="1"/>
  <c r="BA69" i="8" a="1"/>
  <c r="BA69" i="8" s="1"/>
  <c r="BA92" i="8" a="1"/>
  <c r="BA92" i="8" s="1"/>
  <c r="O98" i="8" a="1"/>
  <c r="O98" i="8" s="1"/>
  <c r="BD76" i="8" a="1"/>
  <c r="BD76" i="8" s="1"/>
  <c r="BD60" i="8" a="1"/>
  <c r="BD60" i="8" s="1"/>
  <c r="BM240" i="8" a="1"/>
  <c r="BM240" i="8" s="1"/>
  <c r="P131" i="8" a="1"/>
  <c r="P131" i="8" s="1"/>
  <c r="F188" i="8" a="1"/>
  <c r="F188" i="8" s="1"/>
  <c r="BM239" i="8" a="1"/>
  <c r="BM239" i="8" s="1"/>
  <c r="BM248" i="8" a="1"/>
  <c r="BM248" i="8" s="1"/>
  <c r="BM236" i="8" a="1"/>
  <c r="BM236" i="8" s="1"/>
  <c r="O81" i="8" a="1"/>
  <c r="O81" i="8" s="1"/>
  <c r="O69" i="8" a="1"/>
  <c r="O69" i="8" s="1"/>
  <c r="O100" i="8" a="1"/>
  <c r="O100" i="8" s="1"/>
  <c r="P133" i="8" a="1"/>
  <c r="P133" i="8" s="1"/>
  <c r="P113" i="8" a="1"/>
  <c r="P113" i="8" s="1"/>
  <c r="P128" i="8" a="1"/>
  <c r="P128" i="8" s="1"/>
  <c r="F190" i="8" a="1"/>
  <c r="F190" i="8" s="1"/>
  <c r="F183" i="8" a="1"/>
  <c r="F183" i="8" s="1"/>
  <c r="F174" i="8" a="1"/>
  <c r="F174" i="8" s="1"/>
  <c r="O192" i="8" a="1"/>
  <c r="O192" i="8" s="1"/>
  <c r="O180" i="8" a="1"/>
  <c r="O180" i="8" s="1"/>
  <c r="O196" i="8" a="1"/>
  <c r="O196" i="8" s="1"/>
  <c r="B94" i="8" a="1"/>
  <c r="B94" i="8" s="1"/>
  <c r="B57" i="8" a="1"/>
  <c r="B57" i="8" s="1"/>
  <c r="BC222" i="8" a="1"/>
  <c r="BC222" i="8" s="1"/>
  <c r="BC225" i="8" a="1"/>
  <c r="BC225" i="8" s="1"/>
  <c r="D57" i="8" a="1"/>
  <c r="D57" i="8" s="1"/>
  <c r="D95" i="8" a="1"/>
  <c r="D95" i="8" s="1"/>
  <c r="K219" i="8" a="1"/>
  <c r="K219" i="8" s="1"/>
  <c r="K243" i="8" a="1"/>
  <c r="K243" i="8" s="1"/>
  <c r="Q222" i="8" a="1"/>
  <c r="Q222" i="8" s="1"/>
  <c r="Q244" i="8" a="1"/>
  <c r="Q244" i="8" s="1"/>
  <c r="S123" i="8" a="1"/>
  <c r="S123" i="8" s="1"/>
  <c r="S115" i="8" a="1"/>
  <c r="S115" i="8" s="1"/>
  <c r="I199" i="8" a="1"/>
  <c r="I199" i="8" s="1"/>
  <c r="P202" i="8" a="1"/>
  <c r="P202" i="8" s="1"/>
  <c r="P199" i="8" a="1"/>
  <c r="P199" i="8" s="1"/>
  <c r="L60" i="8" a="1"/>
  <c r="L60" i="8" s="1"/>
  <c r="BM120" i="8" a="1"/>
  <c r="BM120" i="8" s="1"/>
  <c r="AX172" i="8" a="1"/>
  <c r="AX172" i="8" s="1"/>
  <c r="D131" i="8" a="1"/>
  <c r="D131" i="8" s="1"/>
  <c r="BL226" i="8" a="1"/>
  <c r="BL226" i="8" s="1"/>
  <c r="BL244" i="8" a="1"/>
  <c r="BL244" i="8" s="1"/>
  <c r="AX84" i="8" a="1"/>
  <c r="AX84" i="8" s="1"/>
  <c r="E313" i="8" a="1"/>
  <c r="E313" i="8" s="1"/>
  <c r="E319" i="8" a="1"/>
  <c r="E319" i="8" s="1"/>
  <c r="BH275" i="8" a="1"/>
  <c r="BH275" i="8" s="1"/>
  <c r="AX101" i="8" a="1"/>
  <c r="AX101" i="8" s="1"/>
  <c r="O311" i="8" a="1"/>
  <c r="O311" i="8" s="1"/>
  <c r="BG312" i="8" a="1"/>
  <c r="BG312" i="8" s="1"/>
  <c r="BG296" i="8" a="1"/>
  <c r="BG296" i="8" s="1"/>
  <c r="BG289" i="8" a="1"/>
  <c r="BG289" i="8" s="1"/>
  <c r="BG299" i="8" a="1"/>
  <c r="BG299" i="8" s="1"/>
  <c r="O317" i="8" a="1"/>
  <c r="O317" i="8" s="1"/>
  <c r="BG291" i="8" a="1"/>
  <c r="BG291" i="8" s="1"/>
  <c r="BG275" i="8" a="1"/>
  <c r="BG275" i="8" s="1"/>
  <c r="BG303" i="8" a="1"/>
  <c r="BG303" i="8" s="1"/>
  <c r="BG282" i="8" a="1"/>
  <c r="BG282" i="8" s="1"/>
  <c r="O307" i="8" a="1"/>
  <c r="O307" i="8" s="1"/>
  <c r="BG321" i="8" a="1"/>
  <c r="BG321" i="8" s="1"/>
  <c r="BG290" i="8" a="1"/>
  <c r="BG290" i="8" s="1"/>
  <c r="BG318" i="8" a="1"/>
  <c r="BG318" i="8" s="1"/>
  <c r="BG301" i="8" a="1"/>
  <c r="BG301" i="8" s="1"/>
  <c r="BG315" i="8" a="1"/>
  <c r="BG315" i="8" s="1"/>
  <c r="BG309" i="8" a="1"/>
  <c r="BG309" i="8" s="1"/>
  <c r="BG286" i="8" a="1"/>
  <c r="BG286" i="8" s="1"/>
  <c r="BG316" i="8" a="1"/>
  <c r="BG316" i="8" s="1"/>
  <c r="BL373" i="8" a="1"/>
  <c r="BL373" i="8" s="1"/>
  <c r="BG277" i="8" a="1"/>
  <c r="BG277" i="8" s="1"/>
  <c r="BG305" i="8" a="1"/>
  <c r="BG305" i="8" s="1"/>
  <c r="BG284" i="8" a="1"/>
  <c r="BG284" i="8" s="1"/>
  <c r="BG306" i="8" a="1"/>
  <c r="BG306" i="8" s="1"/>
  <c r="BG285" i="8" a="1"/>
  <c r="BG285" i="8" s="1"/>
  <c r="BG292" i="8" a="1"/>
  <c r="BG292" i="8" s="1"/>
  <c r="BG320" i="8" a="1"/>
  <c r="BG320" i="8" s="1"/>
  <c r="BG317" i="8" a="1"/>
  <c r="BG317" i="8" s="1"/>
  <c r="BG300" i="8" a="1"/>
  <c r="BG300" i="8" s="1"/>
  <c r="BG274" i="8" a="1"/>
  <c r="BG274"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<sst xmlns="http://schemas.openxmlformats.org/spreadsheetml/2006/main" count="3756" uniqueCount="1408">
  <si>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</si>
  <si>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</si>
  <si>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</si>
  <si>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</si>
  <si>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</si>
  <si>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</si>
  <si>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</si>
  <si>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</si>
  <si>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</si>
  <si>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</si>
  <si>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</si>
  <si>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</si>
  <si>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</si>
  <si>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</si>
  <si>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</si>
  <si>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</si>
  <si>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</si>
  <si>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</si>
  <si>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</si>
  <si>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</si>
  <si>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</si>
  <si>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</si>
  <si>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</si>
  <si>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</si>
  <si>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</si>
  <si>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</si>
  <si>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</si>
  <si>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</si>
  <si>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</si>
  <si>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</si>
  <si>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</si>
  <si>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</si>
  <si>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</si>
  <si>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</si>
  <si>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</si>
  <si>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</si>
  <si>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</si>
  <si>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</si>
  <si>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</si>
  <si>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</si>
  <si>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</si>
  <si>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</si>
  <si>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</si>
  <si>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</si>
  <si>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</si>
  <si>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</si>
  <si>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</si>
  <si>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</si>
  <si>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</si>
  <si>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</si>
  <si>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</si>
  <si>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</si>
  <si>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</si>
  <si>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</si>
  <si>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</si>
  <si>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</si>
  <si>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</si>
  <si>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</si>
  <si>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</si>
  <si>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</si>
  <si>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</si>
  <si>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</si>
  <si>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</si>
  <si>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</si>
  <si>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</si>
  <si>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</si>
  <si>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</si>
  <si>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</si>
  <si>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</si>
  <si>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</si>
  <si>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</si>
  <si>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</si>
  <si>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</si>
  <si>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</si>
  <si>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</si>
  <si>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</si>
  <si>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</si>
  <si>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</si>
  <si>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</si>
  <si>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</si>
  <si>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</si>
  <si>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</si>
  <si>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</si>
  <si>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</si>
  <si>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</si>
  <si>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</si>
  <si>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</si>
  <si>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</si>
  <si>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</si>
  <si>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</si>
  <si>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</si>
  <si>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</si>
  <si>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</si>
  <si>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</si>
  <si>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</si>
  <si>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</si>
  <si>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</si>
  <si>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</si>
  <si>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</si>
  <si>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</si>
  <si>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</si>
  <si>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</si>
  <si>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</si>
  <si>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</si>
  <si>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</si>
  <si>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</si>
  <si>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</si>
  <si>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</si>
  <si>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</si>
  <si>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</si>
  <si>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</si>
  <si>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</si>
  <si>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</si>
  <si>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</si>
  <si>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</si>
  <si>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</si>
  <si>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</si>
  <si>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</si>
  <si>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</si>
  <si>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</si>
  <si>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</si>
  <si>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</si>
  <si>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</si>
  <si>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</si>
  <si>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</si>
  <si>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</si>
  <si>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</si>
  <si>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</si>
  <si>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</si>
  <si>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</si>
  <si>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</si>
  <si>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</si>
  <si>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</si>
  <si>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</si>
  <si>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</si>
  <si>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</si>
  <si>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</si>
  <si>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</si>
  <si>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</si>
  <si>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</si>
  <si>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</si>
  <si>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</si>
  <si>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</si>
  <si>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</si>
  <si>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</si>
  <si>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</si>
  <si>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</si>
  <si>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</si>
  <si>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</si>
  <si>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</si>
  <si>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</si>
  <si>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</si>
  <si>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</si>
  <si>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</si>
  <si>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</si>
  <si>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</si>
  <si>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</si>
  <si>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</si>
  <si>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</si>
  <si>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</si>
  <si>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</si>
  <si>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</si>
  <si>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</si>
  <si>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</si>
  <si>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</si>
  <si>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</si>
  <si>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</si>
  <si>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</si>
  <si>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</si>
  <si>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</si>
  <si>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</si>
  <si>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</si>
  <si>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</si>
  <si>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</si>
  <si>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</si>
  <si>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</si>
  <si>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</si>
  <si>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</si>
  <si>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</si>
  <si>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</si>
  <si>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</si>
  <si>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</si>
  <si>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</si>
  <si>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</si>
  <si>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</si>
  <si>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</si>
  <si>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</si>
  <si>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</si>
  <si>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</si>
  <si>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</si>
  <si>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</si>
  <si>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</si>
  <si>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</si>
  <si>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</si>
  <si>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</si>
  <si>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</si>
  <si>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</si>
  <si>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</si>
  <si>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</si>
  <si>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</si>
  <si>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</si>
  <si>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</si>
  <si>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</si>
  <si>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</si>
  <si>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</si>
  <si>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</si>
  <si>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</si>
  <si>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</si>
  <si>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</si>
  <si>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</si>
  <si>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</si>
  <si>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</si>
  <si>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</si>
  <si>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</si>
  <si>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</si>
  <si>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</si>
  <si>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</si>
  <si>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</si>
  <si>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</si>
  <si>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</si>
  <si>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</si>
  <si>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</si>
  <si>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</si>
  <si>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</si>
  <si>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</si>
  <si>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</si>
  <si>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</si>
  <si>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</si>
  <si>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</si>
  <si>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</si>
  <si>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</si>
  <si>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</si>
  <si>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</si>
  <si>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</si>
  <si>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</si>
  <si>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</si>
  <si>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</si>
  <si>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</si>
  <si>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</si>
  <si>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</si>
  <si>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</si>
  <si>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</si>
  <si>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</si>
  <si>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</si>
  <si>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</si>
  <si>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</si>
  <si>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</si>
  <si>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</si>
  <si>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</si>
  <si>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</si>
  <si>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</si>
  <si>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</si>
  <si>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</si>
  <si>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</si>
  <si>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</si>
  <si>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</si>
  <si>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</si>
  <si>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</si>
  <si>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</si>
  <si>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</si>
  <si>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</si>
  <si>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</si>
  <si>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</si>
  <si>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</si>
  <si>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</si>
  <si>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</si>
  <si>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</si>
  <si>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</si>
  <si>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</si>
  <si>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</si>
  <si>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</si>
  <si>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</si>
  <si>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</si>
  <si>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</si>
  <si>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</si>
  <si>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</si>
  <si>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</si>
  <si>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</si>
  <si>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</si>
  <si>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</si>
  <si>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</si>
  <si>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</si>
  <si>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</si>
  <si>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</si>
  <si>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</si>
  <si>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</si>
  <si>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</si>
  <si>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</si>
  <si>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</si>
  <si>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</si>
  <si>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</si>
  <si>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</si>
  <si>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</si>
  <si>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</si>
  <si>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</si>
  <si>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</si>
  <si>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</si>
  <si>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</si>
  <si>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</si>
  <si>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</si>
  <si>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</si>
  <si>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</si>
  <si>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</si>
  <si>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</si>
  <si>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</si>
  <si>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</si>
  <si>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</si>
  <si>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</si>
  <si>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</si>
  <si>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</si>
  <si>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</si>
  <si>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</si>
  <si>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</si>
  <si>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</si>
  <si>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</si>
  <si>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</si>
  <si>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</si>
  <si>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</si>
  <si>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</si>
  <si>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</si>
  <si>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</si>
  <si>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</si>
  <si>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</si>
  <si>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</si>
  <si>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</si>
  <si>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</si>
  <si>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</si>
  <si>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</si>
  <si>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</si>
  <si>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</si>
  <si>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</si>
  <si>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</si>
  <si>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</si>
  <si>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</si>
  <si>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</si>
  <si>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</si>
  <si>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</si>
  <si>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</si>
  <si>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</si>
  <si>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</si>
  <si>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</si>
  <si>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</si>
  <si>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</si>
  <si>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</si>
  <si>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</si>
  <si>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</si>
  <si>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</si>
  <si>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</si>
  <si>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</si>
  <si>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</si>
  <si>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</si>
  <si>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</si>
  <si>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</si>
  <si>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</si>
  <si>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</si>
  <si>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</si>
  <si>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</si>
  <si>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</si>
  <si>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</si>
  <si>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</si>
  <si>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</si>
  <si>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</si>
  <si>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</si>
  <si>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</si>
  <si>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</si>
  <si>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</si>
  <si>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</si>
  <si>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</si>
  <si>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</si>
  <si>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</si>
  <si>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</si>
  <si>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</si>
  <si>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</si>
  <si>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</si>
  <si>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</si>
  <si>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</si>
  <si>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</si>
  <si>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</si>
  <si>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</si>
  <si>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</si>
  <si>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</si>
  <si>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</si>
  <si>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</si>
  <si>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</si>
  <si>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</si>
  <si>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</si>
  <si>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</si>
  <si>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</si>
  <si>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</si>
  <si>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</si>
  <si>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</si>
  <si>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</si>
  <si>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</si>
  <si>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</si>
  <si>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</si>
  <si>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</si>
  <si>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</si>
  <si>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</si>
  <si>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</si>
  <si>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</si>
  <si>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</si>
  <si>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</si>
  <si>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</si>
  <si>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</si>
  <si>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</si>
  <si>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</si>
  <si>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</si>
  <si>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</si>
  <si>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</si>
  <si>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</si>
  <si>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</si>
  <si>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</si>
  <si>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</si>
  <si>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</si>
  <si>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</si>
  <si>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</si>
  <si>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</si>
  <si>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</si>
  <si>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</si>
  <si>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</si>
  <si>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</si>
  <si>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</si>
  <si>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</si>
  <si>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</si>
  <si>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</si>
  <si>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</si>
  <si>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</si>
  <si>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</si>
  <si>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</si>
  <si>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</si>
  <si>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</si>
  <si>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</si>
  <si>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</si>
  <si>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</si>
  <si>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</si>
  <si>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</si>
  <si>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</si>
  <si>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</si>
  <si>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</si>
  <si>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</si>
  <si>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</si>
  <si>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</si>
  <si>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</si>
  <si>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</si>
  <si>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</si>
  <si>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</si>
  <si>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</si>
  <si>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</si>
  <si>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</si>
  <si>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</si>
  <si>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</si>
  <si>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</si>
  <si>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</si>
  <si>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</si>
  <si>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</si>
  <si>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</si>
  <si>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</si>
  <si>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</si>
  <si>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</si>
  <si>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</si>
  <si>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</si>
  <si>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</si>
  <si>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</si>
  <si>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</si>
  <si>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</si>
  <si>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</si>
  <si>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</si>
  <si>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</si>
  <si>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</si>
  <si>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</si>
  <si>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</si>
  <si>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</si>
  <si>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</si>
  <si>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</si>
  <si>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</si>
  <si>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</si>
  <si>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</si>
  <si>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</si>
  <si>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</si>
  <si>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</si>
  <si>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</si>
  <si>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</si>
  <si>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</si>
  <si>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</si>
  <si>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</si>
  <si>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</si>
  <si>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</si>
  <si>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</si>
  <si>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</si>
  <si>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</si>
  <si>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</si>
  <si>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</si>
  <si>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</si>
  <si>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</si>
  <si>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</si>
  <si>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</si>
  <si>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</si>
  <si>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</si>
  <si>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</si>
  <si>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</si>
  <si>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</si>
  <si>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</si>
  <si>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</si>
  <si>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</si>
  <si>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</si>
  <si>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</si>
  <si>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</si>
  <si>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</si>
  <si>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</si>
  <si>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</si>
  <si>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</si>
  <si>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</si>
  <si>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</si>
  <si>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</si>
  <si>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</si>
  <si>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</si>
  <si>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</si>
  <si>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</si>
  <si>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</si>
  <si>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</si>
  <si>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</si>
  <si>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</si>
  <si>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</si>
  <si>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</si>
  <si>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</si>
  <si>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</si>
  <si>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</si>
  <si>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</si>
  <si>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</si>
  <si>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</si>
  <si>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</si>
  <si>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</si>
  <si>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</si>
  <si>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</si>
  <si>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</si>
  <si>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</si>
  <si>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</si>
  <si>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</si>
  <si>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</si>
  <si>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</si>
  <si>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</si>
  <si>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</si>
  <si>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</si>
  <si>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</si>
  <si>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</si>
  <si>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</si>
  <si>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</si>
  <si>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</si>
  <si>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</si>
  <si>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</si>
  <si>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</si>
  <si>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</si>
  <si>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</si>
  <si>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</si>
  <si>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</si>
  <si>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</si>
  <si>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</si>
  <si>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</si>
  <si>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</si>
  <si>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</si>
  <si>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</si>
  <si>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</si>
  <si>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</si>
  <si>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</si>
  <si>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</si>
  <si>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</si>
  <si>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</si>
  <si>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</si>
  <si>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</si>
  <si>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</si>
  <si>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</si>
  <si>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</si>
  <si>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</si>
  <si>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</si>
  <si>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</si>
  <si>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</si>
  <si>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</si>
  <si>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</si>
  <si>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</si>
  <si>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</si>
  <si>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</si>
  <si>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</si>
  <si>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</si>
  <si>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</si>
  <si>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</si>
  <si>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</si>
  <si>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</si>
  <si>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</si>
  <si>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</si>
  <si>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</si>
  <si>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</si>
  <si>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</si>
  <si>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</si>
  <si>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</si>
  <si>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</si>
  <si>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</si>
  <si>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</si>
  <si>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</si>
  <si>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</si>
  <si>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</si>
  <si>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</si>
  <si>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</si>
  <si>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</si>
  <si>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</si>
  <si>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</si>
  <si>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</si>
  <si>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</si>
  <si>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</si>
  <si>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</si>
  <si>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</si>
  <si>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</si>
  <si>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</si>
  <si>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</si>
  <si>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</si>
  <si>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</si>
  <si>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</si>
  <si>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</si>
  <si>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</si>
  <si>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</si>
  <si>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</si>
  <si>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</si>
  <si>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</si>
  <si>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</si>
  <si>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</si>
  <si>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</si>
  <si>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</si>
  <si>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</si>
  <si>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</si>
  <si>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</si>
  <si>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</si>
  <si>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</si>
  <si>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</si>
  <si>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</si>
  <si>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</si>
  <si>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</si>
  <si>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</si>
  <si>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</si>
  <si>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</si>
  <si>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</si>
  <si>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</si>
  <si>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</si>
  <si>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</si>
  <si>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</si>
  <si>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</si>
  <si>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</si>
  <si>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</si>
  <si>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</si>
  <si>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</si>
  <si>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</si>
  <si>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</si>
  <si>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</si>
  <si>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</si>
  <si>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</si>
  <si>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</si>
  <si>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</si>
  <si>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</si>
  <si>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</si>
  <si>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</si>
  <si>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</si>
  <si>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</si>
  <si>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</si>
  <si>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</si>
  <si>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</si>
  <si>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</si>
  <si>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</si>
  <si>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</si>
  <si>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</si>
  <si>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</si>
  <si>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</si>
  <si>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</si>
  <si>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</si>
  <si>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</si>
  <si>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</si>
  <si>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</si>
  <si>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</si>
  <si>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</si>
  <si>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</si>
  <si>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</si>
  <si>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</si>
  <si>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</si>
  <si>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</si>
  <si>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</si>
  <si>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</si>
  <si>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</si>
  <si>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</si>
  <si>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</si>
  <si>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</si>
  <si>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</si>
  <si>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</si>
  <si>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</si>
  <si>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</si>
  <si>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</si>
  <si>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</si>
  <si>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</si>
  <si>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</si>
  <si>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</si>
  <si>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</si>
  <si>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</si>
  <si>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</si>
  <si>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</si>
  <si>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</si>
  <si>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</si>
  <si>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</si>
  <si>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</si>
  <si>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</si>
  <si>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</si>
  <si>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</si>
  <si>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</si>
  <si>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</si>
  <si>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</si>
  <si>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</si>
  <si>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</si>
  <si>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</si>
  <si>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</si>
  <si>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</si>
  <si>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</si>
  <si>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</si>
  <si>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</si>
  <si>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</si>
  <si>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</si>
  <si>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</si>
  <si>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</si>
  <si>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</si>
  <si>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</si>
  <si>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</si>
  <si>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</si>
  <si>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</si>
  <si>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</si>
  <si>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</si>
  <si>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</si>
  <si>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</si>
  <si>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</si>
  <si>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</si>
  <si>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</si>
  <si>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</si>
  <si>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</si>
  <si>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</si>
  <si>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</si>
  <si>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</si>
  <si>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</si>
  <si>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</si>
  <si>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</si>
  <si>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</si>
  <si>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</si>
  <si>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</si>
  <si>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</si>
  <si>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</si>
  <si>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</si>
  <si>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</si>
  <si>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</si>
  <si>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</si>
  <si>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</si>
  <si>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</si>
  <si>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</si>
  <si>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</si>
  <si>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</si>
  <si>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</si>
  <si>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</si>
  <si>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</si>
  <si>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</si>
  <si>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</si>
  <si>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</si>
  <si>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</si>
  <si>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</si>
  <si>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</si>
  <si>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</si>
  <si>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</si>
  <si>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</si>
  <si>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</si>
  <si>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</si>
  <si>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</si>
  <si>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</si>
  <si>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</si>
  <si>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</si>
  <si>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</si>
  <si>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</si>
  <si>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</si>
  <si>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</si>
  <si>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</si>
  <si>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</si>
  <si>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</si>
  <si>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</si>
  <si>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</si>
  <si>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</si>
  <si>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</si>
  <si>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</si>
  <si>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</si>
  <si>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</si>
  <si>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</si>
  <si>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</si>
  <si>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</si>
  <si>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</si>
  <si>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</si>
  <si>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</si>
  <si>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</si>
  <si>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</si>
  <si>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</si>
  <si>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</si>
  <si>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</si>
  <si>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</si>
  <si>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</si>
  <si>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</si>
  <si>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</si>
  <si>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</si>
  <si>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</si>
  <si>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</si>
  <si>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</si>
  <si>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</si>
  <si>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</si>
  <si>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</si>
  <si>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</si>
  <si>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</si>
  <si>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</si>
  <si>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</si>
  <si>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</si>
  <si>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</si>
  <si>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</si>
  <si>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</si>
  <si>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</si>
  <si>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</si>
  <si>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</si>
  <si>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</si>
  <si>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</si>
  <si>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</si>
  <si>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</si>
  <si>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</si>
  <si>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</si>
  <si>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</si>
  <si>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</si>
  <si>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</si>
  <si>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</si>
  <si>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</si>
  <si>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</si>
  <si>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</si>
  <si>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</si>
  <si>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</si>
  <si>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</si>
  <si>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</si>
  <si>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</si>
  <si>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</si>
  <si>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</si>
  <si>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</si>
  <si>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</si>
  <si>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</si>
  <si>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</si>
  <si>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</si>
  <si>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</si>
  <si>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</si>
  <si>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</si>
  <si>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</si>
  <si>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</si>
  <si>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</si>
  <si>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</si>
  <si>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</si>
  <si>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</si>
  <si>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</si>
  <si>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</si>
  <si>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</si>
  <si>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</si>
  <si>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</si>
  <si>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</si>
  <si>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</si>
  <si>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</si>
  <si>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</si>
  <si>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</si>
  <si>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</si>
  <si>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</si>
  <si>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</si>
  <si>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</si>
  <si>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</si>
  <si>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</si>
  <si>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</si>
  <si>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</si>
  <si>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</si>
  <si>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</si>
  <si>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</si>
  <si>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</si>
  <si>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</si>
  <si>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</si>
  <si>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</si>
  <si>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</si>
  <si>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</si>
  <si>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</si>
  <si>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</si>
  <si>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</si>
  <si>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</si>
  <si>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</si>
  <si>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</si>
  <si>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</si>
  <si>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</si>
  <si>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</si>
  <si>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</si>
  <si>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</si>
  <si>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</si>
  <si>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</si>
  <si>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</si>
  <si>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</si>
  <si>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</si>
  <si>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</si>
  <si>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</si>
  <si>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</si>
  <si>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</si>
  <si>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</si>
  <si>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</si>
  <si>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</si>
  <si>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</si>
  <si>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</si>
  <si>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</si>
  <si>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</si>
  <si>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</si>
  <si>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</si>
  <si>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</si>
  <si>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</si>
  <si>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</si>
  <si>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</si>
  <si>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</si>
  <si>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</si>
  <si>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</si>
  <si>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</si>
  <si>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</si>
  <si>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</si>
  <si>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</si>
  <si>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</si>
  <si>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</si>
  <si>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</si>
  <si>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</si>
  <si>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</si>
  <si>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</si>
  <si>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</si>
  <si>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</si>
  <si>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</si>
  <si>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</si>
  <si>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</si>
  <si>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</si>
  <si>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</si>
  <si>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</si>
  <si>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</si>
  <si>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</si>
  <si>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</si>
  <si>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</si>
  <si>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</si>
  <si>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</si>
  <si>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</si>
  <si>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</si>
  <si>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</si>
  <si>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</si>
  <si>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</si>
  <si>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</si>
  <si>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</si>
  <si>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</si>
  <si>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</si>
  <si>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</si>
  <si>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</si>
  <si>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</si>
  <si>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</si>
  <si>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</si>
  <si>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</si>
  <si>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</si>
  <si>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</si>
  <si>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</si>
  <si>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</si>
  <si>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</si>
  <si>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</si>
  <si>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</si>
  <si>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</si>
  <si>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</si>
  <si>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</si>
  <si>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</si>
  <si>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</si>
  <si>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</si>
  <si>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</si>
  <si>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</si>
  <si>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</si>
  <si>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</si>
  <si>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</si>
  <si>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</si>
  <si>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</si>
  <si>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</si>
  <si>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</si>
  <si>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</si>
  <si>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</si>
  <si>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</si>
  <si>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</si>
  <si>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</si>
  <si>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</si>
  <si>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</si>
  <si>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</si>
  <si>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</si>
  <si>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</si>
  <si>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</si>
  <si>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</si>
  <si>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</si>
  <si>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</si>
  <si>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</si>
  <si>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</si>
  <si>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</si>
  <si>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</si>
  <si>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</si>
  <si>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</si>
  <si>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</si>
  <si>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</si>
  <si>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</si>
  <si>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</si>
  <si>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</si>
  <si>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</si>
  <si>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</si>
  <si>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</si>
  <si>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</si>
  <si>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</si>
  <si>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</si>
  <si>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</si>
  <si>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</si>
  <si>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</si>
  <si>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</si>
  <si>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</si>
  <si>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</si>
  <si>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</si>
  <si>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</si>
  <si>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</si>
  <si>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</si>
  <si>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</si>
  <si>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</si>
  <si>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</si>
  <si>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</si>
  <si>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</si>
  <si>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</si>
  <si>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</si>
  <si>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</si>
  <si>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</si>
  <si>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</si>
  <si>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</si>
  <si>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</si>
  <si>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</si>
  <si>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</si>
  <si>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</si>
  <si>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</si>
  <si>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</si>
  <si>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</si>
  <si>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</si>
  <si>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</si>
  <si>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</si>
  <si>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</si>
  <si>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</si>
  <si>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</si>
  <si>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</si>
  <si>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</si>
  <si>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</si>
  <si>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</si>
  <si>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</si>
  <si>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</si>
  <si>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</si>
  <si>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</si>
  <si>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</si>
  <si>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</si>
  <si>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</si>
  <si>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</si>
  <si>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</si>
  <si>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</si>
  <si>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</si>
  <si>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</si>
  <si>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</si>
  <si>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</si>
  <si>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</si>
  <si>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</si>
  <si>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</si>
  <si>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</si>
  <si>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</si>
  <si>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</si>
  <si>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</si>
  <si>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</si>
  <si>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</si>
  <si>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</si>
  <si>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</si>
  <si>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</si>
  <si>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</si>
  <si>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</si>
  <si>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</si>
  <si>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</si>
  <si>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</si>
  <si>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</si>
  <si>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</si>
  <si>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</si>
  <si>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</si>
  <si>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</si>
  <si>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</si>
  <si>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</si>
  <si>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</si>
  <si>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</si>
  <si>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</si>
  <si>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</si>
  <si>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</si>
  <si>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</si>
  <si>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</si>
  <si>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</si>
  <si>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</si>
  <si>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</si>
  <si>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</si>
  <si>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</si>
  <si>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</si>
  <si>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</si>
  <si>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</si>
  <si>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</si>
  <si>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</si>
  <si>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</si>
  <si>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</si>
  <si>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</si>
  <si>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</si>
  <si>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</si>
  <si>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</si>
  <si>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</si>
  <si>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</si>
  <si>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</si>
  <si>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</si>
  <si>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</si>
  <si>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</si>
  <si>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</si>
  <si>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</si>
  <si>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</si>
  <si>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</si>
  <si>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</si>
  <si>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</si>
  <si>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</si>
  <si>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</si>
  <si>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</si>
  <si>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</si>
  <si>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</si>
  <si>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</si>
  <si>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</si>
  <si>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</si>
  <si>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</si>
  <si>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</si>
  <si>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</si>
  <si>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</si>
  <si>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</si>
  <si>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</si>
  <si>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</si>
  <si>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</si>
  <si>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</si>
  <si>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</si>
  <si>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</si>
  <si>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</si>
  <si>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</si>
  <si>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</si>
  <si>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</si>
  <si>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</si>
  <si>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</si>
  <si>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</si>
  <si>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</si>
  <si>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</si>
  <si>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</si>
  <si>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</si>
  <si>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</si>
  <si>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</si>
  <si>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</si>
  <si>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</si>
  <si>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</si>
  <si>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</si>
  <si>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</si>
  <si>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</si>
  <si>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</si>
  <si>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</si>
  <si>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</si>
  <si>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</si>
  <si>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</si>
  <si>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</si>
  <si>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</si>
  <si>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</si>
  <si>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</si>
  <si>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</si>
  <si>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</si>
  <si>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</si>
  <si>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</si>
  <si>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</si>
  <si>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</si>
  <si>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</si>
  <si>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</si>
  <si>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</si>
  <si>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</si>
  <si>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</si>
  <si>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</si>
  <si>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</si>
  <si>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</si>
  <si>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</si>
  <si>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</si>
  <si>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</si>
  <si>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</si>
  <si>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</si>
  <si>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</si>
  <si>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</si>
  <si>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</si>
  <si>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</si>
  <si>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</si>
  <si>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</si>
  <si>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</si>
  <si>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</si>
  <si>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</si>
  <si>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</si>
  <si>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</si>
  <si>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</si>
  <si>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</si>
  <si>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</si>
  <si>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</si>
  <si>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</si>
  <si>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</si>
  <si>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</si>
  <si>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</si>
  <si>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</si>
  <si>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</si>
  <si>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</si>
  <si>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</si>
  <si>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</si>
  <si>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</si>
  <si>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</si>
  <si>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</si>
  <si>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</si>
  <si>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</si>
  <si>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</si>
  <si>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</si>
  <si>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</si>
  <si>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</si>
  <si>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</si>
  <si>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</si>
  <si>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</si>
  <si>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</si>
  <si>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</si>
  <si>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</si>
  <si>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</si>
  <si>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</si>
  <si>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</si>
  <si>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</si>
  <si>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</si>
  <si>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</si>
  <si>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</si>
  <si>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</si>
  <si>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</si>
  <si>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</si>
  <si>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</si>
  <si>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</si>
  <si>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</si>
  <si>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</si>
  <si>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</si>
  <si>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</si>
  <si>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</si>
  <si>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</si>
  <si>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</si>
  <si>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</si>
  <si>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</si>
  <si>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</si>
  <si>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</si>
  <si>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</si>
  <si>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</si>
  <si>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</si>
  <si>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</si>
  <si>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</si>
  <si>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</si>
  <si>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</si>
  <si>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</si>
  <si>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</si>
  <si>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</si>
  <si>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</si>
  <si>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</si>
  <si>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</si>
  <si>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</si>
  <si>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</si>
  <si>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</si>
  <si>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</si>
  <si>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</si>
  <si>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</si>
  <si>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</si>
  <si>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</si>
  <si>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</si>
  <si>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</si>
  <si>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</si>
  <si>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</si>
  <si>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</si>
  <si>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</si>
  <si>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</si>
  <si>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</si>
  <si>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</si>
  <si>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</si>
  <si>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</si>
  <si>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</si>
  <si>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</si>
  <si>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</si>
  <si>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</si>
  <si>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</si>
  <si>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</si>
  <si>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</si>
  <si>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</si>
  <si>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</si>
  <si>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</si>
  <si>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</si>
  <si>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</si>
  <si>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</si>
  <si>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</si>
  <si>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</si>
  <si>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</si>
  <si>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</si>
  <si>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</si>
  <si>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</si>
  <si>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</si>
  <si>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</si>
  <si>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</si>
  <si>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</si>
  <si>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</si>
  <si>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</si>
  <si>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</si>
  <si>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</si>
  <si>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</si>
  <si>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</si>
  <si>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</si>
  <si>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</si>
  <si>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</si>
  <si>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</si>
  <si>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</si>
  <si>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</si>
  <si>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</si>
  <si>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</si>
  <si>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</si>
  <si>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</si>
  <si>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</si>
  <si>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</si>
  <si>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</si>
  <si>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</si>
  <si>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</si>
  <si>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</si>
  <si>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</si>
  <si>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</si>
  <si>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</si>
  <si>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</si>
  <si>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</si>
  <si>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</si>
  <si>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</si>
  <si>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</si>
  <si>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</si>
  <si>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</si>
  <si>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</si>
  <si>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</si>
  <si>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</si>
  <si>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</si>
  <si>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</si>
  <si>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</si>
  <si>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</si>
  <si>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</si>
  <si>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</si>
  <si>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</si>
  <si>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</si>
  <si>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</si>
  <si>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</si>
  <si>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</si>
  <si>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</si>
  <si>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</si>
  <si>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</si>
  <si>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</si>
  <si>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</si>
  <si>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</si>
  <si>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</si>
  <si>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</si>
  <si>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</si>
  <si>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</si>
  <si>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</si>
  <si>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</si>
  <si>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</si>
  <si>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</si>
  <si>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</si>
  <si>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</si>
  <si>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</si>
  <si>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</si>
  <si>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</si>
  <si>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</si>
  <si>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</si>
  <si>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</si>
  <si>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</si>
  <si>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</si>
  <si>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</si>
  <si>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</si>
  <si>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</si>
  <si>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</si>
  <si>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</si>
  <si>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</si>
  <si>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</si>
  <si>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</si>
  <si>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</si>
  <si>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</si>
  <si>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</si>
  <si>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</si>
  <si>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</si>
  <si>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</si>
  <si>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</si>
  <si>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GS872</t>
  </si>
  <si>
    <t>Project Activity</t>
  </si>
  <si>
    <t>N/A</t>
  </si>
  <si>
    <t>Social Security Records</t>
  </si>
  <si>
    <t>01/01/2023-31/12/2023</t>
  </si>
  <si>
    <t>Balance of Payments</t>
  </si>
  <si>
    <t>7. Affordable and clean energy</t>
  </si>
  <si>
    <t>To avoid consumption of natural gas</t>
  </si>
  <si>
    <t>Renewable energy shares in the total energy consumption</t>
  </si>
  <si>
    <t>m3 and TL</t>
  </si>
  <si>
    <t>Çataloluk ER Calculation Excel Sheet</t>
  </si>
  <si>
    <t>Continuous</t>
  </si>
  <si>
    <t>Continuous Measurement Electcity Meters</t>
  </si>
  <si>
    <t xml:space="preserve">m3 SOx </t>
  </si>
  <si>
    <t xml:space="preserve">m3 NOx </t>
  </si>
  <si>
    <t>SO2 emissions by thermal power plants</t>
  </si>
  <si>
    <t>NOx emissions by thermal power plants</t>
  </si>
  <si>
    <t>01/01/2024-31/03/2024</t>
  </si>
  <si>
    <t>25/11/2022-31/12/2022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</si>
</sst>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2"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9" fillId="0" borderId="21" xfId="0" applyFont="1" applyBorder="1" applyAlignment="1">
      <alignment horizontal="center" vertical="center"/>
    </xf>
    <xf numFmtId="0" fontId="59" fillId="0" borderId="22" xfId="0" applyFont="1" applyBorder="1" applyAlignment="1">
      <alignment horizontal="center" vertical="center"/>
    </xf>
    <xf numFmtId="0" fontId="59" fillId="0" borderId="23" xfId="0" applyFont="1" applyBorder="1" applyAlignment="1">
      <alignment horizontal="center" vertic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00000000-0005-0000-0000-000002000000}"/>
    <cellStyle name="Style 1" xfId="3" xr:uid="{00000000-0005-0000-0000-000003000000}"/>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5" displayName="Table5" ref="A2:S50" totalsRowShown="0" headerRowDxfId="420" dataDxfId="419">
  <autoFilter ref="A2:S50"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IMPACT" dataDxfId="418">
      <calculatedColumnFormula>Background!L7</calculatedColumnFormula>
    </tableColumn>
    <tableColumn id="2" xr3:uid="{00000000-0010-0000-0000-000002000000}" name="Climate change mitigation" dataDxfId="417">
      <calculatedColumnFormula array="1">IF(ROWS($AC$2:AC2)&lt;=B$1,INDEX($AB$2:$AB$50,_xlfn.AGGREGATE(15,3,($AC$2:$AC$50=Mapping!$B$2)/($AC$2:$AC$50=Mapping!$B$2)*ROW($AC$2:$AC$50)-ROWS($AC$2),ROWS($AC$2:AC2))),"")</calculatedColumnFormula>
    </tableColumn>
    <tableColumn id="3" xr3:uid="{00000000-0010-0000-0000-000003000000}" name="Climate change adaptation" dataDxfId="416">
      <calculatedColumnFormula array="1">IF(ROWS($AC$2:AC2)&lt;=C$1,INDEX($AB$2:$AB$50,_xlfn.AGGREGATE(15,3,($AC$2:$AC$50=Mapping!$C$2)/($AC$2:$AC$50=Mapping!$C$2)*ROW($AC$2:$AC$50)-ROWS($AC$2),ROWS($AC$2:AC2))),"")</calculatedColumnFormula>
    </tableColumn>
    <tableColumn id="4" xr3:uid="{00000000-0010-0000-0000-000004000000}" name="Air quality" dataDxfId="415">
      <calculatedColumnFormula array="1">IF(ROWS($AC$2:AC2)&lt;=D$1,INDEX($AB$2:$AB$50,_xlfn.AGGREGATE(15,3,($AC$2:$AC$50=Mapping!$D$2)/($AC$2:$AC$50=Mapping!$D$2)*ROW($AC$2:$AC$50)-ROWS($AC$2),ROWS($AC$2:AC2))),"")</calculatedColumnFormula>
    </tableColumn>
    <tableColumn id="5" xr3:uid="{00000000-0010-0000-0000-000005000000}" name="Water quality, quantity and service" dataDxfId="414">
      <calculatedColumnFormula array="1">IF(ROWS($AC$2:AC2)&lt;=E$1,INDEX($AB$2:$AB$50,_xlfn.AGGREGATE(15,3,($AC$2:$AC$50=Mapping!$E$2)/($AC$2:$AC$50=Mapping!$E$2)*ROW($AC$2:$AC$50)-ROWS($AC$2),ROWS($AC$2:AC2))),"")</calculatedColumnFormula>
    </tableColumn>
    <tableColumn id="6" xr3:uid="{00000000-0010-0000-0000-000006000000}" name="Soil quality" dataDxfId="413">
      <calculatedColumnFormula array="1">IF(ROWS($AC$2:AC2)&lt;=F$1,INDEX($AB$2:$AB$50,_xlfn.AGGREGATE(15,3,($AC$2:$AC$50=Mapping!$F$2)/($AC$2:$AC$50=Mapping!$F$2)*ROW($AC$2:$AC$50)-ROWS($AC$2),ROWS($AC$2:AC2))),"")</calculatedColumnFormula>
    </tableColumn>
    <tableColumn id="7" xr3:uid="{00000000-0010-0000-0000-000007000000}" name="Waste" dataDxfId="412">
      <calculatedColumnFormula array="1">IF(ROWS($AC$2:AC2)&lt;=G$1,INDEX($AB$2:$AB$50,_xlfn.AGGREGATE(15,3,($AC$2:$AC$50=Mapping!$G$2)/($AC$2:$AC$50=Mapping!$G$2)*ROW($AC$2:$AC$50)-ROWS($AC$2),ROWS($AC$2:AC2))),"")</calculatedColumnFormula>
    </tableColumn>
    <tableColumn id="8" xr3:uid="{00000000-0010-0000-0000-000008000000}" name="Natural resource and Sustainable Forest Management" dataDxfId="411">
      <calculatedColumnFormula array="1">IF(ROWS($AC$2:AC2)&lt;=H$1,INDEX($AB$2:$AB$50,_xlfn.AGGREGATE(15,3,($AC$2:$AC$50=Mapping!$H$2)/($AC$2:$AC$50=Mapping!$H$2)*ROW($AC$2:$AC$50)-ROWS($AC$2),ROWS($AC$2:AC2))),"")</calculatedColumnFormula>
    </tableColumn>
    <tableColumn id="10" xr3:uid="{00000000-0010-0000-0000-00000A000000}" name="Health &amp; safety" dataDxfId="410">
      <calculatedColumnFormula array="1">IF(ROWS($AC$2:AC2)&lt;=I$1,INDEX($AB$2:$AB$50,_xlfn.AGGREGATE(15,3,($AC$2:$AC$50=Mapping!$I$2)/($AC$2:$AC$50=Mapping!$I$2)*ROW($AC$2:$AC$50)-ROWS($AC$2),ROWS($AC$2:AC2))),"")</calculatedColumnFormula>
    </tableColumn>
    <tableColumn id="9" xr3:uid="{00000000-0010-0000-0000-000009000000}" name="Employment" dataDxfId="409">
      <calculatedColumnFormula array="1">IF(ROWS($AC$2:AC2)&lt;=J$1,INDEX($AB$2:$AB$50,_xlfn.AGGREGATE(15,3,($AC$2:$AC$50=Mapping!$J$2)/($AC$2:$AC$50=Mapping!$J$2)*ROW($AC$2:$AC$50)-ROWS($AC$2),ROWS($AC$2:AC2))),"")</calculatedColumnFormula>
    </tableColumn>
    <tableColumn id="11" xr3:uid="{00000000-0010-0000-0000-00000B000000}" name="Livelihood" dataDxfId="408">
      <calculatedColumnFormula array="1">IF(ROWS($AC$2:AC2)&lt;=K$1,INDEX($AB$2:$AB$50,_xlfn.AGGREGATE(15,3,($AC$2:$AC$50=Mapping!$K$2)/($AC$2:$AC$50=Mapping!$K$2)*ROW($AC$2:$AC$50)-ROWS($AC$2),ROWS($AC$2:AC2))),"")</calculatedColumnFormula>
    </tableColumn>
    <tableColumn id="12" xr3:uid="{00000000-0010-0000-0000-00000C000000}" name="Gender" dataDxfId="407">
      <calculatedColumnFormula array="1">IF(ROWS($AC$2:AC2)&lt;=L$1,INDEX($AB$2:$AB$50,_xlfn.AGGREGATE(15,3,($AC$2:$AC$50=Mapping!$L$2)/($AC$2:$AC$50=Mapping!$L$2)*ROW($AC$2:$AC$50)-ROWS($AC$2),ROWS($AC$2:AC2))),"")</calculatedColumnFormula>
    </tableColumn>
    <tableColumn id="13" xr3:uid="{00000000-0010-0000-0000-00000D000000}" name="Energy generation, efficiency &amp; access" dataDxfId="406">
      <calculatedColumnFormula array="1">IF(ROWS($AC$2:AC2)&lt;=M$1,INDEX($AB$2:$AB$50,_xlfn.AGGREGATE(15,3,($AC$2:$AC$50=Mapping!$M$2)/($AC$2:$AC$50=Mapping!$M$2)*ROW($AC$2:$AC$50)-ROWS($AC$2),ROWS($AC$2:AC2))),"")</calculatedColumnFormula>
    </tableColumn>
    <tableColumn id="14" xr3:uid="{00000000-0010-0000-0000-00000E000000}" name="Access to basic services" dataDxfId="405">
      <calculatedColumnFormula array="1">IF(ROWS($AC$2:AC2)&lt;=N$1,INDEX($AB$2:$AB$50,_xlfn.AGGREGATE(15,3,($AC$2:$AC$50=Mapping!$N$2)/($AC$2:$AC$50=Mapping!$N$2)*ROW($AC$2:$AC$50)-ROWS($AC$2),ROWS($AC$2:AC2))),"")</calculatedColumnFormula>
    </tableColumn>
    <tableColumn id="15" xr3:uid="{00000000-0010-0000-0000-00000F000000}" name="Access to infrastructure" dataDxfId="404">
      <calculatedColumnFormula array="1">IF(ROWS($AC$2:AC2)&lt;=O$1,INDEX($AB$2:$AB$50,_xlfn.AGGREGATE(15,3,($AC$2:$AC$50=Mapping!$O$2)/($AC$2:$AC$50=Mapping!$O$2)*ROW($AC$2:$AC$50)-ROWS($AC$2),ROWS($AC$2:AC2))),"")</calculatedColumnFormula>
    </tableColumn>
    <tableColumn id="16" xr3:uid="{00000000-0010-0000-0000-000010000000}" name="Food security" dataDxfId="403">
      <calculatedColumnFormula array="1">IF(ROWS($AC$2:AC2)&lt;=P$1,INDEX($AB$2:$AB$50,_xlfn.AGGREGATE(15,3,($AC$2:$AC$50=Mapping!$P$2)/($AC$2:$AC$50=Mapping!$P$2)*ROW($AC$2:$AC$50)-ROWS($AC$2),ROWS($AC$2:AC2))),"")</calculatedColumnFormula>
    </tableColumn>
    <tableColumn id="17" xr3:uid="{00000000-0010-0000-0000-000011000000}" name="Technology transfer" dataDxfId="402">
      <calculatedColumnFormula array="1">IF(ROWS($AC$2:AC2)&lt;=Q$1,INDEX($AB$2:$AB$50,_xlfn.AGGREGATE(15,3,($AC$2:$AC$50=Mapping!$Q$2)/($AC$2:$AC$50=Mapping!$Q$2)*ROW($AC$2:$AC$50)-ROWS($AC$2),ROWS($AC$2:AC2))),"")</calculatedColumnFormula>
    </tableColumn>
    <tableColumn id="19" xr3:uid="{00000000-0010-0000-0000-000013000000}" name="Capacity building" dataDxfId="401">
      <calculatedColumnFormula array="1">IF(ROWS($AC$2:AC2)&lt;=R$1,INDEX($AB$2:$AB$50,_xlfn.AGGREGATE(15,3,($AC$2:$AC$50=Mapping!$R$2)/($AC$2:$AC$50=Mapping!$R$2)*ROW($AC$2:$AC$50)-ROWS($AC$2),ROWS($AC$2:AC2))),"")</calculatedColumnFormula>
    </tableColumn>
    <tableColumn id="20" xr3:uid="{00000000-0010-0000-0000-00001400000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791013" displayName="Table791013" ref="AX163:BN211" totalsRowShown="0" headerRowDxfId="239" dataDxfId="238" dataCellStyle="Normal 2">
  <autoFilter ref="AX163:BN211" xr:uid="{00000000-0009-0000-0100-00000C000000}"/>
  <tableColumns count="17">
    <tableColumn id="1" xr3:uid="{00000000-0010-0000-0900-000001000000}" name="1. No poverty" dataDxfId="237" dataCellStyle="Normal 2">
      <calculatedColumnFormula array="1">IF(ROWS($AD$163:AD163)&lt;=AX$162,INDEX($AB$163:$AB$211,_xlfn.AGGREGATE(15,3,($AD$163:$AD$211=Mapping!$AX$163)/($AD$163:$AD$211=Mapping!$AX$163)*ROW($AD$2:$AD$50)-ROWS($AD$163),ROWS($AD$163:AD163))),"")</calculatedColumnFormula>
    </tableColumn>
    <tableColumn id="2" xr3:uid="{00000000-0010-0000-0900-000002000000}" name="2. Zero Hunger" dataDxfId="236" dataCellStyle="Normal 2">
      <calculatedColumnFormula array="1">IF(ROWS($AD$163:AD163)&lt;=AY$162,INDEX($AB$163:$AB$211,_xlfn.AGGREGATE(15,3,($AD$163:$AD$211=Mapping!$AY$163)/($AD$163:$AD$211=Mapping!$AY$163)*ROW($AD$2:$AD$50)-ROWS($AD$163),ROWS($AD$163:AD163))),"")</calculatedColumnFormula>
    </tableColumn>
    <tableColumn id="3" xr3:uid="{00000000-0010-0000-0900-000003000000}"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00000000-0010-0000-0900-000004000000}"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00000000-0010-0000-0900-000005000000}" name="5. Gender Equality " dataDxfId="233" dataCellStyle="Normal 2">
      <calculatedColumnFormula array="1">IF(ROWS($AD$163:AG163)&lt;=BB$162,INDEX($AB$163:$AB$211,_xlfn.AGGREGATE(15,3,($AD$163:$AD$211=Mapping!$BB$163)/($AD$163:$AD$211=Mapping!$BB$163)*ROW($AD$2:$AD$50)-ROWS($AD$163),ROWS($AD$163:AG163))),"")</calculatedColumnFormula>
    </tableColumn>
    <tableColumn id="6" xr3:uid="{00000000-0010-0000-0900-000006000000}"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00000000-0010-0000-0900-000007000000}"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00000000-0010-0000-0900-000008000000}"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00000000-0010-0000-0900-000009000000}"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00000000-0010-0000-0900-00000A00000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00000000-0010-0000-0900-00000B000000}"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00000000-0010-0000-0900-00000C000000}"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00000000-0010-0000-0900-00000D000000}" name="13. Climate action" dataDxfId="225" dataCellStyle="Normal 2">
      <calculatedColumnFormula array="1">IF(ROWS($AD$163:AO163)&lt;=BJ$162,INDEX($AB$163:$AB$211,_xlfn.AGGREGATE(15,3,($AD$163:$AD$211=Mapping!$BJ$163)/($AD$163:$AD$211=Mapping!$BJ$163)*ROW($AD$2:$AD$50)-ROWS($AD$163),ROWS($AD$163:AO163))),"")</calculatedColumnFormula>
    </tableColumn>
    <tableColumn id="14" xr3:uid="{00000000-0010-0000-0900-00000E000000}"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00000000-0010-0000-0900-00000F000000}" name="15. Life on land" dataDxfId="223" dataCellStyle="Normal 2">
      <calculatedColumnFormula array="1">IF(ROWS($AD$163:AQ163)&lt;=BL$162,INDEX($AB$163:$AB$211,_xlfn.AGGREGATE(15,3,($AD$163:$AD$211=Mapping!$BL$163)/($AD$163:$AD$211=Mapping!$BL$163)*ROW($AD$2:$AD$50)-ROWS($AD$163),ROWS($AD$163:AQ163))),"")</calculatedColumnFormula>
    </tableColumn>
    <tableColumn id="16" xr3:uid="{00000000-0010-0000-0900-000010000000}"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00000000-0010-0000-0900-000011000000}"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531114" displayName="Table531114" ref="A163:S211" totalsRowShown="0" headerRowDxfId="220" dataDxfId="219" dataCellStyle="Normal 2">
  <autoFilter ref="A163:S211" xr:uid="{00000000-0009-0000-0100-00000D000000}"/>
  <tableColumns count="19">
    <tableColumn id="1" xr3:uid="{00000000-0010-0000-0A00-000001000000}" name="IMPACT" dataDxfId="218" dataCellStyle="Normal 2">
      <calculatedColumnFormula>Background!L7</calculatedColumnFormula>
    </tableColumn>
    <tableColumn id="2" xr3:uid="{00000000-0010-0000-0A00-000002000000}"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00000000-0010-0000-0A00-000003000000}"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00000000-0010-0000-0A00-000004000000}" name="Air quality" dataDxfId="215" dataCellStyle="Normal 2">
      <calculatedColumnFormula array="1">IF(ROWS($AC$163:AC163)&lt;=D$162,INDEX($AB$163:$AB$211,_xlfn.AGGREGATE(15,3,($AC$163:$AC$211=Mapping!$D$163)/($AC$163:$AC$211=Mapping!$D$163)*ROW($AC$2:$AC$50)-ROWS($AC$163),ROWS($AC$163:AC163))),"")</calculatedColumnFormula>
    </tableColumn>
    <tableColumn id="5" xr3:uid="{00000000-0010-0000-0A00-00000500000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00000000-0010-0000-0A00-000006000000}" name="Soil quality" dataDxfId="213" dataCellStyle="Normal 2">
      <calculatedColumnFormula array="1">IF(ROWS($AC$163:AC163)&lt;=F$162,INDEX($AB$163:$AB$211,_xlfn.AGGREGATE(15,3,($AC$163:$AC$211=Mapping!$F$163)/($AC$163:$AC$211=Mapping!$F$163)*ROW($AC$2:$AC$50)-ROWS($AC$163),ROWS($AC$163:AC163))),"")</calculatedColumnFormula>
    </tableColumn>
    <tableColumn id="7" xr3:uid="{00000000-0010-0000-0A00-000007000000}" name="Waste" dataDxfId="212" dataCellStyle="Normal 2">
      <calculatedColumnFormula array="1">IF(ROWS($AC$163:AC163)&lt;=G$162,INDEX($AB$163:$AB$211,_xlfn.AGGREGATE(15,3,($AC$163:$AC$211=Mapping!$G$163)/($AC$163:$AC$211=Mapping!$G$163)*ROW($AC$2:$AC$50)-ROWS($AC$163),ROWS($AC$163:AC163))),"")</calculatedColumnFormula>
    </tableColumn>
    <tableColumn id="8" xr3:uid="{00000000-0010-0000-0A00-000008000000}"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0000000-0010-0000-0A00-00000A000000}" name="Health &amp; safety" dataDxfId="210" dataCellStyle="Normal 2">
      <calculatedColumnFormula array="1">IF(ROWS($AC$163:AC163)&lt;=I$162,INDEX($AB$163:$AB$211,_xlfn.AGGREGATE(15,3,($AC$163:$AC$211=Mapping!$I$163)/($AC$163:$AC$211=Mapping!$I$163)*ROW($AC$2:$AC$50)-ROWS($AC$163),ROWS($AC$163:AC163))),"")</calculatedColumnFormula>
    </tableColumn>
    <tableColumn id="9" xr3:uid="{00000000-0010-0000-0A00-000009000000}" name="Employment" dataDxfId="209" dataCellStyle="Normal 2">
      <calculatedColumnFormula array="1">IF(ROWS($AC$163:AC163)&lt;=J$162,INDEX($AB$163:$AB$211,_xlfn.AGGREGATE(15,3,($AC$163:$AC$211=Mapping!$J$163)/($AC$163:$AC$211=Mapping!$J$163)*ROW($AC$2:$AC$50)-ROWS($AC$163),ROWS($AC$163:AC163))),"")</calculatedColumnFormula>
    </tableColumn>
    <tableColumn id="11" xr3:uid="{00000000-0010-0000-0A00-00000B000000}" name="Livelihood" dataDxfId="208" dataCellStyle="Normal 2">
      <calculatedColumnFormula array="1">IF(ROWS($AC$163:AC163)&lt;=K$162,INDEX($AB$163:$AB$211,_xlfn.AGGREGATE(15,3,($AC$163:$AC$211=Mapping!$K$163)/($AC$163:$AC$211=Mapping!$K$163)*ROW($AC$2:$AC$50)-ROWS($AC$163),ROWS($AC$163:AC163))),"")</calculatedColumnFormula>
    </tableColumn>
    <tableColumn id="12" xr3:uid="{00000000-0010-0000-0A00-00000C000000}" name="Gender" dataDxfId="207" dataCellStyle="Normal 2">
      <calculatedColumnFormula array="1">IF(ROWS($AC$163:AC163)&lt;=L$162,INDEX($AB$163:$AB$211,_xlfn.AGGREGATE(15,3,($AC$163:$AC$211=Mapping!$L$163)/($AC$163:$AC$211=Mapping!$L$163)*ROW($AC$2:$AC$50)-ROWS($AC$163),ROWS($AC$163:AC163))),"")</calculatedColumnFormula>
    </tableColumn>
    <tableColumn id="13" xr3:uid="{00000000-0010-0000-0A00-00000D000000}"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00000000-0010-0000-0A00-00000E000000}"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00000000-0010-0000-0A00-00000F000000}"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00000000-0010-0000-0A00-000010000000}" name="Food security" dataDxfId="203" dataCellStyle="Normal 2">
      <calculatedColumnFormula array="1">IF(ROWS($AC$163:AC163)&lt;=P$162,INDEX($AB$163:$AB$211,_xlfn.AGGREGATE(15,3,($AC$163:$AC$211=Mapping!$P$163)/($AC$163:$AC$211=Mapping!$P$163)*ROW($AC$2:$AC$50)-ROWS($AC$163),ROWS($AC$163:AC163))),"")</calculatedColumnFormula>
    </tableColumn>
    <tableColumn id="17" xr3:uid="{00000000-0010-0000-0A00-000011000000}" name="Technology transfer" dataDxfId="202" dataCellStyle="Normal 2">
      <calculatedColumnFormula array="1">IF(ROWS($AC$163:AC163)&lt;=Q$162,INDEX($AB$163:$AB$211,_xlfn.AGGREGATE(15,3,($AC$163:$AC$211=Mapping!$Q$163)/($AC$163:$AC$211=Mapping!$Q$163)*ROW($AC$2:$AC$50)-ROWS($AC$163),ROWS($AC$163:AC163))),"")</calculatedColumnFormula>
    </tableColumn>
    <tableColumn id="19" xr3:uid="{00000000-0010-0000-0A00-000013000000}" name="Capacity building" dataDxfId="201" dataCellStyle="Normal 2">
      <calculatedColumnFormula array="1">IF(ROWS($AC$163:AC163)&lt;=R$162,INDEX($AB$163:$AB$211,_xlfn.AGGREGATE(15,3,($AC$163:$AC$211=Mapping!$R$163)/($AC$163:$AC$211=Mapping!$R$163)*ROW($AC$2:$AC$50)-ROWS($AC$163),ROWS($AC$163:AC163))),"")</calculatedColumnFormula>
    </tableColumn>
    <tableColumn id="20" xr3:uid="{00000000-0010-0000-0A00-00001400000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46715" displayName="Table46715" ref="AA218:AR266" totalsRowShown="0" headerRowDxfId="199" dataDxfId="198" headerRowCellStyle="Normal 2" dataCellStyle="Normal 2">
  <autoFilter ref="AA218:AR266" xr:uid="{00000000-0009-0000-0100-00000E000000}"/>
  <tableColumns count="18">
    <tableColumn id="2" xr3:uid="{00000000-0010-0000-0B00-000002000000}" name="Type" dataDxfId="197" dataCellStyle="Normal 2">
      <calculatedColumnFormula array="1">IF(ROWS(BA!$L$2:L257)&lt;=B$1,INDEX(BA!$P$2:$P$63,_xlfn.AGGREGATE(15,3,(BA!$L$2:$L$63=Mapping!$A$3)/(BA!$L$2:$L$63=Mapping!$A$3)*ROW(BA!$L$2:$L$247)-ROWS(BA!$L$2),ROWS(BA!$L$2:L257))),"")</calculatedColumnFormula>
    </tableColumn>
    <tableColumn id="3" xr3:uid="{00000000-0010-0000-0B00-000003000000}" name="Indicator" dataDxfId="196" dataCellStyle="Normal 2">
      <calculatedColumnFormula array="1">IF(ROWS(BA!$E$2:E2)&lt;=AB$217,INDEX(BA!$P$2:$P$961,_xlfn.AGGREGATE(15,3,(BA!$E$2:$E$961=Mapping!$AA$219)/(BA!$E$2:$E$961=Mapping!$AA$219)*ROW(BA!$E$2:$E$961)-ROWS(BA!$E$2),ROWS(BA!$E$2:E2))),"")</calculatedColumnFormula>
    </tableColumn>
    <tableColumn id="4" xr3:uid="{00000000-0010-0000-0B00-000004000000}" name="Impact_area" dataDxfId="195" dataCellStyle="Normal 2">
      <calculatedColumnFormula>IFERROR(INDEX(BA!$L$2:$L$961,MATCH($AB219,BA!$P$2:$P$961,0)),"")</calculatedColumnFormula>
    </tableColumn>
    <tableColumn id="5" xr3:uid="{00000000-0010-0000-0B00-000005000000}" name="SDG" dataDxfId="194" dataCellStyle="Normal 2">
      <calculatedColumnFormula>IFERROR(INDEX(BA!$M$2:$M$961,MATCH($AB219,BA!$P$2:$P$961,0)),"")</calculatedColumnFormula>
    </tableColumn>
    <tableColumn id="6" xr3:uid="{00000000-0010-0000-0B00-000006000000}" name="Imapct indicator" dataDxfId="193" dataCellStyle="Normal 2">
      <calculatedColumnFormula>IFERROR(INDEX(BA!$O$2:$O$961,MATCH($AB219,BA!$P$2:$P$961,0)),"")</calculatedColumnFormula>
    </tableColumn>
    <tableColumn id="7" xr3:uid="{00000000-0010-0000-0B00-000007000000}" name="SDG_Target" dataDxfId="192" dataCellStyle="Normal 2">
      <calculatedColumnFormula>IFERROR(INDEX(BA!$N$2:$N$961,MATCH($AB219,BA!$P$2:$P$961,0)),"")</calculatedColumnFormula>
    </tableColumn>
    <tableColumn id="8" xr3:uid="{00000000-0010-0000-0B00-000008000000}" name="Column1" dataDxfId="191" dataCellStyle="Normal 2"/>
    <tableColumn id="9" xr3:uid="{00000000-0010-0000-0B00-000009000000}" name="Column2" dataDxfId="190" dataCellStyle="Normal 2"/>
    <tableColumn id="10" xr3:uid="{00000000-0010-0000-0B00-00000A000000}" name="Column3" dataDxfId="189" dataCellStyle="Normal 2"/>
    <tableColumn id="11" xr3:uid="{00000000-0010-0000-0B00-00000B000000}" name="Column4" dataDxfId="188" dataCellStyle="Normal 2"/>
    <tableColumn id="12" xr3:uid="{00000000-0010-0000-0B00-00000C000000}" name="Column5" dataDxfId="187" dataCellStyle="Normal 2"/>
    <tableColumn id="13" xr3:uid="{00000000-0010-0000-0B00-00000D000000}" name="Column6" dataDxfId="186" dataCellStyle="Normal 2"/>
    <tableColumn id="14" xr3:uid="{00000000-0010-0000-0B00-00000E000000}" name="Column7" dataDxfId="185" dataCellStyle="Normal 2"/>
    <tableColumn id="15" xr3:uid="{00000000-0010-0000-0B00-00000F000000}" name="Column8" dataDxfId="184" dataCellStyle="Normal 2"/>
    <tableColumn id="16" xr3:uid="{00000000-0010-0000-0B00-000010000000}" name="Column9" dataDxfId="183" dataCellStyle="Normal 2"/>
    <tableColumn id="17" xr3:uid="{00000000-0010-0000-0B00-000011000000}" name="Column10" dataDxfId="182" dataCellStyle="Normal 2"/>
    <tableColumn id="18" xr3:uid="{00000000-0010-0000-0B00-000012000000}" name="Column11" dataDxfId="181" dataCellStyle="Normal 2"/>
    <tableColumn id="19" xr3:uid="{00000000-0010-0000-0B00-000013000000}"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791016" displayName="Table791016" ref="AX218:BN266" totalsRowShown="0" headerRowDxfId="179" dataDxfId="178" dataCellStyle="Normal 2">
  <autoFilter ref="AX218:BN266" xr:uid="{00000000-0009-0000-0100-00000F000000}"/>
  <tableColumns count="17">
    <tableColumn id="1" xr3:uid="{00000000-0010-0000-0C00-000001000000}" name="1. No poverty" dataDxfId="177" dataCellStyle="Normal 2">
      <calculatedColumnFormula array="1">IF(ROWS($AD$218:AD218)&lt;=AX$217,INDEX($AB$218:$AB$266,_xlfn.AGGREGATE(15,3,($AD$218:$AD$266=Mapping!$AX$218)/($AD$218:$AD$266=Mapping!$AX$218)*ROW($AD$2:$AD$50)-ROWS($AD$218),ROWS($AD$218:AD218))),"")</calculatedColumnFormula>
    </tableColumn>
    <tableColumn id="2" xr3:uid="{00000000-0010-0000-0C00-000002000000}" name="2. Zero Hunger" dataDxfId="176" dataCellStyle="Normal 2">
      <calculatedColumnFormula array="1">IF(ROWS($AD$218:AE218)&lt;=AY$217,INDEX($AB$218:$AB$266,_xlfn.AGGREGATE(15,3,($AD$218:$AD$266=Mapping!$AY$218)/($AD$218:$AD$266=Mapping!$AY$218)*ROW($AD$2:$AD$50)-ROWS($AD$218),ROWS($AD$218:AE218))),"")</calculatedColumnFormula>
    </tableColumn>
    <tableColumn id="3" xr3:uid="{00000000-0010-0000-0C00-000003000000}"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00000000-0010-0000-0C00-000004000000}"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00000000-0010-0000-0C00-000005000000}" name="5. Gender Equality " dataDxfId="173" dataCellStyle="Normal 2">
      <calculatedColumnFormula array="1">IF(ROWS($AD$218:AH218)&lt;=BB$217,INDEX($AB$218:$AB$266,_xlfn.AGGREGATE(15,3,($AD$218:$AD$266=Mapping!$BB$218)/($AD$218:$AD$266=Mapping!$BB$218)*ROW($AD$2:$AD$50)-ROWS($AD$218),ROWS($AD$218:AH218))),"")</calculatedColumnFormula>
    </tableColumn>
    <tableColumn id="6" xr3:uid="{00000000-0010-0000-0C00-000006000000}"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00000000-0010-0000-0C00-000007000000}"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00000000-0010-0000-0C00-000008000000}"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00000000-0010-0000-0C00-000009000000}"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00000000-0010-0000-0C00-00000A00000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00000000-0010-0000-0C00-00000B000000}"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00000000-0010-0000-0C00-00000C000000}"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00000000-0010-0000-0C00-00000D000000}" name="13. Climate action" dataDxfId="165" dataCellStyle="Normal 2">
      <calculatedColumnFormula array="1">IF(ROWS($AD$218:AP218)&lt;=BJ$217,INDEX($AB$218:$AB$266,_xlfn.AGGREGATE(15,3,($AD$218:$AD$266=Mapping!$BJ$218)/($AD$218:$AD$266=Mapping!$BJ$218)*ROW($AD$2:$AD$50)-ROWS($AD$218),ROWS($AD$218:AP218))),"")</calculatedColumnFormula>
    </tableColumn>
    <tableColumn id="14" xr3:uid="{00000000-0010-0000-0C00-00000E000000}"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0000000-0010-0000-0C00-00000F000000}" name="15. Life on land" dataDxfId="163" dataCellStyle="Normal 2">
      <calculatedColumnFormula array="1">IF(ROWS($AD$218:AR218)&lt;=BL$217,INDEX($AB$218:$AB$266,_xlfn.AGGREGATE(15,3,($AD$218:$AD$266=Mapping!$BL$218)/($AD$218:$AD$266=Mapping!$BL$218)*ROW($AD$2:$AD$50)-ROWS($AD$218),ROWS($AD$218:AR218))),"")</calculatedColumnFormula>
    </tableColumn>
    <tableColumn id="16" xr3:uid="{00000000-0010-0000-0C00-000010000000}"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00000000-0010-0000-0C00-000011000000}"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531117" displayName="Table531117" ref="A218:S266" totalsRowShown="0" headerRowDxfId="160" dataDxfId="159" dataCellStyle="Normal 2">
  <autoFilter ref="A218:S266" xr:uid="{00000000-0009-0000-0100-000010000000}"/>
  <tableColumns count="19">
    <tableColumn id="1" xr3:uid="{00000000-0010-0000-0D00-000001000000}" name="IMPACT" dataDxfId="158" dataCellStyle="Normal 2">
      <calculatedColumnFormula>Background!L7</calculatedColumnFormula>
    </tableColumn>
    <tableColumn id="2" xr3:uid="{00000000-0010-0000-0D00-000002000000}"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00000000-0010-0000-0D00-00000300000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00000000-0010-0000-0D00-000004000000}" name="Air quality" dataDxfId="155" dataCellStyle="Normal 2">
      <calculatedColumnFormula array="1">IF(ROWS($AC$219:AD219)&lt;=D$217,INDEX($AB$219:$AB$266,_xlfn.AGGREGATE(15,3,($AC$219:$AC$266=Mapping!$D$218)/($AC$219:$AC$266=Mapping!$D$218)*ROW($AC$2:$AC$50)-ROWS($AC$219),ROWS($AC$219:AD219))),"")</calculatedColumnFormula>
    </tableColumn>
    <tableColumn id="5" xr3:uid="{00000000-0010-0000-0D00-000005000000}"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00000000-0010-0000-0D00-000006000000}" name="Soil quality" dataDxfId="153" dataCellStyle="Normal 2">
      <calculatedColumnFormula array="1">IF(ROWS($AC$219:AF219)&lt;=F$217,INDEX($AB$219:$AB$266,_xlfn.AGGREGATE(15,3,($AC$219:$AC$266=Mapping!$F$218)/($AC$219:$AC$266=Mapping!$F$218)*ROW($AC$2:$AC$50)-ROWS($AC$219),ROWS($AC$219:AF219))),"")</calculatedColumnFormula>
    </tableColumn>
    <tableColumn id="7" xr3:uid="{00000000-0010-0000-0D00-000007000000}" name="Waste" dataDxfId="152" dataCellStyle="Normal 2">
      <calculatedColumnFormula array="1">IF(ROWS($AC$219:AG219)&lt;=G$217,INDEX($AB$219:$AB$266,_xlfn.AGGREGATE(15,3,($AC$219:$AC$266=Mapping!$G$218)/($AC$219:$AC$266=Mapping!$G$218)*ROW($AC$2:$AC$50)-ROWS($AC$219),ROWS($AC$219:AG219))),"")</calculatedColumnFormula>
    </tableColumn>
    <tableColumn id="8" xr3:uid="{00000000-0010-0000-0D00-000008000000}"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00000000-0010-0000-0D00-00000A000000}" name="Health &amp; safety" dataDxfId="150" dataCellStyle="Normal 2">
      <calculatedColumnFormula array="1">IF(ROWS($AC$219:AI219)&lt;=I$217,INDEX($AB$219:$AB$266,_xlfn.AGGREGATE(15,3,($AC$219:$AC$266=Mapping!$I$218)/($AC$219:$AC$266=Mapping!$I$218)*ROW($AC$2:$AC$50)-ROWS($AC$219),ROWS($AC$219:AI219))),"")</calculatedColumnFormula>
    </tableColumn>
    <tableColumn id="9" xr3:uid="{00000000-0010-0000-0D00-000009000000}" name="Employment" dataDxfId="149" dataCellStyle="Normal 2">
      <calculatedColumnFormula array="1">IF(ROWS($AC$219:AJ219)&lt;=J$217,INDEX($AB$219:$AB$266,_xlfn.AGGREGATE(15,3,($AC$219:$AC$266=Mapping!$J$218)/($AC$219:$AC$266=Mapping!$J$218)*ROW($AC$2:$AC$50)-ROWS($AC$219),ROWS($AC$219:AJ219))),"")</calculatedColumnFormula>
    </tableColumn>
    <tableColumn id="11" xr3:uid="{00000000-0010-0000-0D00-00000B000000}" name="Livelihood" dataDxfId="148" dataCellStyle="Normal 2">
      <calculatedColumnFormula array="1">IF(ROWS($AC$219:AK219)&lt;=K$217,INDEX($AB$219:$AB$266,_xlfn.AGGREGATE(15,3,($AC$219:$AC$266=Mapping!$K$218)/($AC$219:$AC$266=Mapping!$K$218)*ROW($AC$2:$AC$50)-ROWS($AC$219),ROWS($AC$219:AK219))),"")</calculatedColumnFormula>
    </tableColumn>
    <tableColumn id="12" xr3:uid="{00000000-0010-0000-0D00-00000C000000}" name="Gender" dataDxfId="147" dataCellStyle="Normal 2">
      <calculatedColumnFormula array="1">IF(ROWS($AC$219:AL219)&lt;=L$217,INDEX($AB$219:$AB$266,_xlfn.AGGREGATE(15,3,($AC$219:$AC$266=Mapping!$L$218)/($AC$219:$AC$266=Mapping!$L$218)*ROW($AC$2:$AC$50)-ROWS($AC$219),ROWS($AC$219:AL219))),"")</calculatedColumnFormula>
    </tableColumn>
    <tableColumn id="13" xr3:uid="{00000000-0010-0000-0D00-00000D000000}"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00000000-0010-0000-0D00-00000E000000}"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00000000-0010-0000-0D00-00000F000000}"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00000000-0010-0000-0D00-000010000000}" name="Food security" dataDxfId="143" dataCellStyle="Normal 2">
      <calculatedColumnFormula array="1">IF(ROWS($AC$219:AP219)&lt;=P$217,INDEX($AB$219:$AB$266,_xlfn.AGGREGATE(15,3,($AC$219:$AC$266=Mapping!$P$218)/($AC$219:$AC$266=Mapping!$P$218)*ROW($AC$2:$AC$50)-ROWS($AC$219),ROWS($AC$219:AP219))),"")</calculatedColumnFormula>
    </tableColumn>
    <tableColumn id="17" xr3:uid="{00000000-0010-0000-0D00-000011000000}" name="Technology transfer" dataDxfId="142" dataCellStyle="Normal 2">
      <calculatedColumnFormula array="1">IF(ROWS($AC$219:AQ219)&lt;=Q$217,INDEX($AB$219:$AB$266,_xlfn.AGGREGATE(15,3,($AC$219:$AC$266=Mapping!$Q$218)/($AC$219:$AC$266=Mapping!$Q$218)*ROW($AC$2:$AC$50)-ROWS($AC$219),ROWS($AC$219:AQ219))),"")</calculatedColumnFormula>
    </tableColumn>
    <tableColumn id="19" xr3:uid="{00000000-0010-0000-0D00-000013000000}" name="Capacity building" dataDxfId="141" dataCellStyle="Normal 2">
      <calculatedColumnFormula array="1">IF(ROWS($AC$219:AR219)&lt;=R$217,INDEX($AB$219:$AB$266,_xlfn.AGGREGATE(15,3,($AC$219:$AC$266=Mapping!$R$218)/($AC$219:$AC$266=Mapping!$R$218)*ROW($AC$2:$AC$50)-ROWS($AC$219),ROWS($AC$219:AR219))),"")</calculatedColumnFormula>
    </tableColumn>
    <tableColumn id="20" xr3:uid="{00000000-0010-0000-0D00-00001400000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46718" displayName="Table46718" ref="AA273:AR321" totalsRowShown="0" headerRowDxfId="139" dataDxfId="138" headerRowCellStyle="Normal 2" dataCellStyle="Normal 2">
  <autoFilter ref="AA273:AR321" xr:uid="{00000000-0009-0000-0100-000011000000}"/>
  <tableColumns count="18">
    <tableColumn id="2" xr3:uid="{00000000-0010-0000-0E00-000002000000}" name="Type" dataDxfId="137" dataCellStyle="Normal 2">
      <calculatedColumnFormula array="1">IF(ROWS(BA!$L$2:L312)&lt;=B$1,INDEX(BA!$P$2:$P$63,_xlfn.AGGREGATE(15,3,(BA!$L$2:$L$63=Mapping!$A$3)/(BA!$L$2:$L$63=Mapping!$A$3)*ROW(BA!$L$2:$L$247)-ROWS(BA!$L$2),ROWS(BA!$L$2:L312))),"")</calculatedColumnFormula>
    </tableColumn>
    <tableColumn id="3" xr3:uid="{00000000-0010-0000-0E00-000003000000}" name="Indicator" dataDxfId="136" dataCellStyle="Normal 2">
      <calculatedColumnFormula array="1">IF(ROWS(BA!$F$4:F4)&lt;=AB$272,INDEX(BA!$P$2:$P$547,_xlfn.AGGREGATE(15,3,(BA!$F$2:$F$547=Mapping!$AA$274)/(BA!$F$2:$F$547=Mapping!$AA$274)*ROW(BA!$F$2:$F$547)-ROWS(BA!$F$2),ROWS(BA!$F$2:F2))),"")</calculatedColumnFormula>
    </tableColumn>
    <tableColumn id="4" xr3:uid="{00000000-0010-0000-0E00-000004000000}" name="Impact_area" dataDxfId="135" dataCellStyle="Normal 2">
      <calculatedColumnFormula>IFERROR(INDEX(BA!$L$2:$L$1001,MATCH($AB274,BA!$P$2:$P$1001,0)),"")</calculatedColumnFormula>
    </tableColumn>
    <tableColumn id="5" xr3:uid="{00000000-0010-0000-0E00-000005000000}" name="SDG" dataDxfId="134" dataCellStyle="Normal 2">
      <calculatedColumnFormula>INDEX(BA!$M$2:$M$1001,MATCH($AB274,BA!$P$2:$P$1001,0))</calculatedColumnFormula>
    </tableColumn>
    <tableColumn id="6" xr3:uid="{00000000-0010-0000-0E00-000006000000}" name="Impact indicator" dataDxfId="133" dataCellStyle="Normal 2">
      <calculatedColumnFormula>INDEX(BA!$O$2:$O$1001,MATCH($AB274,BA!$P$2:$P$1001,0))</calculatedColumnFormula>
    </tableColumn>
    <tableColumn id="7" xr3:uid="{00000000-0010-0000-0E00-000007000000}" name="SDG_Target" dataDxfId="132" dataCellStyle="Normal 2">
      <calculatedColumnFormula>INDEX(BA!$N$2:$N$1001,MATCH($AB274,BA!$P$2:$P$1001,0))</calculatedColumnFormula>
    </tableColumn>
    <tableColumn id="8" xr3:uid="{00000000-0010-0000-0E00-000008000000}" name="SDG_Indicator " dataDxfId="131" dataCellStyle="Normal 2"/>
    <tableColumn id="9" xr3:uid="{00000000-0010-0000-0E00-000009000000}" name="Indicator2" dataDxfId="130" dataCellStyle="Normal 2"/>
    <tableColumn id="10" xr3:uid="{00000000-0010-0000-0E00-00000A000000}" name="Indicator_description " dataDxfId="129" dataCellStyle="Normal 2"/>
    <tableColumn id="11" xr3:uid="{00000000-0010-0000-0E00-00000B000000}" name="Assessment_method" dataDxfId="128" dataCellStyle="Normal 2"/>
    <tableColumn id="12" xr3:uid="{00000000-0010-0000-0E00-00000C000000}" name="Data disaggregation" dataDxfId="127" dataCellStyle="Normal 2"/>
    <tableColumn id="13" xr3:uid="{00000000-0010-0000-0E00-00000D000000}" name="Example_methods" dataDxfId="126" dataCellStyle="Normal 2"/>
    <tableColumn id="14" xr3:uid="{00000000-0010-0000-0E00-00000E000000}" name="Monitoring_frequency" dataDxfId="125" dataCellStyle="Normal 2"/>
    <tableColumn id="15" xr3:uid="{00000000-0010-0000-0E00-00000F000000}" name="Guidance" dataDxfId="124" dataCellStyle="Normal 2"/>
    <tableColumn id="16" xr3:uid="{00000000-0010-0000-0E00-000010000000}" name="References" dataDxfId="123" dataCellStyle="Normal 2"/>
    <tableColumn id="17" xr3:uid="{00000000-0010-0000-0E00-000011000000}" name="Column4" dataDxfId="122" dataCellStyle="Normal 2"/>
    <tableColumn id="18" xr3:uid="{00000000-0010-0000-0E00-000012000000}" name="Column5" dataDxfId="121" dataCellStyle="Normal 2"/>
    <tableColumn id="19" xr3:uid="{00000000-0010-0000-0E00-000013000000}"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791019" displayName="Table791019" ref="AX273:BN321" totalsRowShown="0" headerRowDxfId="119" dataDxfId="118" dataCellStyle="Normal 2">
  <autoFilter ref="AX273:BN321" xr:uid="{00000000-0009-0000-0100-000012000000}"/>
  <tableColumns count="17">
    <tableColumn id="1" xr3:uid="{00000000-0010-0000-0F00-000001000000}" name="1. No poverty" dataDxfId="117" dataCellStyle="Normal 2">
      <calculatedColumnFormula array="1">IF(ROWS($AD$273:AD273)&lt;=AX$272,INDEX($AB$273:$AB$321,_xlfn.AGGREGATE(15,3,($AD$273:$AD$321=Mapping!$AX$273)/($AD$273:$AD$321=Mapping!$AX$273)*ROW($AD$2:$AD$50)-ROWS($AD$273),ROWS($AD273:AD$273))),"")</calculatedColumnFormula>
    </tableColumn>
    <tableColumn id="2" xr3:uid="{00000000-0010-0000-0F00-000002000000}" name="2. Zero Hunger" dataDxfId="116" dataCellStyle="Normal 2">
      <calculatedColumnFormula array="1">IF(ROWS($AD$273:AE273)&lt;=AY$272,INDEX($AB$273:$AB$321,_xlfn.AGGREGATE(15,3,($AD$273:$AD$321=Mapping!$AY$273)/($AD$273:$AD$321=Mapping!$AY$273)*ROW($AD$2:$AD$50)-ROWS($AD$273),ROWS($AD273:AE$273))),"")</calculatedColumnFormula>
    </tableColumn>
    <tableColumn id="3" xr3:uid="{00000000-0010-0000-0F00-000003000000}"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00000000-0010-0000-0F00-000004000000}"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00000000-0010-0000-0F00-000005000000}" name="5. Gender Equality " dataDxfId="113" dataCellStyle="Normal 2">
      <calculatedColumnFormula array="1">IF(ROWS($AD$273:AH273)&lt;=BB$272,INDEX($AB$273:$AB$321,_xlfn.AGGREGATE(15,3,($AD$273:$AD$321=Mapping!$BB$273)/($AD$273:$AD$321=Mapping!$BB$273)*ROW($AD$2:$AD$50)-ROWS($AD$273),ROWS($AD273:AH$273))),"")</calculatedColumnFormula>
    </tableColumn>
    <tableColumn id="6" xr3:uid="{00000000-0010-0000-0F00-000006000000}"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00000000-0010-0000-0F00-000007000000}"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00000000-0010-0000-0F00-00000800000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00000000-0010-0000-0F00-000009000000}"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00000000-0010-0000-0F00-00000A00000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00000000-0010-0000-0F00-00000B000000}"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00000000-0010-0000-0F00-00000C000000}"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00000000-0010-0000-0F00-00000D000000}" name="13. Climate action" dataDxfId="105" dataCellStyle="Normal 2">
      <calculatedColumnFormula array="1">IF(ROWS($AD$273:AP273)&lt;=BJ$272,INDEX($AB$273:$AB$321,_xlfn.AGGREGATE(15,3,($AD$273:$AD$321=Mapping!$BJ$273)/($AD$273:$AD$321=Mapping!$BJ$273)*ROW($AD$2:$AD$50)-ROWS($AD$273),ROWS($AD273:AP$273))),"")</calculatedColumnFormula>
    </tableColumn>
    <tableColumn id="14" xr3:uid="{00000000-0010-0000-0F00-00000E000000}"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00000000-0010-0000-0F00-00000F000000}" name="15. Life on land" dataDxfId="103" dataCellStyle="Normal 2">
      <calculatedColumnFormula array="1">IF(ROWS($AD$273:AR273)&lt;=BL$272,INDEX($AB$273:$AB$321,_xlfn.AGGREGATE(15,3,($AD$273:$AD$321=Mapping!$BL$273)/($AD$273:$AD$321=Mapping!$BL$273)*ROW($AD$2:$AD$50)-ROWS($AD$273),ROWS($AD273:AR$273))),"")</calculatedColumnFormula>
    </tableColumn>
    <tableColumn id="16" xr3:uid="{00000000-0010-0000-0F00-000010000000}"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00000000-0010-0000-0F00-000011000000}"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531120" displayName="Table531120" ref="A273:S321" totalsRowShown="0" headerRowDxfId="100" dataDxfId="99" dataCellStyle="Normal 2">
  <autoFilter ref="A273:S321" xr:uid="{00000000-0009-0000-0100-000013000000}"/>
  <tableColumns count="19">
    <tableColumn id="1" xr3:uid="{00000000-0010-0000-1000-000001000000}" name="IMPACT" dataDxfId="98" dataCellStyle="Normal 2">
      <calculatedColumnFormula>Background!L7</calculatedColumnFormula>
    </tableColumn>
    <tableColumn id="2" xr3:uid="{00000000-0010-0000-1000-000002000000}"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00000000-0010-0000-1000-000003000000}"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00000000-0010-0000-1000-000004000000}" name="Air quality" dataDxfId="95" dataCellStyle="Normal 2">
      <calculatedColumnFormula array="1">IF(ROWS($AC$273:AE273)&lt;=D$272,INDEX($AB$273:$AB$310,_xlfn.AGGREGATE(15,3,($AC$273:$AC$310=Mapping!$D$273)/($AC$273:$AC$310=Mapping!$D$273)*ROW($AC$2:$AC$50)-ROWS($AC$273),ROWS($AC$273:AE273))),"")</calculatedColumnFormula>
    </tableColumn>
    <tableColumn id="5" xr3:uid="{00000000-0010-0000-1000-000005000000}"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00000000-0010-0000-1000-000006000000}" name="Soil quality" dataDxfId="93" dataCellStyle="Normal 2">
      <calculatedColumnFormula array="1">IF(ROWS($AC$273:AG273)&lt;=F$272,INDEX($AB$273:$AB$310,_xlfn.AGGREGATE(15,3,($AC$273:$AC$310=Mapping!$F$273)/($AC$273:$AC$310=Mapping!$F$273)*ROW($AC$2:$AC$50)-ROWS($AC$273),ROWS($AC$273:AG273))),"")</calculatedColumnFormula>
    </tableColumn>
    <tableColumn id="7" xr3:uid="{00000000-0010-0000-1000-000007000000}" name="Waste" dataDxfId="92" dataCellStyle="Normal 2">
      <calculatedColumnFormula array="1">IF(ROWS($AC$273:AH273)&lt;=G$272,INDEX($AB$273:$AB$310,_xlfn.AGGREGATE(15,3,($AC$273:$AC$310=Mapping!$G$273)/($AC$273:$AC$310=Mapping!$G$273)*ROW($AC$2:$AC$50)-ROWS($AC$273),ROWS($AC$273:AH273))),"")</calculatedColumnFormula>
    </tableColumn>
    <tableColumn id="8" xr3:uid="{00000000-0010-0000-1000-000008000000}"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00000000-0010-0000-1000-00000A000000}" name="Health &amp; safety" dataDxfId="90" dataCellStyle="Normal 2">
      <calculatedColumnFormula array="1">IF(ROWS($AC$273:AJ273)&lt;=I$272,INDEX($AB$273:$AB$310,_xlfn.AGGREGATE(15,3,($AC$273:$AC$310=Mapping!$I$273)/($AC$273:$AC$310=Mapping!$I$273)*ROW($AC$2:$AC$50)-ROWS($AC$273),ROWS($AC$273:AJ273))),"")</calculatedColumnFormula>
    </tableColumn>
    <tableColumn id="9" xr3:uid="{00000000-0010-0000-1000-000009000000}" name="Employment" dataDxfId="89" dataCellStyle="Normal 2">
      <calculatedColumnFormula array="1">IF(ROWS($AC$273:AK273)&lt;=J$272,INDEX($AB$273:$AB$310,_xlfn.AGGREGATE(15,3,($AC$273:$AC$310=Mapping!$J$273)/($AC$273:$AC$310=Mapping!$J$273)*ROW($AC$2:$AC$50)-ROWS($AC$273),ROWS($AC$273:AK273))),"")</calculatedColumnFormula>
    </tableColumn>
    <tableColumn id="11" xr3:uid="{00000000-0010-0000-1000-00000B000000}" name="Livelihood" dataDxfId="88" dataCellStyle="Normal 2">
      <calculatedColumnFormula array="1">IF(ROWS($AC$273:AL273)&lt;=K$272,INDEX($AB$273:$AB$310,_xlfn.AGGREGATE(15,3,($AC$273:$AC$310=Mapping!$K$273)/($AC$273:$AC$310=Mapping!$K$273)*ROW($AC$2:$AC$50)-ROWS($AC$273),ROWS($AC$273:AL273))),"")</calculatedColumnFormula>
    </tableColumn>
    <tableColumn id="12" xr3:uid="{00000000-0010-0000-1000-00000C000000}" name="Gender" dataDxfId="87" dataCellStyle="Normal 2">
      <calculatedColumnFormula array="1">IF(ROWS($AC$273:AM273)&lt;=L$272,INDEX($AB$273:$AB$310,_xlfn.AGGREGATE(15,3,($AC$273:$AC$310=Mapping!$L$273)/($AC$273:$AC$310=Mapping!$L$273)*ROW($AC$2:$AC$50)-ROWS($AC$273),ROWS($AC$273:AM273))),"")</calculatedColumnFormula>
    </tableColumn>
    <tableColumn id="13" xr3:uid="{00000000-0010-0000-1000-00000D000000}"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00000000-0010-0000-1000-00000E000000}"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00000000-0010-0000-1000-00000F000000}"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00000000-0010-0000-1000-000010000000}" name="Food security" dataDxfId="83" dataCellStyle="Normal 2">
      <calculatedColumnFormula array="1">IF(ROWS($AC$273:AQ273)&lt;=P$272,INDEX($AB$273:$AB$310,_xlfn.AGGREGATE(15,3,($AC$273:$AC$310=Mapping!$P$273)/($AC$273:$AC$310=Mapping!$P$273)*ROW($AC$2:$AC$50)-ROWS($AC$273),ROWS($AC$273:AQ273))),"")</calculatedColumnFormula>
    </tableColumn>
    <tableColumn id="17" xr3:uid="{00000000-0010-0000-1000-000011000000}" name="Technology transfer" dataDxfId="82" dataCellStyle="Normal 2">
      <calculatedColumnFormula array="1">IF(ROWS($AC$273:AR273)&lt;=Q$272,INDEX($AB$273:$AB$310,_xlfn.AGGREGATE(15,3,($AC$273:$AC$310=Mapping!$Q$273)/($AC$273:$AC$310=Mapping!$Q$273)*ROW($AC$2:$AC$50)-ROWS($AC$273),ROWS($AC$273:AR273))),"")</calculatedColumnFormula>
    </tableColumn>
    <tableColumn id="19" xr3:uid="{00000000-0010-0000-1000-000013000000}" name="Capacity building" dataDxfId="81" dataCellStyle="Normal 2">
      <calculatedColumnFormula array="1">IF(ROWS($AC$273:AS273)&lt;=R$272,INDEX($AB$273:$AB$310,_xlfn.AGGREGATE(15,3,($AC$273:$AC$310=Mapping!$R$273)/($AC$273:$AC$310=Mapping!$R$273)*ROW($AC$2:$AC$50)-ROWS($AC$273),ROWS($AC$273:AS273))),"")</calculatedColumnFormula>
    </tableColumn>
    <tableColumn id="20" xr3:uid="{00000000-0010-0000-1000-000014000000}"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46721" displayName="Table46721" ref="AA335:AR383" totalsRowShown="0" headerRowDxfId="79" dataDxfId="78" headerRowCellStyle="Normal 2" dataCellStyle="Normal 2">
  <autoFilter ref="AA335:AR383" xr:uid="{00000000-0009-0000-0100-000014000000}"/>
  <tableColumns count="18">
    <tableColumn id="2" xr3:uid="{00000000-0010-0000-1100-000002000000}" name="Type" dataDxfId="77" dataCellStyle="Normal 2">
      <calculatedColumnFormula array="1">IF(ROWS(BA!$L$2:L374)&lt;=B$1,INDEX(BA!$P$2:$P$63,_xlfn.AGGREGATE(15,3,(BA!$L$2:$L$63=Mapping!$A$3)/(BA!$L$2:$L$63=Mapping!$A$3)*ROW(BA!$L$2:$L$247)-ROWS(BA!$L$2),ROWS(BA!$L$2:L374))),"")</calculatedColumnFormula>
    </tableColumn>
    <tableColumn id="3" xr3:uid="{00000000-0010-0000-1100-000003000000}" name="Indicator" dataDxfId="76" dataCellStyle="Normal 2">
      <calculatedColumnFormula array="1">IF(ROWS(BA!$G$4:G4)&lt;=AB$334,INDEX(BA!$P$2:$P$547,_xlfn.AGGREGATE(15,3,(BA!$G$2:$G$547=Mapping!$AA$336)/(BA!$G$2:$G$547=Mapping!$AA$336)*ROW(BA!$G$2:$G$547)-ROWS(BA!$G$2),ROWS(BA!$G$2:G2))),"")</calculatedColumnFormula>
    </tableColumn>
    <tableColumn id="4" xr3:uid="{00000000-0010-0000-1100-000004000000}" name="Impact_area" dataDxfId="75" dataCellStyle="Normal 2">
      <calculatedColumnFormula>IFERROR(INDEX(BA!$L$4:$L$1001,MATCH($AB336,BA!$P$4:$P$1001,0)),"")</calculatedColumnFormula>
    </tableColumn>
    <tableColumn id="5" xr3:uid="{00000000-0010-0000-1100-000005000000}" name="SDG" dataDxfId="74" dataCellStyle="Normal 2">
      <calculatedColumnFormula>INDEX(BA!$M$4:$M$1001,MATCH($AB336,BA!$P$4:$P$1001,0))</calculatedColumnFormula>
    </tableColumn>
    <tableColumn id="6" xr3:uid="{00000000-0010-0000-1100-000006000000}" name="Impact indicator" dataDxfId="73" dataCellStyle="Normal 2">
      <calculatedColumnFormula>INDEX(BA!$O$4:$O$1001,MATCH($AB336,BA!$P$4:$P$1001,0))</calculatedColumnFormula>
    </tableColumn>
    <tableColumn id="7" xr3:uid="{00000000-0010-0000-1100-000007000000}" name="SDG_Target" dataDxfId="72" dataCellStyle="Normal 2">
      <calculatedColumnFormula>INDEX(BA!$N$4:$N$1001,MATCH($AB336,BA!$P$4:$P$1001,0))</calculatedColumnFormula>
    </tableColumn>
    <tableColumn id="8" xr3:uid="{00000000-0010-0000-1100-000008000000}" name="SDG_Indicator " dataDxfId="71" dataCellStyle="Normal 2"/>
    <tableColumn id="9" xr3:uid="{00000000-0010-0000-1100-000009000000}" name="Indicator2" dataDxfId="70" dataCellStyle="Normal 2"/>
    <tableColumn id="10" xr3:uid="{00000000-0010-0000-1100-00000A000000}" name="Indicator_description " dataDxfId="69" dataCellStyle="Normal 2"/>
    <tableColumn id="11" xr3:uid="{00000000-0010-0000-1100-00000B000000}" name="Assessment_method" dataDxfId="68" dataCellStyle="Normal 2"/>
    <tableColumn id="12" xr3:uid="{00000000-0010-0000-1100-00000C000000}" name="Data disaggregation" dataDxfId="67" dataCellStyle="Normal 2"/>
    <tableColumn id="13" xr3:uid="{00000000-0010-0000-1100-00000D000000}" name="Example_methods" dataDxfId="66" dataCellStyle="Normal 2"/>
    <tableColumn id="14" xr3:uid="{00000000-0010-0000-1100-00000E000000}" name="Monitoring_frequency" dataDxfId="65" dataCellStyle="Normal 2"/>
    <tableColumn id="15" xr3:uid="{00000000-0010-0000-1100-00000F000000}" name="Guidance" dataDxfId="64" dataCellStyle="Normal 2"/>
    <tableColumn id="16" xr3:uid="{00000000-0010-0000-1100-000010000000}" name="References" dataDxfId="63" dataCellStyle="Normal 2"/>
    <tableColumn id="17" xr3:uid="{00000000-0010-0000-1100-000011000000}" name="Column4" dataDxfId="62" dataCellStyle="Normal 2"/>
    <tableColumn id="18" xr3:uid="{00000000-0010-0000-1100-000012000000}" name="Column5" dataDxfId="61" dataCellStyle="Normal 2"/>
    <tableColumn id="19" xr3:uid="{00000000-0010-0000-1100-000013000000}"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791022" displayName="Table791022" ref="AX335:BN383" totalsRowShown="0" headerRowDxfId="59" dataDxfId="58" dataCellStyle="Normal 2">
  <autoFilter ref="AX335:BN383" xr:uid="{00000000-0009-0000-0100-000015000000}"/>
  <tableColumns count="17">
    <tableColumn id="1" xr3:uid="{00000000-0010-0000-1200-000001000000}" name="1. No poverty" dataDxfId="57" dataCellStyle="Normal 2">
      <calculatedColumnFormula array="1">IF(ROWS($AD$335:AD335)&lt;=AX$334,INDEX($AB$335:$AB$386,_xlfn.AGGREGATE(15,3,($AD$335:$AD$386=Mapping!$AX$335)/($AD$335:$AD$386=Mapping!$AX$335)*ROW($AD$2:$AD$50)-ROWS($AD$335),ROWS($AD$335:AD335))),"")</calculatedColumnFormula>
    </tableColumn>
    <tableColumn id="2" xr3:uid="{00000000-0010-0000-1200-000002000000}" name="2. Zero Hunger" dataDxfId="56" dataCellStyle="Normal 2">
      <calculatedColumnFormula array="1">IF(ROWS($AD$335:AE335)&lt;=AY$334,INDEX($AB$335:$AB$386,_xlfn.AGGREGATE(15,3,($AD$335:$AD$386=Mapping!$AY$335)/($AD$335:$AD$386=Mapping!$AY$335)*ROW($AD$2:$AD$50)-ROWS($AD$335),ROWS($AD$335:AE335))),"")</calculatedColumnFormula>
    </tableColumn>
    <tableColumn id="3" xr3:uid="{00000000-0010-0000-1200-000003000000}"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0000000-0010-0000-1200-000004000000}" name="4. Quality education" dataDxfId="54" dataCellStyle="Normal 2">
      <calculatedColumnFormula array="1">IF(ROWS($AD$335:AG335)&lt;=BA$334,INDEX($AB$335:$AB$386,_xlfn.AGGREGATE(15,3,($AD$335:$AD$386=Mapping!$BA$335)/($AD$335:$AD$386=Mapping!$BA$335)*ROW($AD$2:$AD$50)-ROWS($AD$335),ROWS($AD$335:AG335))),"")</calculatedColumnFormula>
    </tableColumn>
    <tableColumn id="5" xr3:uid="{00000000-0010-0000-1200-000005000000}" name="5. Gender Equality " dataDxfId="53" dataCellStyle="Normal 2">
      <calculatedColumnFormula array="1">IF(ROWS($AD$335:AH335)&lt;=BB$334,INDEX($AB$335:$AB$386,_xlfn.AGGREGATE(15,3,($AD$335:$AD$386=Mapping!$BB$335)/($AD$335:$AD$386=Mapping!$BB$335)*ROW($AD$2:$AD$50)-ROWS($AD$335),ROWS($AD$335:AH335))),"")</calculatedColumnFormula>
    </tableColumn>
    <tableColumn id="6" xr3:uid="{00000000-0010-0000-1200-000006000000}"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00000000-0010-0000-1200-00000700000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00000000-0010-0000-1200-000008000000}"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00000000-0010-0000-1200-000009000000}"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00000000-0010-0000-1200-00000A000000}"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00000000-0010-0000-1200-00000B000000}"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00000000-0010-0000-1200-00000C000000}"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0000000-0010-0000-1200-00000D000000}" name="13. Climate action" dataDxfId="45" dataCellStyle="Normal 2">
      <calculatedColumnFormula array="1">IF(ROWS($AD$335:AP335)&lt;=BJ$334,INDEX($AB$335:$AB$386,_xlfn.AGGREGATE(15,3,($AD$335:$AD$386=Mapping!$BJ$335)/($AD$335:$AD$386=Mapping!$BJ$335)*ROW($AD$2:$AD$50)-ROWS($AD$335),ROWS($AD$335:AP335))),"")</calculatedColumnFormula>
    </tableColumn>
    <tableColumn id="14" xr3:uid="{00000000-0010-0000-1200-00000E000000}"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00000000-0010-0000-1200-00000F000000}" name="15. Life on land" dataDxfId="43" dataCellStyle="Normal 2">
      <calculatedColumnFormula array="1">IF(ROWS($AD$335:AR335)&lt;=BL$334,INDEX($AB$335:$AB$386,_xlfn.AGGREGATE(15,3,($AD$335:$AD$386=Mapping!$BL$335)/($AD$335:$AD$386=Mapping!$BL$335)*ROW($AD$2:$AD$50)-ROWS($AD$335),ROWS($AD$335:AR335))),"")</calculatedColumnFormula>
    </tableColumn>
    <tableColumn id="16" xr3:uid="{00000000-0010-0000-1200-00001000000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00000000-0010-0000-1200-000011000000}"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53" displayName="Table53" ref="A54:S102" totalsRowShown="0" headerRowDxfId="399" dataDxfId="398" dataCellStyle="Normal 2">
  <autoFilter ref="A54:S10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100-000001000000}" name="IMPACT" dataDxfId="397" dataCellStyle="Normal 2">
      <calculatedColumnFormula>Background!L7</calculatedColumnFormula>
    </tableColumn>
    <tableColumn id="2" xr3:uid="{00000000-0010-0000-0100-000002000000}" name="Climate change mitigation" dataDxfId="396" dataCellStyle="Normal 2">
      <calculatedColumnFormula array="1">IF(ROWS($AC$54:AC54)&lt;=B$53,INDEX($AB$54:$AB$102,_xlfn.AGGREGATE(15,3,($AC$54:$AC$102=Mapping!$B$54)/($AC$54:$AC$102=Mapping!$B$54)*ROW($AC$2:$AC$50)-ROWS($AC$54),ROWS($AC$54:AC54))),"")</calculatedColumnFormula>
    </tableColumn>
    <tableColumn id="3" xr3:uid="{00000000-0010-0000-0100-000003000000}" name="Climate change adaptation" dataDxfId="395" dataCellStyle="Normal 2">
      <calculatedColumnFormula array="1">IF(ROWS($AC$54:AC54)&lt;=C$53,INDEX($AB$54:$AB$102,_xlfn.AGGREGATE(15,3,($AC$54:$AC$102=Mapping!$C$54)/($AC$54:$AC$102=Mapping!$C$54)*ROW($AC$2:$AC$50)-ROWS($AC$54),ROWS($AC$54:AC54))),"")</calculatedColumnFormula>
    </tableColumn>
    <tableColumn id="4" xr3:uid="{00000000-0010-0000-0100-000004000000}" name="Air quality" dataDxfId="394" dataCellStyle="Normal 2">
      <calculatedColumnFormula array="1">IF(ROWS($AC$54:AC54)&lt;=D$53,INDEX($AB$54:$AB$102,_xlfn.AGGREGATE(15,3,($AC$54:$AC$102=Mapping!$D$54)/($AC$54:$AC$102=Mapping!$D$54)*ROW($AC$2:$AC$50)-ROWS($AC$54),ROWS($AC$54:AC54))),"")</calculatedColumnFormula>
    </tableColumn>
    <tableColumn id="5" xr3:uid="{00000000-0010-0000-0100-000005000000}" name="Water quality, quantity and service" dataDxfId="393" dataCellStyle="Normal 2">
      <calculatedColumnFormula array="1">IF(ROWS($AC$2:AC2)&lt;=E$53,INDEX($AB$54:$AB$102,_xlfn.AGGREGATE(15,3,($AC$54:$AC$102=Mapping!$E$54)/($AC$54:$AC$102=Mapping!$E$54)*ROW($AC$2:$AC$50)-ROWS($AC$54),ROWS($AC$54:AC54))),"")</calculatedColumnFormula>
    </tableColumn>
    <tableColumn id="6" xr3:uid="{00000000-0010-0000-0100-000006000000}" name="Soil quality" dataDxfId="392" dataCellStyle="Normal 2">
      <calculatedColumnFormula array="1">IF(ROWS($AC$2:AC2)&lt;=F$53,INDEX($AB$54:$AB$102,_xlfn.AGGREGATE(15,3,($AC$54:$AC$102=Mapping!$F$54)/($AC$54:$AC$102=Mapping!$F$54)*ROW($AC$2:$AC$50)-ROWS($AC$54),ROWS($AC$54:AC54))),"")</calculatedColumnFormula>
    </tableColumn>
    <tableColumn id="7" xr3:uid="{00000000-0010-0000-0100-000007000000}" name="Waste" dataDxfId="391" dataCellStyle="Normal 2">
      <calculatedColumnFormula array="1">IF(ROWS($AC$2:AC2)&lt;=G$53,INDEX($AB$54:$AB$102,_xlfn.AGGREGATE(15,3,($AC$54:$AC$102=Mapping!$G$54)/($AC$54:$AC$102=Mapping!$G$54)*ROW($AC$2:$AC$50)-ROWS($AC$54),ROWS($AC$54:AC54))),"")</calculatedColumnFormula>
    </tableColumn>
    <tableColumn id="8" xr3:uid="{00000000-0010-0000-0100-000008000000}"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00000000-0010-0000-0100-00000A000000}" name="Health &amp; safety" dataDxfId="389" dataCellStyle="Normal 2">
      <calculatedColumnFormula array="1">IF(ROWS($AC$2:AC2)&lt;=I$53,INDEX($AB$54:$AB$102,_xlfn.AGGREGATE(15,3,($AC$54:$AC$102=Mapping!$I$54)/($AC$54:$AC$102=Mapping!$I$54)*ROW($AC$2:$AC$50)-ROWS($AC$54),ROWS($AC$54:AC54))),"")</calculatedColumnFormula>
    </tableColumn>
    <tableColumn id="9" xr3:uid="{00000000-0010-0000-0100-000009000000}" name="Employment" dataDxfId="388" dataCellStyle="Normal 2">
      <calculatedColumnFormula array="1">IF(ROWS($AC$2:AC2)&lt;=J$53,INDEX($AB$54:$AB$102,_xlfn.AGGREGATE(15,3,($AC$54:$AC$102=Mapping!$J$54)/($AC$54:$AC$102=Mapping!$J$54)*ROW($AC$2:$AC$50)-ROWS($AC$54),ROWS($AC$54:AC54))),"")</calculatedColumnFormula>
    </tableColumn>
    <tableColumn id="11" xr3:uid="{00000000-0010-0000-0100-00000B000000}" name="Livelihood" dataDxfId="387" dataCellStyle="Normal 2">
      <calculatedColumnFormula array="1">IF(ROWS($AC$2:AC2)&lt;=K$53,INDEX($AB$54:$AB$102,_xlfn.AGGREGATE(15,3,($AC$54:$AC$102=Mapping!$K$54)/($AC$54:$AC$102=Mapping!$K$54)*ROW($AC$2:$AC$50)-ROWS($AC$54),ROWS($AC$54:AC54))),"")</calculatedColumnFormula>
    </tableColumn>
    <tableColumn id="12" xr3:uid="{00000000-0010-0000-0100-00000C000000}" name="Gender" dataDxfId="386" dataCellStyle="Normal 2">
      <calculatedColumnFormula array="1">IF(ROWS($AC$2:AC2)&lt;=L$53,INDEX($AB$54:$AB$102,_xlfn.AGGREGATE(15,3,($AC$54:$AC$102=Mapping!$L$54)/($AC$54:$AC$102=Mapping!$L$54)*ROW($AC$2:$AC$50)-ROWS($AC$54),ROWS($AC$54:AC54))),"")</calculatedColumnFormula>
    </tableColumn>
    <tableColumn id="13" xr3:uid="{00000000-0010-0000-0100-00000D000000}"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00000000-0010-0000-0100-00000E000000}" name="Access to basic services" dataDxfId="384" dataCellStyle="Normal 2">
      <calculatedColumnFormula array="1">IF(ROWS($AC$2:AC2)&lt;=N$53,INDEX($AB$54:$AB$102,_xlfn.AGGREGATE(15,3,($AC$54:$AC$102=Mapping!$N$54)/($AC$54:$AC$102=Mapping!$N$54)*ROW($AC$2:$AC$50)-ROWS($AC$54),ROWS($AC$54:AC54))),"")</calculatedColumnFormula>
    </tableColumn>
    <tableColumn id="15" xr3:uid="{00000000-0010-0000-0100-00000F000000}" name="Access to infrastructure" dataDxfId="383" dataCellStyle="Normal 2">
      <calculatedColumnFormula array="1">IF(ROWS($AC$2:AC2)&lt;=O$53,INDEX($AB$54:$AB$102,_xlfn.AGGREGATE(15,3,($AC$54:$AC$102=Mapping!$O$54)/($AC$54:$AC$102=Mapping!$O$54)*ROW($AC$2:$AC$50)-ROWS($AC$54),ROWS($AC$54:AC54))),"")</calculatedColumnFormula>
    </tableColumn>
    <tableColumn id="16" xr3:uid="{00000000-0010-0000-0100-000010000000}" name="Food security" dataDxfId="382" dataCellStyle="Normal 2">
      <calculatedColumnFormula array="1">IF(ROWS($AC$2:AC2)&lt;=P$53,INDEX($AB$54:$AB$102,_xlfn.AGGREGATE(15,3,($AC$54:$AC$102=Mapping!$P$54)/($AC$54:$AC$102=Mapping!$P$54)*ROW($AC$2:$AC$50)-ROWS($AC$54),ROWS($AC$54:AC54))),"")</calculatedColumnFormula>
    </tableColumn>
    <tableColumn id="17" xr3:uid="{00000000-0010-0000-0100-000011000000}" name="Technology transfer" dataDxfId="381" dataCellStyle="Normal 2">
      <calculatedColumnFormula array="1">IF(ROWS($AC$2:AC2)&lt;=Q$53,INDEX($AB$54:$AB$102,_xlfn.AGGREGATE(15,3,($AC$54:$AC$102=Mapping!$Q$54)/($AC$54:$AC$102=Mapping!$Q$54)*ROW($AC$2:$AC$50)-ROWS($AC$54),ROWS($AC$54:AC54))),"")</calculatedColumnFormula>
    </tableColumn>
    <tableColumn id="19" xr3:uid="{00000000-0010-0000-0100-000013000000}" name="Capacity building" dataDxfId="380" dataCellStyle="Normal 2">
      <calculatedColumnFormula array="1">IF(ROWS($AC$2:AC2)&lt;=R$53,INDEX($AB$54:$AB$102,_xlfn.AGGREGATE(15,3,($AC$54:$AC$102=Mapping!$R$54)/($AC$54:$AC$102=Mapping!$R$54)*ROW($AC$2:$AC$50)-ROWS($AC$54),ROWS($AC$54:AC54))),"")</calculatedColumnFormula>
    </tableColumn>
    <tableColumn id="20" xr3:uid="{00000000-0010-0000-0100-00001400000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531123" displayName="Table531123" ref="A335:S383" totalsRowShown="0" headerRowDxfId="40" dataDxfId="39" dataCellStyle="Normal 2">
  <autoFilter ref="A335:S383" xr:uid="{00000000-0009-0000-0100-000016000000}"/>
  <tableColumns count="19">
    <tableColumn id="1" xr3:uid="{00000000-0010-0000-1300-000001000000}" name="IMPACT" dataDxfId="38" dataCellStyle="Normal 2">
      <calculatedColumnFormula>Background!L7</calculatedColumnFormula>
    </tableColumn>
    <tableColumn id="2" xr3:uid="{00000000-0010-0000-1300-000002000000}"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00000000-0010-0000-1300-000003000000}"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00000000-0010-0000-1300-000004000000}" name="Air quality" dataDxfId="35" dataCellStyle="Normal 2">
      <calculatedColumnFormula array="1">IF(ROWS($AC$335:AE335)&lt;=D$334,INDEX($AB$335:$AB$386,_xlfn.AGGREGATE(15,3,($AC$335:$AC$386=Mapping!$D$335)/($AC$335:$AC$386=Mapping!$D$335)*ROW($AC$2:$AC$50)-ROWS($AC$335),ROWS($AC$335:AE335))),"")</calculatedColumnFormula>
    </tableColumn>
    <tableColumn id="5" xr3:uid="{00000000-0010-0000-1300-000005000000}"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00000000-0010-0000-1300-000006000000}" name="Soil quality" dataDxfId="33" dataCellStyle="Normal 2">
      <calculatedColumnFormula array="1">IF(ROWS($AC$335:AG335)&lt;=F$334,INDEX($AB$335:$AB$386,_xlfn.AGGREGATE(15,3,($AC$335:$AC$386=Mapping!$F$335)/($AC$335:$AC$386=Mapping!$F$335)*ROW($AC$2:$AC$50)-ROWS($AC$335),ROWS($AC$335:AG335))),"")</calculatedColumnFormula>
    </tableColumn>
    <tableColumn id="7" xr3:uid="{00000000-0010-0000-1300-000007000000}" name="Waste" dataDxfId="32" dataCellStyle="Normal 2">
      <calculatedColumnFormula array="1">IF(ROWS($AC$335:AH335)&lt;=G$334,INDEX($AB$335:$AB$386,_xlfn.AGGREGATE(15,3,($AC$335:$AC$386=Mapping!$G$335)/($AC$335:$AC$386=Mapping!$G$335)*ROW($AC$2:$AC$50)-ROWS($AC$335),ROWS($AC$335:AH335))),"")</calculatedColumnFormula>
    </tableColumn>
    <tableColumn id="8" xr3:uid="{00000000-0010-0000-1300-000008000000}"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00000000-0010-0000-1300-00000A000000}" name="Health &amp; safety" dataDxfId="30" dataCellStyle="Normal 2">
      <calculatedColumnFormula array="1">IF(ROWS($AC$335:AJ335)&lt;=I$334,INDEX($AB$335:$AB$386,_xlfn.AGGREGATE(15,3,($AC$335:$AC$386=Mapping!$I$335)/($AC$335:$AC$386=Mapping!$I$335)*ROW($AC$2:$AC$50)-ROWS($AC$335),ROWS($AC$335:AJ335))),"")</calculatedColumnFormula>
    </tableColumn>
    <tableColumn id="9" xr3:uid="{00000000-0010-0000-1300-000009000000}" name="Employment" dataDxfId="29" dataCellStyle="Normal 2">
      <calculatedColumnFormula array="1">IF(ROWS($AC$335:AK335)&lt;=J$334,INDEX($AB$335:$AB$386,_xlfn.AGGREGATE(15,3,($AC$335:$AC$386=Mapping!$J$335)/($AC$335:$AC$386=Mapping!$J$335)*ROW($AC$2:$AC$50)-ROWS($AC$335),ROWS($AC$335:AK335))),"")</calculatedColumnFormula>
    </tableColumn>
    <tableColumn id="11" xr3:uid="{00000000-0010-0000-1300-00000B000000}" name="Livelihood" dataDxfId="28" dataCellStyle="Normal 2">
      <calculatedColumnFormula array="1">IF(ROWS($AC$335:AL335)&lt;=K$334,INDEX($AB$335:$AB$386,_xlfn.AGGREGATE(15,3,($AC$335:$AC$386=Mapping!$K$335)/($AC$335:$AC$386=Mapping!$K$335)*ROW($AC$2:$AC$50)-ROWS($AC$335),ROWS($AC$335:AL335))),"")</calculatedColumnFormula>
    </tableColumn>
    <tableColumn id="12" xr3:uid="{00000000-0010-0000-1300-00000C000000}" name="Gender" dataDxfId="27" dataCellStyle="Normal 2">
      <calculatedColumnFormula array="1">IF(ROWS($AC$335:AM335)&lt;=L$334,INDEX($AB$335:$AB$386,_xlfn.AGGREGATE(15,3,($AC$335:$AC$386=Mapping!$L$335)/($AC$335:$AC$386=Mapping!$L$335)*ROW($AC$2:$AC$50)-ROWS($AC$335),ROWS($AC$335:AM335))),"")</calculatedColumnFormula>
    </tableColumn>
    <tableColumn id="13" xr3:uid="{00000000-0010-0000-1300-00000D000000}"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00000000-0010-0000-1300-00000E000000}"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00000000-0010-0000-1300-00000F000000}"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00000000-0010-0000-1300-000010000000}" name="Food security" dataDxfId="23" dataCellStyle="Normal 2">
      <calculatedColumnFormula array="1">IF(ROWS($AC$335:AQ335)&lt;=P$334,INDEX($AB$335:$AB$386,_xlfn.AGGREGATE(15,3,($AC$335:$AC$386=Mapping!$P$335)/($AC$335:$AC$386=Mapping!$P$335)*ROW($AC$2:$AC$50)-ROWS($AC$335),ROWS($AC$335:AQ335))),"")</calculatedColumnFormula>
    </tableColumn>
    <tableColumn id="17" xr3:uid="{00000000-0010-0000-1300-000011000000}" name="Technology transfer" dataDxfId="22" dataCellStyle="Normal 2">
      <calculatedColumnFormula array="1">IF(ROWS($AC$335:AR335)&lt;=Q$334,INDEX($AB$335:$AB$386,_xlfn.AGGREGATE(15,3,($AC$335:$AC$386=Mapping!$Q$335)/($AC$335:$AC$386=Mapping!$Q$335)*ROW($AC$2:$AC$50)-ROWS($AC$335),ROWS($AC$335:AR335))),"")</calculatedColumnFormula>
    </tableColumn>
    <tableColumn id="19" xr3:uid="{00000000-0010-0000-1300-000013000000}" name="Capacity building" dataDxfId="21" dataCellStyle="Normal 2">
      <calculatedColumnFormula array="1">IF(ROWS($AC$335:AS335)&lt;=R$334,INDEX($AB$335:$AB$386,_xlfn.AGGREGATE(15,3,($AC$335:$AC$386=Mapping!$R$335)/($AC$335:$AC$386=Mapping!$R$335)*ROW($AC$2:$AC$50)-ROWS($AC$335),ROWS($AC$335:AS335))),"")</calculatedColumnFormula>
    </tableColumn>
    <tableColumn id="20" xr3:uid="{00000000-0010-0000-1300-000014000000}"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4000000}" name="Table1" displayName="Table1" ref="AX2:BN50" totalsRowShown="0" headerRowDxfId="19" dataDxfId="18" tableBorderDxfId="17" dataCellStyle="Normal 2">
  <autoFilter ref="AX2:BN50" xr:uid="{00000000-0009-0000-0100-000001000000}"/>
  <tableColumns count="17">
    <tableColumn id="1" xr3:uid="{00000000-0010-0000-1400-000001000000}" name="1. No poverty" dataDxfId="16" dataCellStyle="Normal 2">
      <calculatedColumnFormula array="1">IF(ROWS($AD$2:AD2)&lt;=AX$1,INDEX($AB$2:$AB$50,_xlfn.AGGREGATE(15,3,($AD$2:$AD$50=Mapping!$AX$2)/($AD$2:$AD$50=Mapping!$AX$2)*ROW($AD$2:$AD$50)-ROWS($AD$2),ROWS($AD$2:AD2))),"")</calculatedColumnFormula>
    </tableColumn>
    <tableColumn id="2" xr3:uid="{00000000-0010-0000-1400-000002000000}" name="2. Zero Hunger" dataDxfId="15" dataCellStyle="Normal 2">
      <calculatedColumnFormula array="1">IF(ROWS($AC$2:AD2)&lt;=AY$1,INDEX($AB$2:$AB$50,_xlfn.AGGREGATE(15,3,($AD$2:$AD$50=Mapping!$AY$2)/($AD$2:$AD$50=Mapping!$AY$2)*ROW($AD$2:$AD$50)-ROWS($AD$2),ROWS($AD$2:AD2))),"")</calculatedColumnFormula>
    </tableColumn>
    <tableColumn id="3" xr3:uid="{00000000-0010-0000-1400-000003000000}" name="3. Good Health and well being" dataDxfId="14" dataCellStyle="Normal 2">
      <calculatedColumnFormula array="1">IF(ROWS($AC$2:AD2)&lt;=AZ$1,INDEX($AB$2:$AB$50,_xlfn.AGGREGATE(15,3,($AD$2:$AD$50=Mapping!$AZ$2)/($AD$2:$AD$50=Mapping!$AZ$2)*ROW($AD$2:$AD$50)-ROWS($AD$2),ROWS($AD$2:AD2))),"")</calculatedColumnFormula>
    </tableColumn>
    <tableColumn id="4" xr3:uid="{00000000-0010-0000-1400-000004000000}" name="4. Quality education" dataDxfId="13" dataCellStyle="Normal 2">
      <calculatedColumnFormula array="1">IF(ROWS($AC$2:AD2)&lt;=BA$1,INDEX($AB$2:$AB$50,_xlfn.AGGREGATE(15,3,($AD$2:$AD$50=Mapping!$BA$2)/($AD$2:$AD$50=Mapping!$BA$2)*ROW($AD$2:$AD$50)-ROWS($AD$2),ROWS($AD$2:AD2))),"")</calculatedColumnFormula>
    </tableColumn>
    <tableColumn id="5" xr3:uid="{00000000-0010-0000-1400-000005000000}" name="5. Gender Equality " dataDxfId="12" dataCellStyle="Normal 2">
      <calculatedColumnFormula array="1">IF(ROWS($AC$2:AD2)&lt;=BB$1,INDEX($AB$2:$AB$50,_xlfn.AGGREGATE(15,3,($AD$2:$AD$50=Mapping!$BB$2)/($AD$2:$AD$50=Mapping!$BB$2)*ROW($AD$2:$AD$50)-ROWS($AD$2),ROWS($AD$2:AD2))),"")</calculatedColumnFormula>
    </tableColumn>
    <tableColumn id="6" xr3:uid="{00000000-0010-0000-1400-000006000000}" name="6. Clean water and sanitation " dataDxfId="11" dataCellStyle="Normal 2">
      <calculatedColumnFormula array="1">IF(ROWS($AC$2:AD2)&lt;=BC$1,INDEX($AB$2:$AB$50,_xlfn.AGGREGATE(15,3,($AD$2:$AD$50=Mapping!$BC$2)/($AD$2:$AD$50=Mapping!$BC$2)*ROW($AD$2:$AD$50)-ROWS($AD$2),ROWS($AD$2:AD2))),"")</calculatedColumnFormula>
    </tableColumn>
    <tableColumn id="7" xr3:uid="{00000000-0010-0000-1400-000007000000}" name="7. Affordable and clean energy " dataDxfId="10" dataCellStyle="Normal 2">
      <calculatedColumnFormula array="1">IF(ROWS($AC$2:AD2)&lt;=BD$1,INDEX($AB$2:$AB$50,_xlfn.AGGREGATE(15,3,($AD$2:$AD$50=Mapping!$BD$2)/($AD$2:$AD$50=Mapping!$BD$2)*ROW($AD$2:$AD$50)-ROWS($AD$2),ROWS($AD$2:AD2))),"")</calculatedColumnFormula>
    </tableColumn>
    <tableColumn id="8" xr3:uid="{00000000-0010-0000-1400-000008000000}" name="8. Decent work and economic growth" dataDxfId="9" dataCellStyle="Normal 2">
      <calculatedColumnFormula array="1">IF(ROWS($AC$2:AD2)&lt;=BE$1,INDEX($AB$2:$AB$50,_xlfn.AGGREGATE(15,3,($AD$2:$AD$50=Mapping!$BE$2)/($AD$2:$AD$50=Mapping!$BE$2)*ROW($AD$2:$AD$50)-ROWS($AD$2),ROWS($AD$2:AD2))),"")</calculatedColumnFormula>
    </tableColumn>
    <tableColumn id="9" xr3:uid="{00000000-0010-0000-1400-000009000000}" name="9. Industry, innovation and infrastructure" dataDxfId="8" dataCellStyle="Normal 2">
      <calculatedColumnFormula array="1">IF(ROWS($AC$2:AD2)&lt;=BF$1,INDEX($AB$2:$AB$50,_xlfn.AGGREGATE(15,3,($AD$2:$AD$50=Mapping!$BF$2)/($AD$2:$AD$50=Mapping!$BF$2)*ROW($AD$2:$AD$50)-ROWS($AD$2),ROWS($AD$2:AD2))),"")</calculatedColumnFormula>
    </tableColumn>
    <tableColumn id="10" xr3:uid="{00000000-0010-0000-1400-00000A000000}" name="10. Reduced inequalities" dataDxfId="7" dataCellStyle="Normal 2">
      <calculatedColumnFormula array="1">IF(ROWS($AC$2:AD2)&lt;=BG$1,INDEX($AB$2:$AB$50,_xlfn.AGGREGATE(15,3,($AD$2:$AD$50=Mapping!$BG$2)/($AD$2:$AD$50=Mapping!$BG$2)*ROW($AD$2:$AD$50)-ROWS($AD$2),ROWS($AD$2:AD2))),"")</calculatedColumnFormula>
    </tableColumn>
    <tableColumn id="11" xr3:uid="{00000000-0010-0000-1400-00000B000000}" name="11. Sustainable cities and communities " dataDxfId="6" dataCellStyle="Normal 2">
      <calculatedColumnFormula array="1">IF(ROWS($AC$2:AD2)&lt;=BH$1,INDEX($AB$2:$AB$50,_xlfn.AGGREGATE(15,3,($AD$2:$AD$50=Mapping!$BH$2)/($AD$2:$AD$50=Mapping!$BH$2)*ROW($AD$2:$AD$50)-ROWS($AD$2),ROWS($AD$2:AD2))),"")</calculatedColumnFormula>
    </tableColumn>
    <tableColumn id="12" xr3:uid="{00000000-0010-0000-1400-00000C000000}" name="12. Responsible consumption and production " dataDxfId="5" dataCellStyle="Normal 2"/>
    <tableColumn id="13" xr3:uid="{00000000-0010-0000-1400-00000D000000}" name="13. Climate action" dataDxfId="4" dataCellStyle="Normal 2">
      <calculatedColumnFormula array="1">IF(ROWS($AC$2:AD2)&lt;=BJ$1,INDEX($AB$2:$AB$50,_xlfn.AGGREGATE(15,3,($AD$2:$AD$50=Mapping!$BJ$2)/($AD$2:$AD$50=Mapping!$BJ$2)*ROW($AD$2:$AD$50)-ROWS($AD$2),ROWS($AD$2:AD2))),"")</calculatedColumnFormula>
    </tableColumn>
    <tableColumn id="14" xr3:uid="{00000000-0010-0000-1400-00000E000000}" name="14. Life below water" dataDxfId="3" dataCellStyle="Normal 2">
      <calculatedColumnFormula array="1">IF(ROWS($AC$2:AD2)&lt;=BK$1,INDEX($AB$2:$AB$50,_xlfn.AGGREGATE(15,3,($AD$2:$AD$50=Mapping!$BK$2)/($AD$2:$AD$50=Mapping!$BK$2)*ROW($AD$2:$AD$50)-ROWS($AD$2),ROWS($AD$2:AD2))),"")</calculatedColumnFormula>
    </tableColumn>
    <tableColumn id="15" xr3:uid="{00000000-0010-0000-1400-00000F000000}" name="15. Life on land" dataDxfId="2" dataCellStyle="Normal 2">
      <calculatedColumnFormula array="1">IF(ROWS($AC$2:AD2)&lt;=BL$1,INDEX($AB$2:$AB$50,_xlfn.AGGREGATE(15,3,($AD$2:$AD$50=Mapping!$BL$2)/($AD$2:$AD$50=Mapping!$BL$2)*ROW($AD$2:$AD$50)-ROWS($AD$2),ROWS($AD$2:AD2))),"")</calculatedColumnFormula>
    </tableColumn>
    <tableColumn id="16" xr3:uid="{00000000-0010-0000-1400-000010000000}"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00000000-0010-0000-1400-000011000000}"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A2:AR50" totalsRowShown="0" headerRowDxfId="378" dataDxfId="377" headerRowCellStyle="Normal 2" dataCellStyle="Normal 2">
  <autoFilter ref="AA2:AR50" xr:uid="{00000000-0009-0000-0100-000004000000}"/>
  <tableColumns count="18">
    <tableColumn id="2" xr3:uid="{00000000-0010-0000-0200-000002000000}" name="IMPACT" dataDxfId="376" dataCellStyle="Normal 2">
      <calculatedColumnFormula array="1">IF(ROWS(BA!$L$2:L2)&lt;=B$1,INDEX(BA!$P$2:$P$63,_xlfn.AGGREGATE(15,3,(BA!$L$2:$L$63=Mapping!$A$3)/(BA!$L$2:$L$63=Mapping!$A$3)*ROW(BA!$L$2:$L$247)-ROWS(BA!$L$2),ROWS(BA!$L$2:L2))),"")</calculatedColumnFormula>
    </tableColumn>
    <tableColumn id="3" xr3:uid="{00000000-0010-0000-0200-000003000000}" name="Indicator" dataDxfId="375" dataCellStyle="Normal 2">
      <calculatedColumnFormula array="1">IF(ROWS(BA!$A$2:A2)&lt;=AB$1,INDEX(BA!$P$2:$P$961,_xlfn.AGGREGATE(15,3,(BA!$A$2:$A$961=Mapping!$AA$3)/(BA!$A$2:$A$961=Mapping!$AA$3)*ROW(BA!$A$2:$A$961)-ROWS(BA!$A$2),ROWS(BA!$A$2:A2))),"")</calculatedColumnFormula>
    </tableColumn>
    <tableColumn id="4" xr3:uid="{00000000-0010-0000-0200-000004000000}" name="Impact_area" dataDxfId="374" dataCellStyle="Normal 2">
      <calculatedColumnFormula>IFERROR(INDEX(BA!$L$2:$L$961,MATCH($AB3,BA!$P$2:$P$961,0)),"")</calculatedColumnFormula>
    </tableColumn>
    <tableColumn id="5" xr3:uid="{00000000-0010-0000-0200-000005000000}" name="SDG" dataDxfId="373" dataCellStyle="Normal 2">
      <calculatedColumnFormula>IFERROR(INDEX(BA!$M$2:$M$961,MATCH($AB3,BA!$P$2:$P$961,0)),"")</calculatedColumnFormula>
    </tableColumn>
    <tableColumn id="6" xr3:uid="{00000000-0010-0000-0200-000006000000}" name="Impact indicator " dataDxfId="372" dataCellStyle="Normal 2">
      <calculatedColumnFormula>IFERROR(INDEX(BA!$O$2:$O$961,MATCH($AB3,BA!$P$2:$P$961,0)),"")</calculatedColumnFormula>
    </tableColumn>
    <tableColumn id="7" xr3:uid="{00000000-0010-0000-0200-000007000000}" name="SDG_Target" dataDxfId="371" dataCellStyle="Normal 2">
      <calculatedColumnFormula>IFERROR(INDEX(BA!$N$2:$N$961,MATCH($AB3,BA!$P$2:$P$961,0)),"")</calculatedColumnFormula>
    </tableColumn>
    <tableColumn id="8" xr3:uid="{00000000-0010-0000-0200-000008000000}" name="Column1" dataDxfId="370" dataCellStyle="Normal 2">
      <calculatedColumnFormula>IFERROR(INDEX(BA!#REF!,MATCH($AB3,BA!$P$57:$P$547,0)),"")</calculatedColumnFormula>
    </tableColumn>
    <tableColumn id="9" xr3:uid="{00000000-0010-0000-0200-000009000000}" name="Indicator2" dataDxfId="369" dataCellStyle="Normal 2">
      <calculatedColumnFormula>IFERROR(INDEX(BA!$Q$57:$Q$547,MATCH($AB3,BA!$P$57:$P$547,0)),"")</calculatedColumnFormula>
    </tableColumn>
    <tableColumn id="10" xr3:uid="{00000000-0010-0000-0200-00000A000000}" name="Indicator_description " dataDxfId="368" dataCellStyle="Normal 2">
      <calculatedColumnFormula>IFERROR(INDEX(BA!$S$57:$S$547,MATCH($AB3,BA!$P$57:$P$547,0)),"")</calculatedColumnFormula>
    </tableColumn>
    <tableColumn id="11" xr3:uid="{00000000-0010-0000-0200-00000B000000}" name="Assessment_method" dataDxfId="367" dataCellStyle="Normal 2">
      <calculatedColumnFormula>IFERROR(INDEX(BA!$T$57:$T$547,MATCH($AB3,BA!$P$57:$P$547,0)),"")</calculatedColumnFormula>
    </tableColumn>
    <tableColumn id="12" xr3:uid="{00000000-0010-0000-0200-00000C000000}" name="Data disaggregation" dataDxfId="366" dataCellStyle="Normal 2">
      <calculatedColumnFormula>IFERROR(INDEX(BA!$U$57:$U$547,MATCH($AB3,BA!$P$57:$P$547,0)),"")</calculatedColumnFormula>
    </tableColumn>
    <tableColumn id="13" xr3:uid="{00000000-0010-0000-0200-00000D000000}" name="Example_methods" dataDxfId="365" dataCellStyle="Normal 2">
      <calculatedColumnFormula>IFERROR(INDEX(BA!$V$57:$V$547,MATCH($AB3,BA!$P$57:$P$547,0)),"")</calculatedColumnFormula>
    </tableColumn>
    <tableColumn id="14" xr3:uid="{00000000-0010-0000-0200-00000E000000}" name="Monitoring_frequency" dataDxfId="364" dataCellStyle="Normal 2">
      <calculatedColumnFormula>IFERROR(INDEX(BA!$W$57:$W$547,MATCH($AB3,BA!$P$57:$P$547,0)),"")</calculatedColumnFormula>
    </tableColumn>
    <tableColumn id="15" xr3:uid="{00000000-0010-0000-0200-00000F000000}" name="Guidance" dataDxfId="363" dataCellStyle="Normal 2">
      <calculatedColumnFormula>IFERROR(INDEX(BA!$R$57:$R$547,MATCH($AB3,BA!$P$57:$P$547,0)),"")</calculatedColumnFormula>
    </tableColumn>
    <tableColumn id="16" xr3:uid="{00000000-0010-0000-0200-000010000000}" name="References" dataDxfId="362" dataCellStyle="Normal 2">
      <calculatedColumnFormula>IFERROR(INDEX(BA!$Y$57:$Y$547,MATCH($AB3,BA!$P$57:$P$547,0)),"")</calculatedColumnFormula>
    </tableColumn>
    <tableColumn id="17" xr3:uid="{00000000-0010-0000-0200-000011000000}" name="Column4" dataDxfId="361" dataCellStyle="Normal 2">
      <calculatedColumnFormula>IFERROR(INDEX(BA!$Z$57:$Z$547,MATCH($AB3,BA!$P$57:$P$547,0)),"")</calculatedColumnFormula>
    </tableColumn>
    <tableColumn id="18" xr3:uid="{00000000-0010-0000-0200-000012000000}" name="Column5" dataDxfId="360" dataCellStyle="Normal 2"/>
    <tableColumn id="19" xr3:uid="{00000000-0010-0000-0200-000013000000}"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6" displayName="Table46" ref="AA54:AR102" totalsRowShown="0" headerRowDxfId="358" dataDxfId="357" headerRowCellStyle="Normal 2" dataCellStyle="Normal 2">
  <autoFilter ref="AA54:AR10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00000000-0010-0000-0300-000002000000}" name="Type" dataDxfId="356" dataCellStyle="Normal 2">
      <calculatedColumnFormula array="1">IF(ROWS(BA!$L$2:L93)&lt;=B$1,INDEX(BA!$P$2:$P$63,_xlfn.AGGREGATE(15,3,(BA!$L$2:$L$63=Mapping!$A$3)/(BA!$L$2:$L$63=Mapping!$A$3)*ROW(BA!$L$2:$L$247)-ROWS(BA!$L$2),ROWS(BA!$L$2:L93))),"")</calculatedColumnFormula>
    </tableColumn>
    <tableColumn id="3" xr3:uid="{00000000-0010-0000-0300-000003000000}" name="Indicator" dataDxfId="355" dataCellStyle="Normal 2">
      <calculatedColumnFormula array="1">IF(ROWS(BA!$B$2:B2)&lt;=AB$53,INDEX(BA!$P$2:$P$961,_xlfn.AGGREGATE(15,3,(BA!$B$2:$B$961=Mapping!$AA$55)/(BA!$B$2:$B$961=Mapping!$AA$55)*ROW(BA!$B$2:$B$961)-ROWS(BA!$B$2),ROWS(BA!$B$2:B2))),"")</calculatedColumnFormula>
    </tableColumn>
    <tableColumn id="4" xr3:uid="{00000000-0010-0000-0300-000004000000}" name="Impact_area" dataDxfId="354" dataCellStyle="Normal 2">
      <calculatedColumnFormula>IFERROR(INDEX(BA!$L$2:$L$961,MATCH($AB55,BA!$P$2:$P$961,0)),"")</calculatedColumnFormula>
    </tableColumn>
    <tableColumn id="5" xr3:uid="{00000000-0010-0000-0300-000005000000}" name="SDG" dataDxfId="353" dataCellStyle="Normal 2">
      <calculatedColumnFormula>IFERROR(INDEX(BA!$M$2:$M$547,MATCH($AB55,BA!$P$2:$P$547,0)),"")</calculatedColumnFormula>
    </tableColumn>
    <tableColumn id="6" xr3:uid="{00000000-0010-0000-0300-000006000000}" name="Imapct indicator" dataDxfId="352" dataCellStyle="Normal 2">
      <calculatedColumnFormula>IFERROR(INDEX(BA!$O$2:$O$547,MATCH($AB55,BA!$P$2:$P$547,0)),"")</calculatedColumnFormula>
    </tableColumn>
    <tableColumn id="7" xr3:uid="{00000000-0010-0000-0300-000007000000}" name="SDG_Target" dataDxfId="351" dataCellStyle="Normal 2">
      <calculatedColumnFormula>IFERROR(INDEX(BA!$N$2:$N$547,MATCH($AB55,BA!$P$2:$P$547,0)),"")</calculatedColumnFormula>
    </tableColumn>
    <tableColumn id="8" xr3:uid="{00000000-0010-0000-0300-000008000000}" name="SDG_Indicator " dataDxfId="350" dataCellStyle="Normal 2"/>
    <tableColumn id="9" xr3:uid="{00000000-0010-0000-0300-000009000000}" name="Indicator2" dataDxfId="349" dataCellStyle="Normal 2"/>
    <tableColumn id="10" xr3:uid="{00000000-0010-0000-0300-00000A000000}" name="Indicator_description " dataDxfId="348" dataCellStyle="Normal 2"/>
    <tableColumn id="11" xr3:uid="{00000000-0010-0000-0300-00000B000000}" name="Assessment_method" dataDxfId="347" dataCellStyle="Normal 2"/>
    <tableColumn id="12" xr3:uid="{00000000-0010-0000-0300-00000C000000}" name="Data disaggregation" dataDxfId="346" dataCellStyle="Normal 2"/>
    <tableColumn id="13" xr3:uid="{00000000-0010-0000-0300-00000D000000}" name="Example_methods" dataDxfId="345" dataCellStyle="Normal 2"/>
    <tableColumn id="14" xr3:uid="{00000000-0010-0000-0300-00000E000000}" name="Monitoring_frequency" dataDxfId="344" dataCellStyle="Normal 2"/>
    <tableColumn id="15" xr3:uid="{00000000-0010-0000-0300-00000F000000}" name="Guidance" dataDxfId="343" dataCellStyle="Normal 2"/>
    <tableColumn id="16" xr3:uid="{00000000-0010-0000-0300-000010000000}" name="References" dataDxfId="342" dataCellStyle="Normal 2"/>
    <tableColumn id="17" xr3:uid="{00000000-0010-0000-0300-000011000000}" name="Column4" dataDxfId="341" dataCellStyle="Normal 2"/>
    <tableColumn id="18" xr3:uid="{00000000-0010-0000-0300-000012000000}" name="Column5" dataDxfId="340" dataCellStyle="Normal 2"/>
    <tableColumn id="19" xr3:uid="{00000000-0010-0000-0300-000013000000}"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467" displayName="Table467" ref="AA108:AR156" totalsRowShown="0" headerRowDxfId="338" dataDxfId="337" headerRowCellStyle="Normal 2" dataCellStyle="Normal 2">
  <autoFilter ref="AA108:AR156" xr:uid="{00000000-0009-0000-0100-000006000000}"/>
  <tableColumns count="18">
    <tableColumn id="2" xr3:uid="{00000000-0010-0000-0400-000002000000}" name="Type" dataDxfId="336" dataCellStyle="Normal 2">
      <calculatedColumnFormula array="1">IF(ROWS(BA!$L$2:L151)&lt;=B$1,INDEX(BA!$P$2:$P$63,_xlfn.AGGREGATE(15,3,(BA!$L$2:$L$63=Mapping!$A$3)/(BA!$L$2:$L$63=Mapping!$A$3)*ROW(BA!$L$2:$L$247)-ROWS(BA!$L$2),ROWS(BA!$L$2:L151))),"")</calculatedColumnFormula>
    </tableColumn>
    <tableColumn id="3" xr3:uid="{00000000-0010-0000-0400-000003000000}" name="Indicator" dataDxfId="335" dataCellStyle="Normal 2">
      <calculatedColumnFormula array="1">IF(ROWS(BA!$C$2:C2)&lt;=AB$107,INDEX(BA!$P$2:$P$547,_xlfn.AGGREGATE(15,3,(BA!$C$2:$C$547=Mapping!$AA$109)/(BA!$C$2:$C$547=Mapping!$AA$109)*ROW(BA!$C$2:$C$547)-ROWS(BA!$C$2),ROWS(BA!$C$2:C2))),"")</calculatedColumnFormula>
    </tableColumn>
    <tableColumn id="4" xr3:uid="{00000000-0010-0000-0400-000004000000}" name="Impact_area" dataDxfId="334" dataCellStyle="Normal 2">
      <calculatedColumnFormula>IFERROR(INDEX(BA!$L$2:$L$961,MATCH($AB109,BA!$P$2:$P$961,0)),"")</calculatedColumnFormula>
    </tableColumn>
    <tableColumn id="5" xr3:uid="{00000000-0010-0000-0400-000005000000}" name="SDG" dataDxfId="333" dataCellStyle="Normal 2">
      <calculatedColumnFormula>IFERROR(INDEX(BA!$M$2:$M$961,MATCH($AB109,BA!$P$2:$P$961,0)),"")</calculatedColumnFormula>
    </tableColumn>
    <tableColumn id="6" xr3:uid="{00000000-0010-0000-0400-000006000000}" name="Imapct indicator" dataDxfId="332" dataCellStyle="Normal 2">
      <calculatedColumnFormula>IFERROR(INDEX(BA!$O$2:$O$961,MATCH($AB109,BA!$P$2:$P$961,0)),"")</calculatedColumnFormula>
    </tableColumn>
    <tableColumn id="7" xr3:uid="{00000000-0010-0000-0400-000007000000}" name="SDG_Target" dataDxfId="331" dataCellStyle="Normal 2">
      <calculatedColumnFormula>IFERROR(INDEX(BA!$N$2:$N$547,MATCH($AB109,BA!$P$2:$P$547,0)),"")</calculatedColumnFormula>
    </tableColumn>
    <tableColumn id="8" xr3:uid="{00000000-0010-0000-0400-000008000000}" name="SDG_Indicator " dataDxfId="330" dataCellStyle="Normal 2"/>
    <tableColumn id="9" xr3:uid="{00000000-0010-0000-0400-000009000000}" name="Indicator2" dataDxfId="329" dataCellStyle="Normal 2"/>
    <tableColumn id="10" xr3:uid="{00000000-0010-0000-0400-00000A000000}" name="Indicator_description " dataDxfId="328" dataCellStyle="Normal 2"/>
    <tableColumn id="11" xr3:uid="{00000000-0010-0000-0400-00000B000000}" name="Assessment_method" dataDxfId="327" dataCellStyle="Normal 2"/>
    <tableColumn id="12" xr3:uid="{00000000-0010-0000-0400-00000C000000}" name="Data disaggregation" dataDxfId="326" dataCellStyle="Normal 2"/>
    <tableColumn id="13" xr3:uid="{00000000-0010-0000-0400-00000D000000}" name="Example_methods" dataDxfId="325" dataCellStyle="Normal 2"/>
    <tableColumn id="14" xr3:uid="{00000000-0010-0000-0400-00000E000000}" name="Monitoring_frequency" dataDxfId="324" dataCellStyle="Normal 2"/>
    <tableColumn id="15" xr3:uid="{00000000-0010-0000-0400-00000F000000}" name="Guidance" dataDxfId="323" dataCellStyle="Normal 2"/>
    <tableColumn id="16" xr3:uid="{00000000-0010-0000-0400-000010000000}" name="References" dataDxfId="322" dataCellStyle="Normal 2"/>
    <tableColumn id="17" xr3:uid="{00000000-0010-0000-0400-000011000000}" name="Column4" dataDxfId="321" dataCellStyle="Normal 2"/>
    <tableColumn id="18" xr3:uid="{00000000-0010-0000-0400-000012000000}" name="Column5" dataDxfId="320" dataCellStyle="Normal 2"/>
    <tableColumn id="19" xr3:uid="{00000000-0010-0000-0400-000013000000}"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79" displayName="Table79" ref="AX54:BN102" totalsRowShown="0" headerRowDxfId="318" dataDxfId="317" dataCellStyle="Normal 2">
  <autoFilter ref="AX54:BN102"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500-000001000000}" name="1. No poverty" dataDxfId="316" dataCellStyle="Normal 2">
      <calculatedColumnFormula array="1">IF(ROWS($AD$54:AD54)&lt;=AX$53,INDEX($AB$54:$AB$102,_xlfn.AGGREGATE(15,3,($AD$54:$AD$102=Mapping!$AX$54)/($AD$54:$AD$102=Mapping!$AX$54)*ROW($AD$2:$AD$50)-ROWS($AD$54),ROWS($AD$54:AD54))),"")</calculatedColumnFormula>
    </tableColumn>
    <tableColumn id="2" xr3:uid="{00000000-0010-0000-0500-000002000000}" name="2. Zero Hunger" dataDxfId="315" dataCellStyle="Normal 2">
      <calculatedColumnFormula array="1">IF(ROWS($AD$54:AD54)&lt;=AY$53,INDEX($AB$54:$AB$102,_xlfn.AGGREGATE(15,3,($AD$54:$AD$102=Mapping!$AY$54)/($AD$54:$AD$102=Mapping!$AY$54)*ROW($AD$2:$AD$50)-ROWS($AD$54),ROWS($AD$54:AD54))),"")</calculatedColumnFormula>
    </tableColumn>
    <tableColumn id="3" xr3:uid="{00000000-0010-0000-0500-000003000000}" name="3. Good Health and well being" dataDxfId="314" dataCellStyle="Normal 2">
      <calculatedColumnFormula array="1">IF(ROWS($AD$54:AD54)&lt;=AZ$53,INDEX($AB$54:$AB$102,_xlfn.AGGREGATE(15,3,($AD$54:$AD$102=Mapping!$AZ$54)/($AD$54:$AD$102=Mapping!$AZ$54)*ROW($AD$2:$AD$50)-ROWS($AD$54),ROWS($AD$54:AD54))),"")</calculatedColumnFormula>
    </tableColumn>
    <tableColumn id="4" xr3:uid="{00000000-0010-0000-0500-000004000000}" name="4. Quality education" dataDxfId="313" dataCellStyle="Normal 2">
      <calculatedColumnFormula array="1">IF(ROWS($AD$54:AD54)&lt;=BA$53,INDEX($AB$54:$AB$102,_xlfn.AGGREGATE(15,3,($AD$54:$AD$102=Mapping!$BA$54)/($AD$54:$AD$102=Mapping!$BA$54)*ROW($AD$2:$AD$50)-ROWS($AD$54),ROWS($AD$54:AD54))),"")</calculatedColumnFormula>
    </tableColumn>
    <tableColumn id="5" xr3:uid="{00000000-0010-0000-0500-000005000000}" name="5. Gender Equality " dataDxfId="312" dataCellStyle="Normal 2">
      <calculatedColumnFormula array="1">IF(ROWS($AD$54:AD54)&lt;=BB$53,INDEX($AB$54:$AB$102,_xlfn.AGGREGATE(15,3,($AD$54:$AD$102=Mapping!$BB$54)/($AD$54:$AD$102=Mapping!$BB$54)*ROW($AD$2:$AD$50)-ROWS($AD$54),ROWS($AD$54:AD54))),"")</calculatedColumnFormula>
    </tableColumn>
    <tableColumn id="6" xr3:uid="{00000000-0010-0000-0500-000006000000}" name="6. Clean water and sanitation " dataDxfId="311" dataCellStyle="Normal 2">
      <calculatedColumnFormula array="1">IF(ROWS($AD$54:AD54)&lt;=BC$53,INDEX($AB$54:$AB$102,_xlfn.AGGREGATE(15,3,($AD$54:$AD$102=Mapping!$BC$54)/($AD$54:$AD$102=Mapping!$BC$54)*ROW($AD$2:$AD$50)-ROWS($AD$54),ROWS($AD$54:AD54))),"")</calculatedColumnFormula>
    </tableColumn>
    <tableColumn id="7" xr3:uid="{00000000-0010-0000-0500-000007000000}"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00000000-0010-0000-0500-000008000000}"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00000000-0010-0000-0500-000009000000}"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00000000-0010-0000-0500-00000A000000}" name="10. Reduced inequalities" dataDxfId="307" dataCellStyle="Normal 2">
      <calculatedColumnFormula array="1">IF(ROWS($AD$54:AD54)&lt;=BG$53,INDEX($AB$54:$AB$102,_xlfn.AGGREGATE(15,3,($AD$54:$AD$102=Mapping!$BG$54)/($AD$54:$AD$102=Mapping!$BG$54)*ROW($AD$2:$AD$50)-ROWS($AD$54),ROWS($AD$54:AD54))),"")</calculatedColumnFormula>
    </tableColumn>
    <tableColumn id="11" xr3:uid="{00000000-0010-0000-0500-00000B00000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00000000-0010-0000-0500-00000C000000}"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00000000-0010-0000-0500-00000D000000}" name="13. Climate action" dataDxfId="304" dataCellStyle="Normal 2">
      <calculatedColumnFormula array="1">IF(ROWS($AD$54:AD54)&lt;=BJ$53,INDEX($AB$54:$AB$102,_xlfn.AGGREGATE(15,3,($AD$54:$AD$102=Mapping!$BJ$54)/($AD$54:$AD$102=Mapping!$BJ$54)*ROW($AD$2:$AD$50)-ROWS($AD$54),ROWS($AD$54:AD54))),"")</calculatedColumnFormula>
    </tableColumn>
    <tableColumn id="14" xr3:uid="{00000000-0010-0000-0500-00000E000000}" name="14. Life below water" dataDxfId="303" dataCellStyle="Normal 2">
      <calculatedColumnFormula array="1">IF(ROWS($AD$54:AD54)&lt;=BK$53,INDEX($AB$54:$AB$102,_xlfn.AGGREGATE(15,3,($AD$54:$AD$102=Mapping!$BK$54)/($AD$54:$AD$102=Mapping!$BK$54)*ROW($AD$2:$AD$50)-ROWS($AD$54),ROWS($AD$54:AD54))),"")</calculatedColumnFormula>
    </tableColumn>
    <tableColumn id="15" xr3:uid="{00000000-0010-0000-0500-00000F000000}" name="15. Life on land" dataDxfId="302" dataCellStyle="Normal 2">
      <calculatedColumnFormula array="1">IF(ROWS($AD$54:AD54)&lt;=BL$53,INDEX($AB$54:$AB$102,_xlfn.AGGREGATE(15,3,($AD$54:$AD$102=Mapping!$BL$54)/($AD$54:$AD$102=Mapping!$BL$54)*ROW($AD$2:$AD$50)-ROWS($AD$54),ROWS($AD$54:AD54))),"")</calculatedColumnFormula>
    </tableColumn>
    <tableColumn id="16" xr3:uid="{00000000-0010-0000-0500-000010000000}"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00000000-0010-0000-0500-000011000000}"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7910" displayName="Table7910" ref="AX108:BN156" totalsRowShown="0" headerRowDxfId="299" dataDxfId="298" dataCellStyle="Normal 2">
  <autoFilter ref="AX108:BN156" xr:uid="{00000000-0009-0000-0100-000009000000}"/>
  <tableColumns count="17">
    <tableColumn id="1" xr3:uid="{00000000-0010-0000-0600-000001000000}" name="1. No poverty" dataDxfId="297" dataCellStyle="Normal 2">
      <calculatedColumnFormula array="1">IF(ROWS($AD$108:AD108)&lt;=AX$107,INDEX($AB$108:$AB$157,_xlfn.AGGREGATE(15,3,($AD$108:$AD$157=Mapping!$AX$108)/($AD$108:$AD$157=Mapping!$AX$108)*ROW($AD$2:$AD$50)-ROWS($AD$108),ROWS($AD$108:AD108))),"")</calculatedColumnFormula>
    </tableColumn>
    <tableColumn id="2" xr3:uid="{00000000-0010-0000-0600-000002000000}" name="2. Zero Hunger" dataDxfId="296" dataCellStyle="Normal 2">
      <calculatedColumnFormula array="1">IF(ROWS($AD$108:AD108)&lt;=AY$107,INDEX($AB$108:$AB$157,_xlfn.AGGREGATE(15,3,($AD$108:$AD$157=Mapping!$AY$108)/($AD$108:$AD$157=Mapping!$AY$108)*ROW($AD$2:$AD$50)-ROWS($AD$108),ROWS($AD$108:AD108))),"")</calculatedColumnFormula>
    </tableColumn>
    <tableColumn id="3" xr3:uid="{00000000-0010-0000-0600-000003000000}"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00000000-0010-0000-0600-000004000000}"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00000000-0010-0000-0600-000005000000}" name="5. Gender Equality " dataDxfId="293" dataCellStyle="Normal 2">
      <calculatedColumnFormula array="1">IF(ROWS($AD$108:AG108)&lt;=BB$107,INDEX($AB$108:$AB$157,_xlfn.AGGREGATE(15,3,($AD$108:$AD$157=Mapping!$BB$108)/($AD$108:$AD$157=Mapping!$BB$108)*ROW($AD$2:$AD$50)-ROWS($AD$108),ROWS($AD$108:AG108))),"")</calculatedColumnFormula>
    </tableColumn>
    <tableColumn id="6" xr3:uid="{00000000-0010-0000-0600-000006000000}"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00000000-0010-0000-0600-000007000000}"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00000000-0010-0000-0600-000008000000}"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00000000-0010-0000-0600-000009000000}"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0000000-0010-0000-0600-00000A00000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00000000-0010-0000-0600-00000B000000}"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00000000-0010-0000-0600-00000C000000}"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00000000-0010-0000-0600-00000D000000}" name="13. Climate action" dataDxfId="285" dataCellStyle="Normal 2">
      <calculatedColumnFormula array="1">IF(ROWS($AD$108:AO108)&lt;=BJ$107,INDEX($AB$108:$AB$157,_xlfn.AGGREGATE(15,3,($AD$108:$AD$157=Mapping!$BJ$108)/($AD$108:$AD$157=Mapping!$BJ$108)*ROW($AD$2:$AD$50)-ROWS($AD$108),ROWS($AD$108:AO108))),"")</calculatedColumnFormula>
    </tableColumn>
    <tableColumn id="14" xr3:uid="{00000000-0010-0000-0600-00000E000000}"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00000000-0010-0000-0600-00000F000000}" name="15. Life on land" dataDxfId="283" dataCellStyle="Normal 2">
      <calculatedColumnFormula array="1">IF(ROWS($AD$108:AQ108)&lt;=BL$107,INDEX($AB$108:$AB$157,_xlfn.AGGREGATE(15,3,($AD$108:$AD$157=Mapping!$BL$108)/($AD$108:$AD$157=Mapping!$BL$108)*ROW($AD$2:$AD$50)-ROWS($AD$108),ROWS($AD$108:AQ108))),"")</calculatedColumnFormula>
    </tableColumn>
    <tableColumn id="16" xr3:uid="{00000000-0010-0000-0600-000010000000}"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00000000-0010-0000-0600-000011000000}"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5311" displayName="Table5311" ref="A108:S156" totalsRowShown="0" headerRowDxfId="280" dataDxfId="279" dataCellStyle="Normal 2">
  <autoFilter ref="A108:S156"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700-000001000000}" name="IMPACT" dataDxfId="278" dataCellStyle="Normal 2">
      <calculatedColumnFormula>Background!L7</calculatedColumnFormula>
    </tableColumn>
    <tableColumn id="2" xr3:uid="{00000000-0010-0000-0700-000002000000}"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00000000-0010-0000-0700-00000300000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00000000-0010-0000-0700-000004000000}" name="Air quality" dataDxfId="275" dataCellStyle="Normal 2">
      <calculatedColumnFormula array="1">IF(ROWS($AC$108:AC108)&lt;=D$107,INDEX($AB$108:$AB$156,_xlfn.AGGREGATE(15,3,($AC$108:$AC$156=Mapping!$D$108)/($AC$108:$AC$156=Mapping!$D$108)*ROW($AC$2:$AC$50)-ROWS($AC$108),ROWS($AC$108:AC108))),"")</calculatedColumnFormula>
    </tableColumn>
    <tableColumn id="5" xr3:uid="{00000000-0010-0000-0700-000005000000}"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00000000-0010-0000-0700-000006000000}" name="Soil quality" dataDxfId="273" dataCellStyle="Normal 2">
      <calculatedColumnFormula array="1">IF(ROWS($AC$108:AC108)&lt;=F$107,INDEX($AB$108:$AB$156,_xlfn.AGGREGATE(15,3,($AC$108:$AC$156=Mapping!$F$108)/($AC$108:$AC$156=Mapping!$F$108)*ROW($AC$2:$AC$50)-ROWS($AC$108),ROWS($AC$108:AC108))),"")</calculatedColumnFormula>
    </tableColumn>
    <tableColumn id="7" xr3:uid="{00000000-0010-0000-0700-000007000000}" name="Waste" dataDxfId="272" dataCellStyle="Normal 2">
      <calculatedColumnFormula array="1">IF(ROWS($AC$108:AC108)&lt;=G$107,INDEX($AB$108:$AB$156,_xlfn.AGGREGATE(15,3,($AC$108:$AC$156=Mapping!$G$108)/($AC$108:$AC$156=Mapping!$G$108)*ROW($AC$2:$AC$50)-ROWS($AC$108),ROWS($AC$108:AC108))),"")</calculatedColumnFormula>
    </tableColumn>
    <tableColumn id="8" xr3:uid="{00000000-0010-0000-0700-000008000000}"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00000000-0010-0000-0700-00000A000000}" name="Health &amp; safety" dataDxfId="270" dataCellStyle="Normal 2">
      <calculatedColumnFormula array="1">IF(ROWS($AC$108:AC108)&lt;=I$107,INDEX($AB$108:$AB$156,_xlfn.AGGREGATE(15,3,($AC$108:$AC$156=Mapping!$I$108)/($AC$108:$AC$156=Mapping!$I$108)*ROW($AC$2:$AC$50)-ROWS($AC$108),ROWS($AC$108:AC108))),"")</calculatedColumnFormula>
    </tableColumn>
    <tableColumn id="9" xr3:uid="{00000000-0010-0000-0700-000009000000}" name="Employment" dataDxfId="269" dataCellStyle="Normal 2">
      <calculatedColumnFormula array="1">IF(ROWS($AC$108:AC108)&lt;=J$107,INDEX($AB$108:$AB$156,_xlfn.AGGREGATE(15,3,($AC$108:$AC$156=Mapping!$J$108)/($AC$108:$AC$156=Mapping!$J$108)*ROW($AC$2:$AC$50)-ROWS($AC$108),ROWS($AC$108:AC108))),"")</calculatedColumnFormula>
    </tableColumn>
    <tableColumn id="11" xr3:uid="{00000000-0010-0000-0700-00000B000000}" name="Livelihood" dataDxfId="268" dataCellStyle="Normal 2">
      <calculatedColumnFormula array="1">IF(ROWS($AC$108:AC108)&lt;=K$107,INDEX($AB$108:$AB$156,_xlfn.AGGREGATE(15,3,($AC$108:$AC$156=Mapping!$K$108)/($AC$108:$AC$156=Mapping!$K$108)*ROW($AC$2:$AC$50)-ROWS($AC$108),ROWS($AC$108:AC108))),"")</calculatedColumnFormula>
    </tableColumn>
    <tableColumn id="12" xr3:uid="{00000000-0010-0000-0700-00000C000000}" name="Gender" dataDxfId="267" dataCellStyle="Normal 2">
      <calculatedColumnFormula array="1">IF(ROWS($AC$108:AC108)&lt;=L$107,INDEX($AB$108:$AB$156,_xlfn.AGGREGATE(15,3,($AC$108:$AC$156=Mapping!$L$108)/($AC$108:$AC$156=Mapping!$L$108)*ROW($AC$2:$AC$50)-ROWS($AC$108),ROWS($AC$108:AC108))),"")</calculatedColumnFormula>
    </tableColumn>
    <tableColumn id="13" xr3:uid="{00000000-0010-0000-0700-00000D000000}"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00000000-0010-0000-0700-00000E000000}"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00000000-0010-0000-0700-00000F000000}"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00000000-0010-0000-0700-000010000000}" name="Food security" dataDxfId="263" dataCellStyle="Normal 2">
      <calculatedColumnFormula array="1">IF(ROWS($AC$108:AC108)&lt;=P$107,INDEX($AB$108:$AB$156,_xlfn.AGGREGATE(15,3,($AC$108:$AC$156=Mapping!$P$108)/($AC$108:$AC$156=Mapping!$P$108)*ROW($AC$2:$AC$50)-ROWS($AC$108),ROWS($AC$108:AC108))),"")</calculatedColumnFormula>
    </tableColumn>
    <tableColumn id="17" xr3:uid="{00000000-0010-0000-0700-000011000000}" name="Technology transfer" dataDxfId="262" dataCellStyle="Normal 2">
      <calculatedColumnFormula array="1">IF(ROWS($AC$108:AC108)&lt;=Q$107,INDEX($AB$108:$AB$156,_xlfn.AGGREGATE(15,3,($AC$108:$AC$156=Mapping!$Q$108)/($AC$108:$AC$156=Mapping!$Q$108)*ROW($AC$2:$AC$50)-ROWS($AC$108),ROWS($AC$108:AC108))),"")</calculatedColumnFormula>
    </tableColumn>
    <tableColumn id="19" xr3:uid="{00000000-0010-0000-0700-000013000000}" name="Capacity building" dataDxfId="261" dataCellStyle="Normal 2">
      <calculatedColumnFormula array="1">IF(ROWS($AC$108:AC108)&lt;=R$107,INDEX($AB$108:$AB$156,_xlfn.AGGREGATE(15,3,($AC$108:$AC$156=Mapping!$R$108)/($AC$108:$AC$156=Mapping!$R$108)*ROW($AC$2:$AC$50)-ROWS($AC$108),ROWS($AC$108:AC108))),"")</calculatedColumnFormula>
    </tableColumn>
    <tableColumn id="20" xr3:uid="{00000000-0010-0000-0700-00001400000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46712" displayName="Table46712" ref="AA163:AR211" totalsRowShown="0" headerRowDxfId="259" dataDxfId="258" headerRowCellStyle="Normal 2" dataCellStyle="Normal 2">
  <autoFilter ref="AA163:AR211" xr:uid="{00000000-0009-0000-0100-00000B000000}"/>
  <tableColumns count="18">
    <tableColumn id="2" xr3:uid="{00000000-0010-0000-0800-000002000000}" name="Type" dataDxfId="257" dataCellStyle="Normal 2">
      <calculatedColumnFormula array="1">IF(ROWS(BA!$L$2:L205)&lt;=B$1,INDEX(BA!$P$2:$P$63,_xlfn.AGGREGATE(15,3,(BA!$L$2:$L$63=Mapping!$A$3)/(BA!$L$2:$L$63=Mapping!$A$3)*ROW(BA!$L$2:$L$247)-ROWS(BA!$L$2),ROWS(BA!$L$2:L205))),"")</calculatedColumnFormula>
    </tableColumn>
    <tableColumn id="3" xr3:uid="{00000000-0010-0000-0800-000003000000}" name="Indicator" dataDxfId="256" dataCellStyle="Normal 2">
      <calculatedColumnFormula array="1">IF(ROWS(BA!$D$2:D2)&lt;=AB$162,INDEX(BA!$P$2:$P$547,_xlfn.AGGREGATE(15,3,(BA!$D$2:$D$547=Mapping!$AA$164)/(BA!$D$2:$D$547=Mapping!$AA$164)*ROW(BA!$D$2:$D$547)-ROWS(BA!$D$2),ROWS(BA!$D$2:D2))),"")</calculatedColumnFormula>
    </tableColumn>
    <tableColumn id="4" xr3:uid="{00000000-0010-0000-0800-000004000000}" name="Impact_area" dataDxfId="255" dataCellStyle="Normal 2">
      <calculatedColumnFormula>IFERROR(INDEX(BA!$L$2:$L$961,MATCH($AB164,BA!$P$2:$P$961,0)),"")</calculatedColumnFormula>
    </tableColumn>
    <tableColumn id="5" xr3:uid="{00000000-0010-0000-0800-000005000000}" name="SDG" dataDxfId="254" dataCellStyle="Normal 2">
      <calculatedColumnFormula>IFERROR(INDEX(BA!$M$2:$M$961,MATCH($AB164,BA!$P$2:$P$961,0)),"")</calculatedColumnFormula>
    </tableColumn>
    <tableColumn id="6" xr3:uid="{00000000-0010-0000-0800-000006000000}" name="Imapct indicator" dataDxfId="253" dataCellStyle="Normal 2">
      <calculatedColumnFormula>IFERROR(INDEX(BA!$O$2:$O$961,MATCH($AB164,BA!$P$2:$P$961,0)),"")</calculatedColumnFormula>
    </tableColumn>
    <tableColumn id="7" xr3:uid="{00000000-0010-0000-0800-000007000000}" name="SDG_Target" dataDxfId="252" dataCellStyle="Normal 2">
      <calculatedColumnFormula>IFERROR(INDEX(BA!$N$2:$N$961,MATCH($AB164,BA!$P$2:$P$961,0)),"")</calculatedColumnFormula>
    </tableColumn>
    <tableColumn id="8" xr3:uid="{00000000-0010-0000-0800-000008000000}" name="Column1" dataDxfId="251" dataCellStyle="Normal 2"/>
    <tableColumn id="9" xr3:uid="{00000000-0010-0000-0800-000009000000}" name="Column2" dataDxfId="250" dataCellStyle="Normal 2"/>
    <tableColumn id="10" xr3:uid="{00000000-0010-0000-0800-00000A000000}" name="Column3" dataDxfId="249" dataCellStyle="Normal 2"/>
    <tableColumn id="11" xr3:uid="{00000000-0010-0000-0800-00000B000000}" name="Column4" dataDxfId="248" dataCellStyle="Normal 2"/>
    <tableColumn id="12" xr3:uid="{00000000-0010-0000-0800-00000C000000}" name="Column5" dataDxfId="247" dataCellStyle="Normal 2"/>
    <tableColumn id="13" xr3:uid="{00000000-0010-0000-0800-00000D000000}" name="Column6" dataDxfId="246" dataCellStyle="Normal 2"/>
    <tableColumn id="14" xr3:uid="{00000000-0010-0000-0800-00000E000000}" name="Column7" dataDxfId="245" dataCellStyle="Normal 2"/>
    <tableColumn id="15" xr3:uid="{00000000-0010-0000-0800-00000F000000}" name="Column8" dataDxfId="244" dataCellStyle="Normal 2"/>
    <tableColumn id="16" xr3:uid="{00000000-0010-0000-0800-000010000000}" name="Column9" dataDxfId="243" dataCellStyle="Normal 2"/>
    <tableColumn id="17" xr3:uid="{00000000-0010-0000-0800-000011000000}" name="Column10" dataDxfId="242" dataCellStyle="Normal 2"/>
    <tableColumn id="18" xr3:uid="{00000000-0010-0000-0800-000012000000}" name="Column11" dataDxfId="241" dataCellStyle="Normal 2"/>
    <tableColumn id="19" xr3:uid="{00000000-0010-0000-0800-000013000000}"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zoomScale="110" zoomScaleNormal="110" workbookViewId="0"/>
  </sheetViews>
  <sheetFormatPr defaultColWidth="10.453125" defaultRowHeight="15"/>
  <cols>
    <col min="1" max="1" width="1.6328125" style="161" customWidth="1"/>
    <col min="2" max="2" width="14.36328125" style="219"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08984375" style="161" customWidth="1"/>
    <col min="12" max="16384" width="10.453125" style="161"/>
  </cols>
  <sheetData>
    <row r="1" spans="1:8" ht="135" customHeight="1"/>
    <row r="2" spans="1:8" ht="20.149999999999999" customHeight="1">
      <c r="A2" s="160"/>
      <c r="B2" s="234" t="s">
        <v>1379</v>
      </c>
      <c r="C2" s="235"/>
      <c r="D2" s="160"/>
      <c r="E2" s="160"/>
      <c r="F2" s="160"/>
    </row>
    <row r="3" spans="1:8" ht="20.149999999999999" customHeight="1">
      <c r="A3" s="160"/>
      <c r="B3" s="234" t="s">
        <v>1388</v>
      </c>
      <c r="C3" s="235"/>
      <c r="D3" s="160"/>
      <c r="E3" s="160"/>
      <c r="F3" s="160"/>
    </row>
    <row r="4" spans="1:8" ht="56.15" customHeight="1">
      <c r="A4" s="160"/>
      <c r="B4" s="236" t="s">
        <v>0</v>
      </c>
      <c r="C4" s="236"/>
      <c r="D4" s="236"/>
      <c r="E4" s="236"/>
      <c r="F4" s="236"/>
      <c r="G4" s="236"/>
      <c r="H4" s="236"/>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49999999999999" customHeight="1">
      <c r="B20" s="237" t="s">
        <v>1380</v>
      </c>
      <c r="C20" s="237"/>
      <c r="G20" s="225"/>
    </row>
    <row r="21" spans="2:7" ht="13.5">
      <c r="B21" s="229" t="s">
        <v>1381</v>
      </c>
      <c r="C21" s="229" t="s">
        <v>1382</v>
      </c>
    </row>
    <row r="22" spans="2:7" ht="13.5">
      <c r="B22" s="229" t="s">
        <v>1383</v>
      </c>
      <c r="C22" s="229" t="s">
        <v>1384</v>
      </c>
      <c r="G22" s="225"/>
    </row>
    <row r="23" spans="2:7" ht="13.5">
      <c r="B23" s="229" t="s">
        <v>1386</v>
      </c>
      <c r="C23" s="229" t="s">
        <v>1385</v>
      </c>
    </row>
    <row r="24" spans="2:7" ht="13.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00000000-0002-0000-0000-000000000000}">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00000000-0002-0000-0000-000001000000}"/>
    <dataValidation allowBlank="1" showInputMessage="1" showErrorMessage="1" promptTitle="Process Step Description" prompt="Enter text for the process step that will appear in the shape." sqref="B2" xr:uid="{00000000-0002-0000-0000-000002000000}"/>
    <dataValidation allowBlank="1" showInputMessage="1" showErrorMessage="1" promptTitle="Connector Label" prompt="If desired, label the connector to the next step. Use commas to separate multiple next steps, such as &quot;Yes,No&quot;." sqref="D2" xr:uid="{00000000-0002-0000-0000-000003000000}"/>
    <dataValidation allowBlank="1" showInputMessage="1" showErrorMessage="1" promptTitle="Shape Type" prompt="Enter the type of shape you'd like each process step to use." sqref="E2" xr:uid="{00000000-0002-0000-0000-000004000000}"/>
    <dataValidation allowBlank="1" showInputMessage="1" showErrorMessage="1" promptTitle="Alt Text" prompt="Alt Text helps people with visual impairments understand your diagram. Describe each process step." sqref="F2" xr:uid="{00000000-0002-0000-0000-000005000000}"/>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32" t="s">
        <v>9</v>
      </c>
      <c r="B1" s="59"/>
      <c r="C1" s="148"/>
      <c r="D1" s="148"/>
      <c r="E1" s="149"/>
    </row>
    <row r="2" spans="1:5" s="14" customFormat="1" ht="15.5">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1330</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43</v>
      </c>
      <c r="H24" s="313"/>
      <c r="I24" s="314"/>
      <c r="J24" s="101" t="str">
        <f>IF($B$24="Select SDG &gt;&gt;","&gt;&gt;","")</f>
        <v>&gt;&gt;</v>
      </c>
      <c r="K24" s="312" t="s">
        <v>122</v>
      </c>
      <c r="L24" s="313"/>
      <c r="M24" s="314"/>
      <c r="N24" s="101" t="str">
        <f>IF($B$24="Select SDG &gt;&gt;","&gt;&gt;","")</f>
        <v>&gt;&gt;</v>
      </c>
      <c r="O24" s="312" t="s">
        <v>128</v>
      </c>
      <c r="P24" s="313"/>
      <c r="Q24" s="314"/>
      <c r="R24" s="101" t="str">
        <f>IF($B$24="Select SDG &gt;&gt;","&gt;&gt;","")</f>
        <v>&gt;&gt;</v>
      </c>
      <c r="S24" s="312"/>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7"/>
      <c r="D26" s="338"/>
      <c r="E26" s="339"/>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06" t="s">
        <v>218</v>
      </c>
      <c r="D27" s="307"/>
      <c r="E27" s="308"/>
      <c r="F27" s="101" t="str">
        <f>IF($B$27="Select Monitoring indicator &gt;&gt;","&gt;&gt;","")</f>
        <v>&gt;&gt;</v>
      </c>
      <c r="G27" s="312" t="s">
        <v>1340</v>
      </c>
      <c r="H27" s="313"/>
      <c r="I27" s="314"/>
      <c r="J27" s="101" t="str">
        <f>IF($B$27="Select Monitoring indicator &gt;&gt;","&gt;&gt;","")</f>
        <v>&gt;&gt;</v>
      </c>
      <c r="K27" s="312" t="s">
        <v>1056</v>
      </c>
      <c r="L27" s="313"/>
      <c r="M27" s="314"/>
      <c r="N27" s="101" t="str">
        <f>IF($B$27="Select Monitoring indicator &gt;&gt;","&gt;&gt;","")</f>
        <v>&gt;&gt;</v>
      </c>
      <c r="O27" s="312" t="s">
        <v>1176</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GSDM-I2.3.2</v>
      </c>
      <c r="H30" s="289"/>
      <c r="I30" s="305"/>
      <c r="K30" s="304" t="str" cm="1">
        <f t="array" ref="K30">IFERROR(_xlfn.IFS(K23&lt;&gt;"",IFERROR(INDEX(BA!$J$4:$J$952,MATCH(K26,BA!$P$4:$P$952,0)),""),K24&lt;&gt;"",IFERROR(INDEX(BA!$J$4:$J$952,MATCH(K27,BA!$P$4:$P$952,0)),"")),"")</f>
        <v>GSDG-I6.1.1</v>
      </c>
      <c r="L30" s="289"/>
      <c r="M30" s="305"/>
      <c r="O30" s="304" t="str" cm="1">
        <f t="array" ref="O30">IFERROR(_xlfn.IFS(O23&lt;&gt;"",IFERROR(INDEX(BA!$J$4:$J$952,MATCH(O26,BA!$P$4:$P$952,0)),""),O24&lt;&gt;"",IFERROR(INDEX(BA!$J$4:$J$952,MATCH(O27,BA!$P$4:$P$952,0)),"")),"")</f>
        <v>GSDG-I12.2.1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 xml:space="preserve">Increased productivity </v>
      </c>
      <c r="H31" s="289"/>
      <c r="I31" s="305"/>
      <c r="K31" s="304" t="str">
        <f>IFERROR(INDEX(BA!$O$4:$O$952,MATCH(K30,BA!$J$4:$J$952,0)),"")</f>
        <v>Access to improved source of water</v>
      </c>
      <c r="L31" s="289"/>
      <c r="M31" s="305"/>
      <c r="O31" s="304">
        <f>IFERROR(INDEX(BA!$O$4:$O$952,MATCH(O30,BA!$J$4:$J$952,0)),"")</f>
        <v>0</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Livelihood</v>
      </c>
      <c r="H32" s="289"/>
      <c r="I32" s="305"/>
      <c r="K32" s="304" t="str">
        <f>IFERROR(INDEX(BA!$L$4:$L$952,MATCH(K30,BA!$J$4:$J$952,0)),"")</f>
        <v>Access to basic services</v>
      </c>
      <c r="L32" s="289"/>
      <c r="M32" s="305"/>
      <c r="O32" s="304">
        <f>IFERROR(INDEX(BA!$L$4:$L$952,MATCH(O30,BA!$J$4:$J$952,0)),"")</f>
        <v>0</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2. Zero hunger</v>
      </c>
      <c r="H33" s="289"/>
      <c r="I33" s="305"/>
      <c r="K33" s="304" t="str">
        <f>IFERROR(INDEX(BA!$M$4:$M$952,MATCH(K30,BA!$J$4:$J$952,0)),"")</f>
        <v xml:space="preserve">6. Clean water and sanitation </v>
      </c>
      <c r="L33" s="289"/>
      <c r="M33" s="305"/>
      <c r="O33" s="304" t="str">
        <f>IFERROR(INDEX(BA!$M$4:$M$952,MATCH(O30,BA!$J$4:$J$952,0)),"")</f>
        <v xml:space="preserve">12. Responsible consumption and production </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9"/>
      <c r="I34" s="305"/>
      <c r="K34" s="304" t="str">
        <f>IFERROR(INDEX(BA!$N$4:$N$952,MATCH(K30,BA!$J$4:$J$952,0)),"")</f>
        <v>6.1 By 2030, achieve universal and equitable access to safe and affordable drinking water for all</v>
      </c>
      <c r="L34" s="289"/>
      <c r="M34" s="305"/>
      <c r="O34" s="304" t="str">
        <f>IFERROR(INDEX(BA!$N$4:$N$952,MATCH(O30,BA!$J$4:$J$952,0)),"")</f>
        <v>12.2 By 2030, achieve the sustainable management and efficient use of natural resources</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Refers to change in farmer income due to adoption of measures implemented as part of project activity</v>
      </c>
      <c r="H35" s="289"/>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9"/>
      <c r="M35" s="305"/>
      <c r="O35" s="304" t="str">
        <f>IFERROR(INDEX(BA!$Q$4:$Q$952,MATCH($O$30,BA!$J$4:$J$952,0)),"")</f>
        <v>NA</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Wherever detailed income surveys are not being conducted, this indicator may be compiled on the basis of the assessment and opinions of a target group of farmers.</v>
      </c>
      <c r="H36" s="289"/>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9"/>
      <c r="M36" s="305"/>
      <c r="O36" s="304" t="str">
        <f>IFERROR(INDEX(BA!$R$4:$R$952,MATCH($O$30,BA!$J$4:$J$952,0)),"")</f>
        <v>NA</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 xml:space="preserve">Percentage increase in average annual salary </v>
      </c>
      <c r="H37" s="302"/>
      <c r="I37" s="303"/>
      <c r="K37" s="301" t="str">
        <f>IFERROR(INDEX(BA!$S$4:$S$952,MATCH(K30,BA!$J$4:$J$952,0)),"")</f>
        <v>% or Number</v>
      </c>
      <c r="L37" s="302"/>
      <c r="M37" s="303"/>
      <c r="O37" s="301" t="str">
        <f>IFERROR(INDEX(BA!$S$4:$S$952,MATCH(O30,BA!$J$4:$J$952,0)),"")</f>
        <v>NA</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 and/or reference studies</v>
      </c>
      <c r="H38" s="302"/>
      <c r="I38" s="303"/>
      <c r="K38" s="301" t="str">
        <f>IFERROR(INDEX(BA!$T$4:$T$952,MATCH(K30,BA!$J$4:$J$952,0)),"")</f>
        <v>Project activity</v>
      </c>
      <c r="L38" s="302"/>
      <c r="M38" s="303"/>
      <c r="O38" s="301" t="str">
        <f>IFERROR(INDEX(BA!$T$4:$T$952,MATCH(O30,BA!$J$4:$J$952,0)),"")</f>
        <v>NA</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f>IFERROR(INDEX(BA!$U$4:$U$952,MATCH(G30,BA!$J$4:$J$952,0)),"")</f>
        <v>0</v>
      </c>
      <c r="H39" s="302"/>
      <c r="I39" s="303"/>
      <c r="K39" s="301" t="str">
        <f>IFERROR(INDEX(BA!$U$4:$U$952,MATCH(K30,BA!$J$4:$J$952,0)),"")</f>
        <v>Household surveys</v>
      </c>
      <c r="L39" s="302"/>
      <c r="M39" s="303"/>
      <c r="O39" s="301" t="str">
        <f>IFERROR(INDEX(BA!$U$4:$U$952,MATCH(O30,BA!$J$4:$J$952,0)),"")</f>
        <v>NA</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NA</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t="str">
        <f>IFERROR(INDEX(BA!$X$4:$X$952,MATCH(G30,BA!$J$4:$J$952,0 )),"")</f>
        <v xml:space="preserve"> </v>
      </c>
      <c r="H41" s="302"/>
      <c r="I41" s="303"/>
      <c r="K41" s="301">
        <f>IFERROR(INDEX(BA!$X$4:$X$952,MATCH(K30,BA!$J$4:$J$952,0 )),"")</f>
        <v>0</v>
      </c>
      <c r="L41" s="302"/>
      <c r="M41" s="303"/>
      <c r="O41" s="301">
        <f>IFERROR(INDEX(BA!$X$4:$X$952,MATCH(O30,BA!$J$4:$J$952,0 )),"")</f>
        <v>0</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t="str">
        <f>IFERROR(INDEX(BA!$Y$4:$Y$952,MATCH(G30,BA!$J$4:$J$952,0)),"")</f>
        <v xml:space="preserve"> </v>
      </c>
      <c r="H42" s="302"/>
      <c r="I42" s="303"/>
      <c r="K42" s="301" t="str">
        <f>IFERROR(INDEX(BA!$Y$4:$Y$952,MATCH(K30,BA!$J$4:$J$952,0 )),"")</f>
        <v>Drinking water: https://washdata.org/monitoring/drinking-water</v>
      </c>
      <c r="L42" s="302"/>
      <c r="M42" s="303"/>
      <c r="O42" s="301">
        <f>IFERROR(INDEX(BA!$Y$4:$Y$952,MATCH(O30,BA!$J$4:$J$952,0 )),"")</f>
        <v>0</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30" t="s">
        <v>64</v>
      </c>
      <c r="B50" s="138" t="s">
        <v>65</v>
      </c>
      <c r="C50" s="296" t="str" cm="1">
        <f t="array" ref="C50">IFERROR(_xlfn.IFS(B26&lt;&gt;"",C26,B27&lt;&gt;"",C27),"")</f>
        <v>Amount of GHGs emissions avoided or sequestered</v>
      </c>
      <c r="D50" s="297"/>
      <c r="E50" s="298"/>
      <c r="F50" s="37"/>
      <c r="G50" s="296" t="str" cm="1">
        <f t="array" ref="G50">IFERROR(_xlfn.IFS(F26&lt;&gt;"",G26,F27&lt;&gt;"",G27),"")</f>
        <v>Change in farmer income as a result of project, by gender and and indigenous status</v>
      </c>
      <c r="H50" s="297"/>
      <c r="I50" s="298"/>
      <c r="J50" s="38"/>
      <c r="K50" s="296" t="str" cm="1">
        <f t="array" ref="K50">IFERROR(_xlfn.IFS(J26&lt;&gt;"",K26,J27&lt;&gt;"",K27),"")</f>
        <v>6.1.1 Proportion of population using safely managed drinking water services</v>
      </c>
      <c r="L50" s="297"/>
      <c r="M50" s="298"/>
      <c r="N50" s="38"/>
      <c r="O50" s="296" t="str" cm="1">
        <f t="array" ref="O50">IFERROR(_xlfn.IFS(N26&lt;&gt;"",O26,N27&lt;&gt;"",O27),"")</f>
        <v>12.2.1 Material footprint, material footprint per capita, and material footprint per GDP</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221</v>
      </c>
      <c r="D51" s="300"/>
      <c r="E51" s="300"/>
      <c r="F51" s="37"/>
      <c r="G51" s="299" t="s">
        <v>1331</v>
      </c>
      <c r="H51" s="300"/>
      <c r="I51" s="300"/>
      <c r="J51" s="38"/>
      <c r="K51" s="299" t="s">
        <v>276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1332</v>
      </c>
      <c r="D52" s="300"/>
      <c r="E52" s="300"/>
      <c r="F52" s="37"/>
      <c r="G52" s="299" t="s">
        <v>1333</v>
      </c>
      <c r="H52" s="300"/>
      <c r="I52" s="300"/>
      <c r="J52" s="38"/>
      <c r="K52" s="299" t="s">
        <v>1334</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223</v>
      </c>
      <c r="D53" s="300"/>
      <c r="E53" s="300"/>
      <c r="F53" s="37"/>
      <c r="G53" s="299" t="s">
        <v>223</v>
      </c>
      <c r="H53" s="300"/>
      <c r="I53" s="300"/>
      <c r="J53" s="38"/>
      <c r="K53" s="299" t="s">
        <v>208</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c r="D54" s="300"/>
      <c r="E54" s="300"/>
      <c r="F54" s="37"/>
      <c r="G54" s="335" t="s">
        <v>1335</v>
      </c>
      <c r="H54" s="336"/>
      <c r="I54" s="336"/>
      <c r="J54" s="38"/>
      <c r="K54" s="299" t="s">
        <v>1336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1337</v>
      </c>
      <c r="H55" s="300"/>
      <c r="I55" s="300"/>
      <c r="J55" s="38"/>
      <c r="K55" s="299" t="s">
        <v>209</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c r="H56" s="300"/>
      <c r="I56" s="300"/>
      <c r="J56" s="38"/>
      <c r="K56" s="299"/>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334" t="s">
        <v>1338</v>
      </c>
      <c r="D67" s="334"/>
      <c r="E67" s="334"/>
      <c r="F67" s="37"/>
      <c r="G67" s="292" t="s">
        <v>1339</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334"/>
      <c r="D68" s="334"/>
      <c r="E68" s="334"/>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334"/>
      <c r="D69" s="334"/>
      <c r="E69" s="334"/>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334"/>
      <c r="D70" s="334"/>
      <c r="E70" s="334"/>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334"/>
      <c r="D71" s="334"/>
      <c r="E71" s="334"/>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334"/>
      <c r="D72" s="334"/>
      <c r="E72" s="334"/>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334"/>
      <c r="D73" s="334"/>
      <c r="E73" s="334"/>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00000000-0002-0000-0900-000000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900-000001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900-000002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900-000003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900-000004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900-000005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900-000006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900-000007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900-000008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00000000-0002-0000-0900-000009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00000000-0002-0000-0900-00000A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00000000-0002-0000-0900-00000B000000}">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00000000-0004-0000-0900-000000000000}"/>
    <hyperlink ref="E20" location="Background!L2" display="&gt;&gt; List of impact category" xr:uid="{00000000-0004-0000-0900-000001000000}"/>
    <hyperlink ref="E19" location="Background!M3" display="&gt;&gt; SDGs" xr:uid="{00000000-0004-0000-0900-000002000000}"/>
    <hyperlink ref="C28" location="Mapping!AA1" display="&gt;&gt; List of all monitoring indicators" xr:uid="{00000000-0004-0000-0900-000003000000}"/>
    <hyperlink ref="G28" location="Mapping!AA1" display="&gt;&gt; List of all monitoring indicators" xr:uid="{00000000-0004-0000-0900-000004000000}"/>
    <hyperlink ref="K28" location="Mapping!AA1" display="&gt;&gt; List of all monitoring indicators" xr:uid="{00000000-0004-0000-0900-000005000000}"/>
    <hyperlink ref="O28" location="Mapping!AA1" display="&gt;&gt; List of all monitoring indicators" xr:uid="{00000000-0004-0000-0900-000006000000}"/>
    <hyperlink ref="S28" location="Mapping!AA1" display="&gt;&gt; List of all monitoring indicators" xr:uid="{00000000-0004-0000-0900-000007000000}"/>
    <hyperlink ref="W28" location="Mapping!AA1" display="&gt;&gt; List of all monitoring indicators" xr:uid="{00000000-0004-0000-0900-000008000000}"/>
    <hyperlink ref="AA28" location="Mapping!AA1" display="&gt;&gt; List of all monitoring indicators" xr:uid="{00000000-0004-0000-0900-000009000000}"/>
    <hyperlink ref="AE28" location="Mapping!AA1" display="&gt;&gt; List of all monitoring indicators" xr:uid="{00000000-0004-0000-0900-00000A000000}"/>
    <hyperlink ref="AI28" location="Mapping!AA1" display="&gt;&gt; List of all monitoring indicators" xr:uid="{00000000-0004-0000-0900-00000B000000}"/>
    <hyperlink ref="AM28" location="Mapping!AA1" display="&gt;&gt; List of all monitoring indicators" xr:uid="{00000000-0004-0000-0900-00000C000000}"/>
    <hyperlink ref="A36" location="BA!R3" display="For more details please refer to BA worksheet" xr:uid="{00000000-0004-0000-0900-00000D000000}"/>
    <hyperlink ref="A50:A56" location="'Impact assessment'!A24" display="&gt;&gt;Copy and paste information from step 4 table, as needed." xr:uid="{00000000-0004-0000-09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C000000}">
          <x14:formula1>
            <xm:f>Background!$P$6:$P$12</xm:f>
          </x14:formula1>
          <xm:sqref>C7</xm:sqref>
        </x14:dataValidation>
        <x14:dataValidation type="list" allowBlank="1" showInputMessage="1" showErrorMessage="1" xr:uid="{00000000-0002-0000-0900-00000D000000}">
          <x14:formula1>
            <xm:f>Background!$L$28:$L$31</xm:f>
          </x14:formula1>
          <xm:sqref>C20:C21</xm:sqref>
        </x14:dataValidation>
        <x14:dataValidation type="list" allowBlank="1" showInputMessage="1" showErrorMessage="1" xr:uid="{00000000-0002-0000-0900-00000E000000}">
          <x14:formula1>
            <xm:f>Background!$L$5:$L$29</xm:f>
          </x14:formula1>
          <xm:sqref>AI23 AM23 AE23 AA23 W23 S23 O23 K23 C23 G23</xm:sqref>
        </x14:dataValidation>
        <x14:dataValidation type="list" allowBlank="1" showInputMessage="1" showErrorMessage="1" xr:uid="{00000000-0002-0000-0900-00000F000000}">
          <x14:formula1>
            <xm:f>Background!$N$5:$N$24</xm:f>
          </x14:formula1>
          <xm:sqref>AI24 AM24 AE24 AA24 W24 S24 O24 K24 C24 G24</xm:sqref>
        </x14:dataValidation>
        <x14:dataValidation type="list" allowBlank="1" showInputMessage="1" showErrorMessage="1" xr:uid="{00000000-0002-0000-0900-000010000000}">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20"/>
  <sheetViews>
    <sheetView tabSelected="1" zoomScale="85" zoomScaleNormal="85" workbookViewId="0">
      <pane xSplit="2" ySplit="2" topLeftCell="C54" activePane="bottomRight" state="frozen"/>
      <selection pane="topRight" activeCell="C1" sqref="C1"/>
      <selection pane="bottomLeft" activeCell="A3" sqref="A3"/>
      <selection pane="bottomRight" activeCell="C11" sqref="C11"/>
    </sheetView>
  </sheetViews>
  <sheetFormatPr defaultColWidth="9.08984375" defaultRowHeight="13.5"/>
  <cols>
    <col min="1" max="1" width="29.453125" style="172" customWidth="1"/>
    <col min="2" max="2" width="32.08984375" style="172" customWidth="1"/>
    <col min="3" max="3" width="25.6328125" style="172" customWidth="1"/>
    <col min="4" max="4" width="27.36328125" style="172" customWidth="1"/>
    <col min="5" max="5" width="25.632812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08984375" style="161"/>
    <col min="56" max="16384" width="9.08984375" style="172"/>
  </cols>
  <sheetData>
    <row r="1" spans="1:5" s="161" customFormat="1" ht="12.75" customHeight="1">
      <c r="A1" s="283" t="s">
        <v>9</v>
      </c>
      <c r="B1" s="202"/>
      <c r="C1" s="203"/>
      <c r="D1" s="203"/>
      <c r="E1" s="204"/>
    </row>
    <row r="2" spans="1:5" s="161" customFormat="1" ht="14.15" customHeight="1">
      <c r="A2" s="283"/>
      <c r="B2" s="162" t="s">
        <v>10</v>
      </c>
      <c r="C2" s="163" t="s">
        <v>11</v>
      </c>
      <c r="D2" s="164" t="s">
        <v>12</v>
      </c>
    </row>
    <row r="3" spans="1:5" s="161" customFormat="1" ht="12.75" customHeight="1">
      <c r="A3" s="205"/>
    </row>
    <row r="4" spans="1:5" s="161" customFormat="1" ht="15.9" customHeight="1">
      <c r="A4" s="165" t="s">
        <v>13</v>
      </c>
      <c r="B4" s="169" t="s">
        <v>14</v>
      </c>
    </row>
    <row r="5" spans="1:5" s="161" customFormat="1">
      <c r="B5" s="162" t="s">
        <v>15</v>
      </c>
      <c r="C5" s="185" t="s">
        <v>1389</v>
      </c>
      <c r="D5" s="167" t="s">
        <v>16</v>
      </c>
      <c r="E5" s="185"/>
    </row>
    <row r="6" spans="1:5" s="161" customFormat="1">
      <c r="B6" s="162" t="s">
        <v>17</v>
      </c>
      <c r="C6" s="185"/>
      <c r="D6" s="167" t="s">
        <v>18</v>
      </c>
      <c r="E6" s="185"/>
    </row>
    <row r="7" spans="1:5" s="161" customFormat="1">
      <c r="B7" s="162" t="s">
        <v>19</v>
      </c>
      <c r="C7" s="166" t="s">
        <v>922</v>
      </c>
    </row>
    <row r="8" spans="1:5" s="161" customFormat="1">
      <c r="B8" s="162" t="s">
        <v>21</v>
      </c>
      <c r="C8" s="167" t="s">
        <v>22</v>
      </c>
      <c r="D8" s="167" t="s">
        <v>23</v>
      </c>
      <c r="E8" s="167"/>
    </row>
    <row r="9" spans="1:5" s="161" customFormat="1">
      <c r="B9" s="162"/>
      <c r="C9" s="186">
        <v>42826</v>
      </c>
      <c r="D9" s="186">
        <v>45382</v>
      </c>
      <c r="E9" s="167" t="s">
        <v>24</v>
      </c>
    </row>
    <row r="10" spans="1:5" s="161" customFormat="1">
      <c r="B10" s="162" t="s">
        <v>25</v>
      </c>
      <c r="C10" s="167" t="s">
        <v>22</v>
      </c>
      <c r="D10" s="167" t="s">
        <v>23</v>
      </c>
      <c r="E10" s="167"/>
    </row>
    <row r="11" spans="1:5" s="161" customFormat="1">
      <c r="B11" s="162" t="s">
        <v>26</v>
      </c>
      <c r="C11" s="168">
        <v>44890</v>
      </c>
      <c r="D11" s="168">
        <v>45382</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4" t="s">
        <v>41</v>
      </c>
      <c r="D22" s="285"/>
      <c r="E22" s="286"/>
      <c r="G22" s="280" t="s">
        <v>42</v>
      </c>
      <c r="H22" s="281"/>
      <c r="I22" s="282"/>
      <c r="K22" s="280" t="s">
        <v>42</v>
      </c>
      <c r="L22" s="281"/>
      <c r="M22" s="282"/>
      <c r="O22" s="280" t="s">
        <v>42</v>
      </c>
      <c r="P22" s="281"/>
      <c r="Q22" s="282"/>
      <c r="S22" s="280" t="s">
        <v>42</v>
      </c>
      <c r="T22" s="281"/>
      <c r="U22" s="282"/>
      <c r="W22" s="280" t="s">
        <v>42</v>
      </c>
      <c r="X22" s="281"/>
      <c r="Y22" s="282"/>
      <c r="AA22" s="280" t="s">
        <v>42</v>
      </c>
      <c r="AB22" s="281"/>
      <c r="AC22" s="282"/>
      <c r="AE22" s="280" t="s">
        <v>42</v>
      </c>
      <c r="AF22" s="281"/>
      <c r="AG22" s="282"/>
      <c r="AI22" s="280" t="s">
        <v>42</v>
      </c>
      <c r="AJ22" s="281"/>
      <c r="AK22" s="282"/>
      <c r="AM22" s="280" t="s">
        <v>42</v>
      </c>
      <c r="AN22" s="281"/>
      <c r="AO22" s="282"/>
    </row>
    <row r="23" spans="1:50 16384:16384">
      <c r="A23" s="165"/>
      <c r="B23" s="207" t="str">
        <f>IF(C20="Start with impact category","Select Impact category &gt;&gt;","")</f>
        <v/>
      </c>
      <c r="C23" s="277"/>
      <c r="D23" s="278"/>
      <c r="E23" s="279"/>
      <c r="F23" s="171" t="str">
        <f>IF($B$23="Select Impact category &gt;&gt;", "&gt;&gt;","")</f>
        <v/>
      </c>
      <c r="G23" s="277"/>
      <c r="H23" s="278"/>
      <c r="I23" s="279"/>
      <c r="J23" s="171" t="str">
        <f>IF($B$23="Select Impact category &gt;&gt;", "&gt;&gt;","")</f>
        <v/>
      </c>
      <c r="K23" s="277"/>
      <c r="L23" s="278"/>
      <c r="M23" s="279"/>
      <c r="N23" s="171" t="str">
        <f>IF($B$23="Select Impact category &gt;&gt;", "&gt;&gt;","")</f>
        <v/>
      </c>
      <c r="O23" s="277"/>
      <c r="P23" s="278"/>
      <c r="Q23" s="279"/>
      <c r="R23" s="171" t="str">
        <f>IF($B$23="Select Impact category &gt;&gt;", "&gt;&gt;","")</f>
        <v/>
      </c>
      <c r="S23" s="277"/>
      <c r="T23" s="278"/>
      <c r="U23" s="279"/>
      <c r="V23" s="171" t="str">
        <f>IF($B$23="Select Impact category &gt;&gt;", "&gt;&gt;","")</f>
        <v/>
      </c>
      <c r="W23" s="277"/>
      <c r="X23" s="278"/>
      <c r="Y23" s="279"/>
      <c r="Z23" s="171" t="str">
        <f>IF($B$23="Select Impact category &gt;&gt;", "&gt;&gt;","")</f>
        <v/>
      </c>
      <c r="AA23" s="277"/>
      <c r="AB23" s="278"/>
      <c r="AC23" s="279"/>
      <c r="AD23" s="171" t="str">
        <f>IF($B$23="Select Impact category &gt;&gt;", "&gt;&gt;","")</f>
        <v/>
      </c>
      <c r="AE23" s="277"/>
      <c r="AF23" s="278"/>
      <c r="AG23" s="279"/>
      <c r="AH23" s="171" t="str">
        <f>IF($B$23="Select Impact category &gt;&gt;", "&gt;&gt;","")</f>
        <v/>
      </c>
      <c r="AI23" s="277"/>
      <c r="AJ23" s="278"/>
      <c r="AK23" s="279"/>
      <c r="AL23" s="171" t="str">
        <f>IF($B$23="Select Impact category &gt;&gt;", "&gt;&gt;","")</f>
        <v/>
      </c>
      <c r="AM23" s="277"/>
      <c r="AN23" s="278"/>
      <c r="AO23" s="279"/>
    </row>
    <row r="24" spans="1:50 16384:16384" ht="12.75" customHeight="1">
      <c r="A24" s="165"/>
      <c r="B24" s="169" t="str">
        <f>IF(C20="Start with SDG","Select SDG &gt;&gt;","")</f>
        <v>Select SDG &gt;&gt;</v>
      </c>
      <c r="C24" s="271" t="s">
        <v>129</v>
      </c>
      <c r="D24" s="272"/>
      <c r="E24" s="273"/>
      <c r="F24" s="171" t="str">
        <f>IF($B$24="Select SDG &gt;&gt;","&gt;&gt;","")</f>
        <v>&gt;&gt;</v>
      </c>
      <c r="G24" s="271" t="s">
        <v>123</v>
      </c>
      <c r="H24" s="272"/>
      <c r="I24" s="273"/>
      <c r="J24" s="171" t="str">
        <f>IF($B$24="Select SDG &gt;&gt;","&gt;&gt;","")</f>
        <v>&gt;&gt;</v>
      </c>
      <c r="K24" s="271" t="s">
        <v>124</v>
      </c>
      <c r="L24" s="272"/>
      <c r="M24" s="273"/>
      <c r="N24" s="171" t="str">
        <f>IF($B$24="Select SDG &gt;&gt;","&gt;&gt;","")</f>
        <v>&gt;&gt;</v>
      </c>
      <c r="O24" s="271" t="s">
        <v>123</v>
      </c>
      <c r="P24" s="272"/>
      <c r="Q24" s="273"/>
      <c r="R24" s="171" t="str">
        <f>IF($B$24="Select SDG &gt;&gt;","&gt;&gt;","")</f>
        <v>&gt;&gt;</v>
      </c>
      <c r="S24" s="271" t="s">
        <v>123</v>
      </c>
      <c r="T24" s="272"/>
      <c r="U24" s="273"/>
      <c r="V24" s="171" t="str">
        <f>IF($B$24="Select SDG &gt;&gt;","&gt;&gt;","")</f>
        <v>&gt;&gt;</v>
      </c>
      <c r="W24" s="271" t="s">
        <v>123</v>
      </c>
      <c r="X24" s="272"/>
      <c r="Y24" s="273"/>
      <c r="Z24" s="171" t="str">
        <f>IF($B$24="Select SDG &gt;&gt;","&gt;&gt;","")</f>
        <v>&gt;&gt;</v>
      </c>
      <c r="AA24" s="271"/>
      <c r="AB24" s="272"/>
      <c r="AC24" s="273"/>
      <c r="AD24" s="171" t="str">
        <f>IF($B$24="Select SDG &gt;&gt;","&gt;&gt;","")</f>
        <v>&gt;&gt;</v>
      </c>
      <c r="AE24" s="271"/>
      <c r="AF24" s="272"/>
      <c r="AG24" s="273"/>
      <c r="AH24" s="171" t="str">
        <f>IF($B$24="Select SDG &gt;&gt;","&gt;&gt;","")</f>
        <v>&gt;&gt;</v>
      </c>
      <c r="AI24" s="271"/>
      <c r="AJ24" s="272"/>
      <c r="AK24" s="273"/>
      <c r="AL24" s="171" t="str">
        <f>IF($B$24="Select SDG &gt;&gt;","&gt;&gt;","")</f>
        <v>&gt;&gt;</v>
      </c>
      <c r="AM24" s="271"/>
      <c r="AN24" s="272"/>
      <c r="AO24" s="273"/>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7"/>
      <c r="D26" s="278"/>
      <c r="E26" s="279"/>
      <c r="F26" s="171" t="str">
        <f>IF($B$26="Select Monitoring indicator &gt;&gt;", "&gt;&gt;","")</f>
        <v/>
      </c>
      <c r="G26" s="277"/>
      <c r="H26" s="278"/>
      <c r="I26" s="279"/>
      <c r="J26" s="171" t="str">
        <f>IF($B$26="Select Monitoring indicator &gt;&gt;","&gt;&gt;","")</f>
        <v/>
      </c>
      <c r="K26" s="277"/>
      <c r="L26" s="278"/>
      <c r="M26" s="279"/>
      <c r="N26" s="171" t="str">
        <f>IF($B$26="Select Monitoring indicator &gt;&gt;","&gt;&gt;","")</f>
        <v/>
      </c>
      <c r="O26" s="277"/>
      <c r="P26" s="278"/>
      <c r="Q26" s="279"/>
      <c r="R26" s="171" t="str">
        <f>IF($B$26="Select Monitoring indicator &gt;&gt;","&gt;&gt;","")</f>
        <v/>
      </c>
      <c r="S26" s="277"/>
      <c r="T26" s="278"/>
      <c r="U26" s="279"/>
      <c r="V26" s="171" t="str">
        <f>IF($B$26="Select Monitoring indicator &gt;&gt;","&gt;&gt;","")</f>
        <v/>
      </c>
      <c r="W26" s="277"/>
      <c r="X26" s="278"/>
      <c r="Y26" s="279"/>
      <c r="Z26" s="171" t="str">
        <f>IF($B$26="Select Monitoring indicator &gt;&gt;","&gt;&gt;","")</f>
        <v/>
      </c>
      <c r="AA26" s="277"/>
      <c r="AB26" s="278"/>
      <c r="AC26" s="279"/>
      <c r="AD26" s="171" t="str">
        <f>IF($B$26="Select Monitoring indicator &gt;&gt;","&gt;&gt;","")</f>
        <v/>
      </c>
      <c r="AE26" s="277"/>
      <c r="AF26" s="278"/>
      <c r="AG26" s="279"/>
      <c r="AH26" s="171" t="str">
        <f>IF($B$26="Select Monitoring indicator &gt;&gt;","&gt;&gt;","")</f>
        <v/>
      </c>
      <c r="AI26" s="277"/>
      <c r="AJ26" s="278"/>
      <c r="AK26" s="279"/>
      <c r="AL26" s="171" t="str">
        <f>IF($B$26="Select Monitoring indicator &gt;&gt;","&gt;&gt;","")</f>
        <v/>
      </c>
      <c r="AM26" s="277"/>
      <c r="AN26" s="278"/>
      <c r="AO26" s="279"/>
    </row>
    <row r="27" spans="1:50 16384:16384" ht="12.75" customHeight="1">
      <c r="B27" s="169" t="str">
        <f>IF(C24&lt;&gt;"","Select Monitoring indicator &gt;&gt;","")</f>
        <v>Select Monitoring indicator &gt;&gt;</v>
      </c>
      <c r="C27" s="274" t="s">
        <v>218</v>
      </c>
      <c r="D27" s="275"/>
      <c r="E27" s="276"/>
      <c r="F27" s="171" t="str">
        <f>IF($B$27="Select Monitoring indicator &gt;&gt;","&gt;&gt;","")</f>
        <v>&gt;&gt;</v>
      </c>
      <c r="G27" s="271" t="s">
        <v>177</v>
      </c>
      <c r="H27" s="272"/>
      <c r="I27" s="273"/>
      <c r="J27" s="171" t="str">
        <f>IF($B$27="Select Monitoring indicator &gt;&gt;","&gt;&gt;","")</f>
        <v>&gt;&gt;</v>
      </c>
      <c r="K27" s="271" t="s">
        <v>273</v>
      </c>
      <c r="L27" s="272"/>
      <c r="M27" s="273"/>
      <c r="N27" s="171" t="str">
        <f>IF($B$27="Select Monitoring indicator &gt;&gt;","&gt;&gt;","")</f>
        <v>&gt;&gt;</v>
      </c>
      <c r="O27" s="271" t="s">
        <v>1394</v>
      </c>
      <c r="P27" s="272"/>
      <c r="Q27" s="273"/>
      <c r="R27" s="171" t="str">
        <f>IF($B$27="Select Monitoring indicator &gt;&gt;","&gt;&gt;","")</f>
        <v>&gt;&gt;</v>
      </c>
      <c r="S27" s="271" t="s">
        <v>1397</v>
      </c>
      <c r="T27" s="272"/>
      <c r="U27" s="273"/>
      <c r="V27" s="171" t="str">
        <f>IF($B$27="Select Monitoring indicator &gt;&gt;","&gt;&gt;","")</f>
        <v>&gt;&gt;</v>
      </c>
      <c r="W27" s="271" t="s">
        <v>1397</v>
      </c>
      <c r="X27" s="272"/>
      <c r="Y27" s="273"/>
      <c r="Z27" s="171" t="str">
        <f>IF($B$27="Select Monitoring indicator &gt;&gt;","&gt;&gt;","")</f>
        <v>&gt;&gt;</v>
      </c>
      <c r="AA27" s="271"/>
      <c r="AB27" s="272"/>
      <c r="AC27" s="273"/>
      <c r="AD27" s="171" t="str">
        <f>IF($B$27="Select Monitoring indicator &gt;&gt;","&gt;&gt;","")</f>
        <v>&gt;&gt;</v>
      </c>
      <c r="AE27" s="271"/>
      <c r="AF27" s="272"/>
      <c r="AG27" s="273"/>
      <c r="AH27" s="171" t="str">
        <f>IF($B$27="Select Monitoring indicator &gt;&gt;","&gt;&gt;","")</f>
        <v>&gt;&gt;</v>
      </c>
      <c r="AI27" s="271"/>
      <c r="AJ27" s="272"/>
      <c r="AK27" s="273"/>
      <c r="AL27" s="171" t="str">
        <f>IF($B$27="Select Monitoring indicator &gt;&gt;","&gt;&gt;","")</f>
        <v>&gt;&gt;</v>
      </c>
      <c r="AM27" s="271"/>
      <c r="AN27" s="272"/>
      <c r="AO27" s="273"/>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8" t="str" cm="1">
        <f t="array" ref="C30">IFERROR(_xlfn.IFS(C23&lt;&gt;"",IFERROR(INDEX(BA!$J$4:$J$952,MATCH(C26,BA!$P$4:$P$952,0)),""),C24&lt;&gt;"",IFERROR(INDEX(BA!$J$4:$J$952,MATCH(C27,BA!$P$4:$P$952,0)),"")),"")</f>
        <v>GSDM-I13.2.1</v>
      </c>
      <c r="D30" s="269"/>
      <c r="E30" s="270"/>
      <c r="F30" s="167"/>
      <c r="G30" s="268" t="str" cm="1">
        <f t="array" ref="G30">IFERROR(_xlfn.IFS(G23&lt;&gt;"",IFERROR(INDEX(BA!$J$4:$J$952,MATCH(G26,BA!$P$4:$P$952,0)),""),G24&lt;&gt;"",IFERROR(INDEX(BA!$J$4:$J$952,MATCH(G27,BA!$P$4:$P$952,0)),"")),"")</f>
        <v>GSDM-I7.2.1</v>
      </c>
      <c r="H30" s="269"/>
      <c r="I30" s="270"/>
      <c r="J30" s="210"/>
      <c r="K30" s="268" t="str" cm="1">
        <f t="array" ref="K30">IFERROR(_xlfn.IFS(K23&lt;&gt;"",IFERROR(INDEX(BA!$J$4:$J$952,MATCH(K26,BA!$P$4:$P$952,0)),""),K24&lt;&gt;"",IFERROR(INDEX(BA!$J$4:$J$952,MATCH(K27,BA!$P$4:$P$952,0)),"")),"")</f>
        <v>GSDM-I8.5.1</v>
      </c>
      <c r="L30" s="269"/>
      <c r="M30" s="270"/>
      <c r="N30" s="210"/>
      <c r="O30" s="268" t="str" cm="1">
        <f t="array" ref="O30">IFERROR(_xlfn.IFS(O23&lt;&gt;"",IFERROR(INDEX(BA!$J$4:$J$952,MATCH(O26,BA!$P$4:$P$952,0)),""),O24&lt;&gt;"",IFERROR(INDEX(BA!$J$4:$J$952,MATCH(O27,BA!$P$4:$P$952,0)),"")),"")</f>
        <v/>
      </c>
      <c r="P30" s="269"/>
      <c r="Q30" s="270"/>
      <c r="R30" s="210"/>
      <c r="S30" s="268" t="str" cm="1">
        <f t="array" ref="S30">IFERROR(_xlfn.IFS(S23&lt;&gt;"",IFERROR(INDEX(BA!$J$4:$J$952,MATCH(S26,BA!$P$4:$P$952,0)),""),S24&lt;&gt;"",IFERROR(INDEX(BA!$J$4:$J$952,MATCH(S27,BA!$P$4:$P$952,0)),"")),"")</f>
        <v/>
      </c>
      <c r="T30" s="269"/>
      <c r="U30" s="270"/>
      <c r="V30" s="210"/>
      <c r="W30" s="268" t="str" cm="1">
        <f t="array" ref="W30">IFERROR(_xlfn.IFS(W23&lt;&gt;"",IFERROR(INDEX(BA!$J$4:$J$952,MATCH(W26,BA!$P$4:$P$952,0)),""),W24&lt;&gt;"",IFERROR(INDEX(BA!$J$4:$J$952,MATCH(W27,BA!$P$4:$P$952,0)),"")),"")</f>
        <v/>
      </c>
      <c r="X30" s="269"/>
      <c r="Y30" s="270"/>
      <c r="Z30" s="210"/>
      <c r="AA30" s="268" t="str" cm="1">
        <f t="array" ref="AA30">IFERROR(_xlfn.IFS(AA23&lt;&gt;"",IFERROR(INDEX(BA!$J$4:$J$952,MATCH(AA26,BA!$P$4:$P$952,0)),""),AA24&lt;&gt;"",IFERROR(INDEX(BA!$J$4:$J$952,MATCH(AA27,BA!$P$4:$P$952,0)),"")),"")</f>
        <v/>
      </c>
      <c r="AB30" s="269"/>
      <c r="AC30" s="270"/>
      <c r="AD30" s="210"/>
      <c r="AE30" s="268" t="str" cm="1">
        <f t="array" ref="AE30">IFERROR(_xlfn.IFS(AE23&lt;&gt;"",IFERROR(INDEX(BA!$J$4:$J$952,MATCH(AE26,BA!$P$4:$P$952,0)),""),AE24&lt;&gt;"",IFERROR(INDEX(BA!$J$4:$J$952,MATCH(AE27,BA!$P$4:$P$952,0)),"")),"")</f>
        <v/>
      </c>
      <c r="AF30" s="269"/>
      <c r="AG30" s="270"/>
      <c r="AH30" s="210"/>
      <c r="AI30" s="268" t="str" cm="1">
        <f t="array" ref="AI30">IFERROR(_xlfn.IFS(AI23&lt;&gt;"",IFERROR(INDEX(BA!$J$4:$J$952,MATCH(AI26,BA!$P$4:$P$952,0)),""),AI24&lt;&gt;"",IFERROR(INDEX(BA!$J$4:$J$952,MATCH(AI27,BA!$P$4:$P$952,0)),"")),"")</f>
        <v/>
      </c>
      <c r="AJ30" s="269"/>
      <c r="AK30" s="270"/>
      <c r="AL30" s="210"/>
      <c r="AM30" s="268" t="str" cm="1">
        <f t="array" ref="AM30">IFERROR(_xlfn.IFS(AM23&lt;&gt;"",IFERROR(INDEX(BA!$J$4:$J$952,MATCH(AM26,BA!$P$4:$P$952,0)),""),AM24&lt;&gt;"",IFERROR(INDEX(BA!$J$4:$J$952,MATCH(AM27,BA!$P$4:$P$952,0)),"")),"")</f>
        <v/>
      </c>
      <c r="AN30" s="269"/>
      <c r="AO30" s="270"/>
      <c r="AP30" s="167"/>
      <c r="AQ30" s="167"/>
      <c r="AR30" s="167"/>
      <c r="AS30" s="167"/>
      <c r="AT30" s="167"/>
      <c r="AU30" s="167"/>
      <c r="AV30" s="167"/>
      <c r="AW30" s="167"/>
      <c r="AX30" s="167"/>
    </row>
    <row r="31" spans="1:50 16384:16384">
      <c r="A31" s="161"/>
      <c r="B31" s="211" t="s">
        <v>50</v>
      </c>
      <c r="C31" s="268" t="str">
        <f>IFERROR(INDEX(BA!$O$4:$O$952,MATCH(C30,BA!$J$4:$J$952,0)),"")</f>
        <v xml:space="preserve">Reduction in GHGs emissions </v>
      </c>
      <c r="D31" s="269"/>
      <c r="E31" s="270"/>
      <c r="F31" s="167"/>
      <c r="G31" s="268" t="str">
        <f>IFERROR(INDEX(BA!$O$4:$O$952,MATCH(G30,BA!$J$4:$J$952,0)),"")</f>
        <v>Renewable energy generation</v>
      </c>
      <c r="H31" s="269"/>
      <c r="I31" s="270"/>
      <c r="J31" s="210"/>
      <c r="K31" s="268" t="str">
        <f>IFERROR(INDEX(BA!$O$4:$O$952,MATCH(K30,BA!$J$4:$J$952,0)),"")</f>
        <v>Increased employment opportunities</v>
      </c>
      <c r="L31" s="269"/>
      <c r="M31" s="270"/>
      <c r="N31" s="210"/>
      <c r="O31" s="268" t="s">
        <v>176</v>
      </c>
      <c r="P31" s="269"/>
      <c r="Q31" s="270"/>
      <c r="R31" s="210"/>
      <c r="S31" s="268" t="s">
        <v>176</v>
      </c>
      <c r="T31" s="269"/>
      <c r="U31" s="270"/>
      <c r="V31" s="210"/>
      <c r="W31" s="268" t="s">
        <v>176</v>
      </c>
      <c r="X31" s="269"/>
      <c r="Y31" s="270"/>
      <c r="Z31" s="210"/>
      <c r="AA31" s="268" t="str">
        <f>IFERROR(INDEX(BA!$O$4:$O$952,MATCH(AA30,BA!$J$4:$J$952,0)),"")</f>
        <v/>
      </c>
      <c r="AB31" s="269"/>
      <c r="AC31" s="270"/>
      <c r="AD31" s="210"/>
      <c r="AE31" s="268" t="str">
        <f>IFERROR(INDEX(BA!$O$4:$O$952,MATCH(AE30,BA!$J$4:$J$952,0)),"")</f>
        <v/>
      </c>
      <c r="AF31" s="269"/>
      <c r="AG31" s="270"/>
      <c r="AH31" s="210"/>
      <c r="AI31" s="268" t="str">
        <f>IFERROR(INDEX(BA!$O$4:$O$952,MATCH(AI30,BA!$J$4:$J$952,0)),"")</f>
        <v/>
      </c>
      <c r="AJ31" s="269"/>
      <c r="AK31" s="270"/>
      <c r="AL31" s="210"/>
      <c r="AM31" s="268" t="str">
        <f>IFERROR(INDEX(BA!$O$4:$O$952,MATCH(AM30,BA!$J$4:$J$952,0)),"")</f>
        <v/>
      </c>
      <c r="AN31" s="269"/>
      <c r="AO31" s="270"/>
      <c r="AP31" s="167"/>
      <c r="AQ31" s="167"/>
      <c r="AR31" s="167"/>
      <c r="AS31" s="167"/>
      <c r="AT31" s="167"/>
      <c r="AU31" s="167"/>
      <c r="AV31" s="167"/>
      <c r="AW31" s="167"/>
      <c r="AX31" s="167"/>
    </row>
    <row r="32" spans="1:50 16384:16384" ht="15" customHeight="1">
      <c r="A32" s="161"/>
      <c r="B32" s="211" t="s">
        <v>51</v>
      </c>
      <c r="C32" s="268" t="str">
        <f>IFERROR(INDEX(BA!$L$4:$L$952,MATCH(C30,BA!$J$4:$J$952,0)),"")</f>
        <v>Climate change mitigation</v>
      </c>
      <c r="D32" s="269"/>
      <c r="E32" s="270"/>
      <c r="F32" s="167"/>
      <c r="G32" s="268" t="str">
        <f>IFERROR(INDEX(BA!$L$4:$L$952,MATCH(G30,BA!$J$4:$J$952,0)),"")</f>
        <v>Energy generation, efficiency &amp; access</v>
      </c>
      <c r="H32" s="269"/>
      <c r="I32" s="270"/>
      <c r="J32" s="210"/>
      <c r="K32" s="268" t="str">
        <f>IFERROR(INDEX(BA!$L$4:$L$952,MATCH(K30,BA!$J$4:$J$952,0)),"")</f>
        <v>Employment</v>
      </c>
      <c r="L32" s="269"/>
      <c r="M32" s="270"/>
      <c r="N32" s="210"/>
      <c r="O32" s="268" t="s">
        <v>94</v>
      </c>
      <c r="P32" s="269"/>
      <c r="Q32" s="270"/>
      <c r="R32" s="210"/>
      <c r="S32" s="268" t="s">
        <v>94</v>
      </c>
      <c r="T32" s="269"/>
      <c r="U32" s="270"/>
      <c r="V32" s="210"/>
      <c r="W32" s="268" t="s">
        <v>94</v>
      </c>
      <c r="X32" s="269"/>
      <c r="Y32" s="270"/>
      <c r="Z32" s="210"/>
      <c r="AA32" s="268" t="str">
        <f>IFERROR(INDEX(BA!$L$4:$L$952,MATCH(AA30,BA!$J$4:$J$952,0)),"")</f>
        <v/>
      </c>
      <c r="AB32" s="269"/>
      <c r="AC32" s="270"/>
      <c r="AD32" s="210"/>
      <c r="AE32" s="268" t="str">
        <f>IFERROR(INDEX(BA!$L$4:$L$952,MATCH(AE30,BA!$J$4:$J$952,0)),"")</f>
        <v/>
      </c>
      <c r="AF32" s="269"/>
      <c r="AG32" s="270"/>
      <c r="AH32" s="210"/>
      <c r="AI32" s="268" t="str">
        <f>IFERROR(INDEX(BA!$L$4:$L$952,MATCH(AI30,BA!$J$4:$J$952,0)),"")</f>
        <v/>
      </c>
      <c r="AJ32" s="269"/>
      <c r="AK32" s="270"/>
      <c r="AL32" s="210"/>
      <c r="AM32" s="268" t="str">
        <f>IFERROR(INDEX(BA!$L$4:$L$952,MATCH(AM30,BA!$J$4:$J$952,0)),"")</f>
        <v/>
      </c>
      <c r="AN32" s="269"/>
      <c r="AO32" s="270"/>
      <c r="AP32" s="167"/>
      <c r="AQ32" s="167"/>
      <c r="AR32" s="167"/>
      <c r="AS32" s="167"/>
      <c r="AT32" s="167"/>
      <c r="AU32" s="167"/>
      <c r="AV32" s="167"/>
      <c r="AW32" s="167"/>
      <c r="AX32" s="167"/>
    </row>
    <row r="33" spans="1:50" ht="15" customHeight="1">
      <c r="A33" s="161"/>
      <c r="B33" s="211" t="s">
        <v>52</v>
      </c>
      <c r="C33" s="268" t="str">
        <f>IFERROR(INDEX(BA!$M$4:$M$952,MATCH(C30,BA!$J$4:$J$952,0)),"")</f>
        <v>13. Climate action</v>
      </c>
      <c r="D33" s="269"/>
      <c r="E33" s="270"/>
      <c r="F33" s="167"/>
      <c r="G33" s="268" t="str">
        <f>IFERROR(INDEX(BA!$M$4:$M$952,MATCH(G30,BA!$J$4:$J$952,0)),"")</f>
        <v xml:space="preserve">7. Affordable and clean energy </v>
      </c>
      <c r="H33" s="269"/>
      <c r="I33" s="270"/>
      <c r="J33" s="210"/>
      <c r="K33" s="268" t="str">
        <f>IFERROR(INDEX(BA!$M$4:$M$952,MATCH(K30,BA!$J$4:$J$952,0)),"")</f>
        <v>8. Decent work and economic growth</v>
      </c>
      <c r="L33" s="269"/>
      <c r="M33" s="270"/>
      <c r="N33" s="210"/>
      <c r="O33" s="268" t="s">
        <v>1395</v>
      </c>
      <c r="P33" s="269"/>
      <c r="Q33" s="270"/>
      <c r="R33" s="210"/>
      <c r="S33" s="268" t="s">
        <v>1395</v>
      </c>
      <c r="T33" s="269"/>
      <c r="U33" s="270"/>
      <c r="V33" s="210"/>
      <c r="W33" s="268" t="s">
        <v>1395</v>
      </c>
      <c r="X33" s="269"/>
      <c r="Y33" s="270"/>
      <c r="Z33" s="210"/>
      <c r="AA33" s="268" t="str">
        <f>IFERROR(INDEX(BA!$M$4:$M$952,MATCH(AA30,BA!$J$4:$J$952,0)),"")</f>
        <v/>
      </c>
      <c r="AB33" s="269"/>
      <c r="AC33" s="270"/>
      <c r="AD33" s="210"/>
      <c r="AE33" s="268" t="str">
        <f>IFERROR(INDEX(BA!$M$4:$M$952,MATCH(AE30,BA!$J$4:$J$952,0)),"")</f>
        <v/>
      </c>
      <c r="AF33" s="269"/>
      <c r="AG33" s="270"/>
      <c r="AH33" s="210"/>
      <c r="AI33" s="268" t="str">
        <f>IFERROR(INDEX(BA!$M$4:$M$952,MATCH(AI30,BA!$J$4:$J$952,0)),"")</f>
        <v/>
      </c>
      <c r="AJ33" s="269"/>
      <c r="AK33" s="270"/>
      <c r="AL33" s="210"/>
      <c r="AM33" s="268" t="str">
        <f>IFERROR(INDEX(BA!$M$4:$M$952,MATCH(AM30,BA!$J$4:$J$952,0)),"")</f>
        <v/>
      </c>
      <c r="AN33" s="269"/>
      <c r="AO33" s="270"/>
      <c r="AP33" s="167"/>
      <c r="AQ33" s="167"/>
      <c r="AR33" s="167"/>
      <c r="AS33" s="167"/>
      <c r="AT33" s="167"/>
      <c r="AU33" s="167"/>
      <c r="AV33" s="167"/>
      <c r="AW33" s="167"/>
      <c r="AX33" s="167"/>
    </row>
    <row r="34" spans="1:50" ht="36.65" customHeight="1">
      <c r="A34" s="161"/>
      <c r="B34" s="211" t="s">
        <v>53</v>
      </c>
      <c r="C34" s="268" t="str">
        <f>IFERROR(INDEX(BA!$N$4:$N$952,MATCH(C30,BA!$J$4:$J$952,0)),"")</f>
        <v>13.2 Integrate climate change measures into national policies, strategies and planning</v>
      </c>
      <c r="D34" s="269"/>
      <c r="E34" s="270"/>
      <c r="F34" s="167"/>
      <c r="G34" s="268" t="str">
        <f>IFERROR(INDEX(BA!$N$4:$N$952,MATCH(G30,BA!$J$4:$J$952,0)),"")</f>
        <v>7.2 By 2030, increase substantially the share of renewable energy in the global energy mix</v>
      </c>
      <c r="H34" s="269"/>
      <c r="I34" s="270"/>
      <c r="J34" s="210"/>
      <c r="K34" s="268" t="str">
        <f>IFERROR(INDEX(BA!$N$4:$N$952,MATCH(K30,BA!$J$4:$J$952,0)),"")</f>
        <v>8.5 By 2030, achieve full and productive employment and decent work for all women and men, including for young people and persons with disabilities, and equal pay for work of equal value</v>
      </c>
      <c r="L34" s="269"/>
      <c r="M34" s="270"/>
      <c r="N34" s="210"/>
      <c r="O34" s="268" t="s">
        <v>175</v>
      </c>
      <c r="P34" s="269"/>
      <c r="Q34" s="270"/>
      <c r="R34" s="210"/>
      <c r="S34" s="268" t="s">
        <v>175</v>
      </c>
      <c r="T34" s="269"/>
      <c r="U34" s="270"/>
      <c r="V34" s="210"/>
      <c r="W34" s="268" t="s">
        <v>175</v>
      </c>
      <c r="X34" s="269"/>
      <c r="Y34" s="270"/>
      <c r="Z34" s="210"/>
      <c r="AA34" s="268" t="str">
        <f>IFERROR(INDEX(BA!$N$4:$N$952,MATCH(AA30,BA!$J$4:$J$952,0)),"")</f>
        <v/>
      </c>
      <c r="AB34" s="269"/>
      <c r="AC34" s="270"/>
      <c r="AD34" s="210"/>
      <c r="AE34" s="268" t="str">
        <f>IFERROR(INDEX(BA!$N$4:$N$952,MATCH(AE30,BA!$J$4:$J$952,0)),"")</f>
        <v/>
      </c>
      <c r="AF34" s="269"/>
      <c r="AG34" s="270"/>
      <c r="AH34" s="210"/>
      <c r="AI34" s="268" t="str">
        <f>IFERROR(INDEX(BA!$N$4:$N$952,MATCH(AI30,BA!$J$4:$J$952,0)),"")</f>
        <v/>
      </c>
      <c r="AJ34" s="269"/>
      <c r="AK34" s="270"/>
      <c r="AL34" s="210"/>
      <c r="AM34" s="268" t="str">
        <f>IFERROR(INDEX(BA!$N$4:$N$952,MATCH(AM30,BA!$J$4:$J$952,0)),"")</f>
        <v/>
      </c>
      <c r="AN34" s="269"/>
      <c r="AO34" s="270"/>
      <c r="AP34" s="167"/>
      <c r="AQ34" s="167"/>
      <c r="AR34" s="167"/>
      <c r="AS34" s="167"/>
      <c r="AT34" s="167"/>
      <c r="AU34" s="167"/>
      <c r="AV34" s="167"/>
      <c r="AW34" s="167"/>
      <c r="AX34" s="167"/>
    </row>
    <row r="35" spans="1:50" ht="140.25" customHeight="1">
      <c r="A35" s="161"/>
      <c r="B35" s="211" t="s">
        <v>54</v>
      </c>
      <c r="C35" s="268" t="str">
        <f>IFERROR(INDEX(BA!$Q$4:$Q$952,MATCH($C$30,BA!$J$4:$J$952,0)),"")</f>
        <v>Refers to total amount of greenhouse gases avoided or sequestered during the reporting period.</v>
      </c>
      <c r="D35" s="269"/>
      <c r="E35" s="270"/>
      <c r="F35" s="167"/>
      <c r="G35" s="268"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9"/>
      <c r="I35" s="270"/>
      <c r="J35" s="210"/>
      <c r="K35" s="268" t="str">
        <f>IFERROR(INDEX(BA!$Q$4:$Q$952,MATCH($K$30,BA!$J$4:$J$952,0)),"")</f>
        <v>Refers to total jobs generated as a result of the project.</v>
      </c>
      <c r="L35" s="269"/>
      <c r="M35" s="270"/>
      <c r="N35" s="210"/>
      <c r="O35" s="268" t="s">
        <v>1396</v>
      </c>
      <c r="P35" s="269"/>
      <c r="Q35" s="270"/>
      <c r="R35" s="210"/>
      <c r="S35" s="268" t="s">
        <v>1404</v>
      </c>
      <c r="T35" s="269"/>
      <c r="U35" s="270"/>
      <c r="V35" s="210"/>
      <c r="W35" s="268" t="s">
        <v>1405</v>
      </c>
      <c r="X35" s="269"/>
      <c r="Y35" s="270"/>
      <c r="Z35" s="210"/>
      <c r="AA35" s="268" t="str">
        <f>IFERROR(INDEX(BA!$Q$4:$Q$952,MATCH($AA$30,BA!$J$4:$J$952,0)),"")</f>
        <v/>
      </c>
      <c r="AB35" s="269"/>
      <c r="AC35" s="270"/>
      <c r="AD35" s="210"/>
      <c r="AE35" s="268" t="str">
        <f>IFERROR(INDEX(BA!$Q$4:$Q$952,MATCH($AE$30,BA!$J$4:$J$952,0)),"")</f>
        <v/>
      </c>
      <c r="AF35" s="269"/>
      <c r="AG35" s="270"/>
      <c r="AH35" s="210"/>
      <c r="AI35" s="268" t="str">
        <f>IFERROR(INDEX(BA!$Q$4:$Q$952,MATCH($AI$30,BA!$J$4:$J$952,0)),"")</f>
        <v/>
      </c>
      <c r="AJ35" s="269"/>
      <c r="AK35" s="270"/>
      <c r="AL35" s="210"/>
      <c r="AM35" s="268" t="str">
        <f>IFERROR(INDEX(BA!$Q$4:$Q$952,MATCH($AM$30,BA!$J$4:$J$952,0)),"")</f>
        <v/>
      </c>
      <c r="AN35" s="269"/>
      <c r="AO35" s="270"/>
      <c r="AP35" s="167"/>
      <c r="AQ35" s="167"/>
      <c r="AR35" s="167"/>
      <c r="AS35" s="167"/>
      <c r="AT35" s="167"/>
      <c r="AU35" s="167"/>
      <c r="AV35" s="167"/>
      <c r="AW35" s="167"/>
      <c r="AX35" s="167"/>
    </row>
    <row r="36" spans="1:50" ht="187.5" customHeight="1">
      <c r="A36" s="183" t="s">
        <v>55</v>
      </c>
      <c r="B36" s="212" t="str">
        <f>BA!R3</f>
        <v>Guidance, calculation method and other considerations</v>
      </c>
      <c r="C36" s="26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9"/>
      <c r="E36" s="270"/>
      <c r="F36" s="167"/>
      <c r="G36" s="268"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9"/>
      <c r="I36" s="270"/>
      <c r="J36" s="210"/>
      <c r="K36" s="268"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9"/>
      <c r="M36" s="270"/>
      <c r="N36" s="210"/>
      <c r="O36" s="268" t="str">
        <f>IFERROR(INDEX(BA!$R$4:$R$952,MATCH($O$30,BA!$J$4:$J$952,0)),"")</f>
        <v/>
      </c>
      <c r="P36" s="269"/>
      <c r="Q36" s="270"/>
      <c r="R36" s="210"/>
      <c r="S36" s="268" t="str">
        <f>IFERROR(INDEX(BA!$R$4:$R$952,MATCH($S$30,BA!$J$4:$J$952,0)),"")</f>
        <v/>
      </c>
      <c r="T36" s="269"/>
      <c r="U36" s="270"/>
      <c r="V36" s="210"/>
      <c r="W36" s="268" t="str">
        <f>IFERROR(INDEX(BA!$R$4:$R$952,MATCH($W$30,BA!$J$4:$J$952,0)),"")</f>
        <v/>
      </c>
      <c r="X36" s="269"/>
      <c r="Y36" s="270"/>
      <c r="Z36" s="210"/>
      <c r="AA36" s="268" t="str">
        <f>IFERROR(INDEX(BA!$R$4:$R$952,MATCH($AA$30,BA!$J$4:$J$952,0)),"")</f>
        <v/>
      </c>
      <c r="AB36" s="269"/>
      <c r="AC36" s="270"/>
      <c r="AD36" s="210"/>
      <c r="AE36" s="268" t="str">
        <f>IFERROR(INDEX(BA!$R$4:$R$952,MATCH($AE$30,BA!$J$4:$J$952,0)),"")</f>
        <v/>
      </c>
      <c r="AF36" s="269"/>
      <c r="AG36" s="270"/>
      <c r="AH36" s="210"/>
      <c r="AI36" s="268" t="str">
        <f>IFERROR(INDEX(BA!$R$4:$R$952,MATCH($AI$30,BA!$J$4:$J$952,0)),"")</f>
        <v/>
      </c>
      <c r="AJ36" s="269"/>
      <c r="AK36" s="270"/>
      <c r="AL36" s="210"/>
      <c r="AM36" s="268" t="str">
        <f>IFERROR(INDEX(BA!$R$4:$R$952,MATCH($AM$30,BA!$J$4:$J$952,0)),"")</f>
        <v/>
      </c>
      <c r="AN36" s="269"/>
      <c r="AO36" s="270"/>
      <c r="AP36" s="167"/>
      <c r="AQ36" s="167"/>
      <c r="AR36" s="167"/>
      <c r="AS36" s="167"/>
      <c r="AT36" s="167"/>
      <c r="AU36" s="167"/>
      <c r="AV36" s="167"/>
      <c r="AW36" s="167"/>
      <c r="AX36" s="167"/>
    </row>
    <row r="37" spans="1:50" ht="15" customHeight="1">
      <c r="A37" s="161"/>
      <c r="B37" s="213" t="s">
        <v>56</v>
      </c>
      <c r="C37" s="265" t="str">
        <f>IFERROR(INDEX(BA!$S$4:$S$952,MATCH(C30,BA!$J$4:$J$952,0)),"")</f>
        <v>tCO2eq</v>
      </c>
      <c r="D37" s="266"/>
      <c r="E37" s="267"/>
      <c r="F37" s="167"/>
      <c r="G37" s="265" t="str">
        <f>IFERROR(INDEX(BA!$S$4:$S$952,MATCH(G30,BA!$J$4:$J$952,0)),"")</f>
        <v>MWh</v>
      </c>
      <c r="H37" s="266"/>
      <c r="I37" s="267"/>
      <c r="J37" s="210"/>
      <c r="K37" s="265" t="str">
        <f>IFERROR(INDEX(BA!$S$4:$S$952,MATCH(K30,BA!$J$4:$J$952,0)),"")</f>
        <v>Number</v>
      </c>
      <c r="L37" s="266"/>
      <c r="M37" s="267"/>
      <c r="N37" s="210"/>
      <c r="O37" s="265" t="s">
        <v>648</v>
      </c>
      <c r="P37" s="266"/>
      <c r="Q37" s="267"/>
      <c r="R37" s="210"/>
      <c r="S37" s="265" t="str">
        <f>IFERROR(INDEX(BA!$S$4:$S$952,MATCH(S30,BA!$J$4:$J$952,0)),"")</f>
        <v/>
      </c>
      <c r="T37" s="266"/>
      <c r="U37" s="267"/>
      <c r="V37" s="210"/>
      <c r="W37" s="265" t="str">
        <f>IFERROR(INDEX(BA!$S$4:$S$952,MATCH(W30,BA!$J$4:$J$952,0)),"")</f>
        <v/>
      </c>
      <c r="X37" s="266"/>
      <c r="Y37" s="267"/>
      <c r="Z37" s="210"/>
      <c r="AA37" s="265" t="str">
        <f>IFERROR(INDEX(BA!$S$4:$S$952,MATCH(AA30,BA!$J$4:$J$952,0)),"")</f>
        <v/>
      </c>
      <c r="AB37" s="266"/>
      <c r="AC37" s="267"/>
      <c r="AD37" s="210"/>
      <c r="AE37" s="265" t="str">
        <f>IFERROR(INDEX(BA!$S$4:$S$952,MATCH(AE30,BA!$J$4:$J$952,0)),"")</f>
        <v/>
      </c>
      <c r="AF37" s="266"/>
      <c r="AG37" s="267"/>
      <c r="AH37" s="210"/>
      <c r="AI37" s="265" t="str">
        <f>IFERROR(INDEX(BA!$S$4:$S$952,MATCH(AI30,BA!$J$4:$J$952,0)),"")</f>
        <v/>
      </c>
      <c r="AJ37" s="266"/>
      <c r="AK37" s="267"/>
      <c r="AL37" s="210"/>
      <c r="AM37" s="265" t="str">
        <f>IFERROR(INDEX(BA!$S$4:$S$952,MATCH(AM30,BA!$J$4:$J$952,0)),"")</f>
        <v/>
      </c>
      <c r="AN37" s="266"/>
      <c r="AO37" s="267"/>
      <c r="AP37" s="167"/>
      <c r="AQ37" s="167"/>
      <c r="AR37" s="167"/>
      <c r="AS37" s="167"/>
      <c r="AT37" s="167"/>
      <c r="AU37" s="167"/>
      <c r="AV37" s="167"/>
      <c r="AW37" s="167"/>
      <c r="AX37" s="167"/>
    </row>
    <row r="38" spans="1:50" ht="15" customHeight="1">
      <c r="A38" s="161"/>
      <c r="B38" s="213" t="s">
        <v>57</v>
      </c>
      <c r="C38" s="265" t="str">
        <f>IFERROR(INDEX(BA!$T$4:$T$952,MATCH(C30,BA!$J$4:$J$952,0)),"")</f>
        <v>Project activity</v>
      </c>
      <c r="D38" s="266"/>
      <c r="E38" s="267"/>
      <c r="F38" s="167"/>
      <c r="G38" s="265" t="str">
        <f>IFERROR(INDEX(BA!$T$4:$T$952,MATCH(G30,BA!$J$4:$J$952,0)),"")</f>
        <v>Project activity</v>
      </c>
      <c r="H38" s="266"/>
      <c r="I38" s="267"/>
      <c r="J38" s="210"/>
      <c r="K38" s="265" t="str">
        <f>IFERROR(INDEX(BA!$T$4:$T$952,MATCH(K30,BA!$J$4:$J$952,0)),"")</f>
        <v>Project activity</v>
      </c>
      <c r="L38" s="266"/>
      <c r="M38" s="267"/>
      <c r="N38" s="210"/>
      <c r="O38" s="265" t="str">
        <f>IFERROR(INDEX(BA!$T$4:$T$952,MATCH(O30,BA!$J$4:$J$952,0)),"")</f>
        <v/>
      </c>
      <c r="P38" s="266"/>
      <c r="Q38" s="267"/>
      <c r="R38" s="210"/>
      <c r="S38" s="265" t="str">
        <f>IFERROR(INDEX(BA!$T$4:$T$952,MATCH(S30,BA!$J$4:$J$952,0)),"")</f>
        <v/>
      </c>
      <c r="T38" s="266"/>
      <c r="U38" s="267"/>
      <c r="V38" s="210"/>
      <c r="W38" s="265" t="str">
        <f>IFERROR(INDEX(BA!$T$4:$T$952,MATCH(W30,BA!$J$4:$J$952,0)),"")</f>
        <v/>
      </c>
      <c r="X38" s="266"/>
      <c r="Y38" s="267"/>
      <c r="Z38" s="210"/>
      <c r="AA38" s="265" t="str">
        <f>IFERROR(INDEX(BA!$T$4:$T$952,MATCH(AA30,BA!$J$4:$J$952,0)),"")</f>
        <v/>
      </c>
      <c r="AB38" s="266"/>
      <c r="AC38" s="267"/>
      <c r="AD38" s="210"/>
      <c r="AE38" s="265" t="str">
        <f>IFERROR(INDEX(BA!$T$4:$T$952,MATCH(AE30,BA!$J$4:$J$952,0)),"")</f>
        <v/>
      </c>
      <c r="AF38" s="266"/>
      <c r="AG38" s="267"/>
      <c r="AH38" s="210"/>
      <c r="AI38" s="265" t="str">
        <f>IFERROR(INDEX(BA!$T$4:$T$952,MATCH(AI30,BA!$J$4:$J$952,0)),"")</f>
        <v/>
      </c>
      <c r="AJ38" s="266"/>
      <c r="AK38" s="267"/>
      <c r="AL38" s="210"/>
      <c r="AM38" s="265" t="str">
        <f>IFERROR(INDEX(BA!$T$4:$T$952,MATCH(AM30,BA!$J$4:$J$952,0)),"")</f>
        <v/>
      </c>
      <c r="AN38" s="266"/>
      <c r="AO38" s="267"/>
      <c r="AP38" s="167"/>
      <c r="AQ38" s="167"/>
      <c r="AR38" s="167"/>
      <c r="AS38" s="167"/>
      <c r="AT38" s="167"/>
      <c r="AU38" s="167"/>
      <c r="AV38" s="167"/>
      <c r="AW38" s="167"/>
      <c r="AX38" s="167"/>
    </row>
    <row r="39" spans="1:50" ht="15" customHeight="1">
      <c r="A39" s="161"/>
      <c r="B39" s="213" t="s">
        <v>58</v>
      </c>
      <c r="C39" s="265" t="str">
        <f>IFERROR(INDEX(BA!$U$4:$U$952,MATCH(C30,BA!$J$4:$J$952,0)),"")</f>
        <v>Calculation</v>
      </c>
      <c r="D39" s="266"/>
      <c r="E39" s="267"/>
      <c r="F39" s="167"/>
      <c r="G39" s="265" t="str">
        <f>IFERROR(INDEX(BA!$U$4:$U$952,MATCH(G30,BA!$J$4:$J$952,0)),"")</f>
        <v>Electricity meters</v>
      </c>
      <c r="H39" s="266"/>
      <c r="I39" s="267"/>
      <c r="J39" s="210"/>
      <c r="K39" s="265"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6"/>
      <c r="M39" s="267"/>
      <c r="N39" s="210"/>
      <c r="O39" s="265" t="str">
        <f>IFERROR(INDEX(BA!$U$4:$U$952,MATCH(O30,BA!$J$4:$J$952,0)),"")</f>
        <v/>
      </c>
      <c r="P39" s="266"/>
      <c r="Q39" s="267"/>
      <c r="R39" s="210"/>
      <c r="S39" s="265" t="str">
        <f>IFERROR(INDEX(BA!$U$4:$U$952,MATCH(S30,BA!$J$4:$J$952,0)),"")</f>
        <v/>
      </c>
      <c r="T39" s="266"/>
      <c r="U39" s="267"/>
      <c r="V39" s="210"/>
      <c r="W39" s="265" t="str">
        <f>IFERROR(INDEX(BA!$U$4:$U$952,MATCH(W30,BA!$J$4:$J$952,0)),"")</f>
        <v/>
      </c>
      <c r="X39" s="266"/>
      <c r="Y39" s="267"/>
      <c r="Z39" s="210"/>
      <c r="AA39" s="265" t="str">
        <f>IFERROR(INDEX(BA!$U$4:$U$952,MATCH(AA30,BA!$J$4:$J$952,0)),"")</f>
        <v/>
      </c>
      <c r="AB39" s="266"/>
      <c r="AC39" s="267"/>
      <c r="AD39" s="210"/>
      <c r="AE39" s="265" t="str">
        <f>IFERROR(INDEX(BA!$U$4:$U$952,MATCH(AE30,BA!$J$4:$J$952,0)),"")</f>
        <v/>
      </c>
      <c r="AF39" s="266"/>
      <c r="AG39" s="267"/>
      <c r="AH39" s="210"/>
      <c r="AI39" s="265" t="str">
        <f>IFERROR(INDEX(BA!$U$4:$U$952,MATCH(AI30,BA!$J$4:$J$952,0)),"")</f>
        <v/>
      </c>
      <c r="AJ39" s="266"/>
      <c r="AK39" s="267"/>
      <c r="AL39" s="210"/>
      <c r="AM39" s="265" t="str">
        <f>IFERROR(INDEX(BA!$U$4:$U$952,MATCH(AM30,BA!$J$4:$J$952,0)),"")</f>
        <v/>
      </c>
      <c r="AN39" s="266"/>
      <c r="AO39" s="267"/>
      <c r="AP39" s="167"/>
      <c r="AQ39" s="167"/>
      <c r="AR39" s="167"/>
      <c r="AS39" s="167"/>
      <c r="AT39" s="167"/>
      <c r="AU39" s="167"/>
      <c r="AV39" s="167"/>
      <c r="AW39" s="167"/>
      <c r="AX39" s="167"/>
    </row>
    <row r="40" spans="1:50" ht="15" customHeight="1">
      <c r="A40" s="161"/>
      <c r="B40" s="213" t="s">
        <v>59</v>
      </c>
      <c r="C40" s="265" t="str">
        <f>IFERROR(INDEX(BA!$V$4:$V$952,MATCH(C30,BA!$J$4:$J$952,0)),"")</f>
        <v>Annual</v>
      </c>
      <c r="D40" s="266"/>
      <c r="E40" s="267"/>
      <c r="F40" s="167"/>
      <c r="G40" s="265" t="str">
        <f>IFERROR(INDEX(BA!$V$4:$V$952,MATCH(G30,BA!$J$4:$J$952,0)),"")</f>
        <v>Continuous measurement</v>
      </c>
      <c r="H40" s="266"/>
      <c r="I40" s="267"/>
      <c r="J40" s="210"/>
      <c r="K40" s="265" t="str">
        <f>IFERROR(INDEX(BA!$V$4:$V$952,MATCH(K30,BA!$J$4:$J$952,0)),"")</f>
        <v>Annual</v>
      </c>
      <c r="L40" s="266"/>
      <c r="M40" s="267"/>
      <c r="N40" s="210"/>
      <c r="O40" s="265" t="str">
        <f>IFERROR(INDEX(BA!$V$4:$V$952,MATCH(O30,BA!$J$4:$J$952,0)),"")</f>
        <v/>
      </c>
      <c r="P40" s="266"/>
      <c r="Q40" s="267"/>
      <c r="R40" s="210"/>
      <c r="S40" s="265" t="str">
        <f>IFERROR(INDEX(BA!$V$4:$V$952,MATCH(S30,BA!$J$4:$J$952,0)),"")</f>
        <v/>
      </c>
      <c r="T40" s="266"/>
      <c r="U40" s="267"/>
      <c r="V40" s="210"/>
      <c r="W40" s="265" t="str">
        <f>IFERROR(INDEX(BA!$V$4:$V$952,MATCH(W30,BA!$J$4:$J$952,0)),"")</f>
        <v/>
      </c>
      <c r="X40" s="266"/>
      <c r="Y40" s="267"/>
      <c r="Z40" s="210"/>
      <c r="AA40" s="265" t="str">
        <f>IFERROR(INDEX(BA!$V$4:$V$952,MATCH(AA30,BA!$J$4:$J$952,0)),"")</f>
        <v/>
      </c>
      <c r="AB40" s="266"/>
      <c r="AC40" s="267"/>
      <c r="AD40" s="210"/>
      <c r="AE40" s="265" t="str">
        <f>IFERROR(INDEX(BA!$V$4:$V$952,MATCH(AE30,BA!$J$4:$J$952,0)),"")</f>
        <v/>
      </c>
      <c r="AF40" s="266"/>
      <c r="AG40" s="267"/>
      <c r="AH40" s="210"/>
      <c r="AI40" s="265" t="str">
        <f>IFERROR(INDEX(BA!$V$4:$V$952,MATCH(AI30,BA!$J$4:$J$952,0)),"")</f>
        <v/>
      </c>
      <c r="AJ40" s="266"/>
      <c r="AK40" s="267"/>
      <c r="AL40" s="210"/>
      <c r="AM40" s="265" t="str">
        <f>IFERROR(INDEX(BA!$V$4:$V$952,MATCH(AM30,BA!$J$4:$J$952,0)),"")</f>
        <v/>
      </c>
      <c r="AN40" s="266"/>
      <c r="AO40" s="267"/>
      <c r="AP40" s="167"/>
      <c r="AQ40" s="167"/>
      <c r="AR40" s="167"/>
      <c r="AS40" s="167"/>
      <c r="AT40" s="167"/>
      <c r="AU40" s="167"/>
      <c r="AV40" s="167"/>
      <c r="AW40" s="167"/>
      <c r="AX40" s="167"/>
    </row>
    <row r="41" spans="1:50" ht="15" customHeight="1">
      <c r="A41" s="161"/>
      <c r="B41" s="213" t="s">
        <v>60</v>
      </c>
      <c r="C41" s="265" t="str">
        <f>IFERROR(INDEX(BA!$X$4:$X$952,MATCH(C30,BA!$J$4:$J$952,0 )),"")</f>
        <v>NA</v>
      </c>
      <c r="D41" s="266"/>
      <c r="E41" s="267"/>
      <c r="F41" s="167"/>
      <c r="G41" s="265" t="str">
        <f>IFERROR(INDEX(BA!$X$4:$X$952,MATCH(G30,BA!$J$4:$J$952,0 )),"")</f>
        <v>NA</v>
      </c>
      <c r="H41" s="266"/>
      <c r="I41" s="267"/>
      <c r="J41" s="210"/>
      <c r="K41" s="265" t="str">
        <f>IFERROR(INDEX(BA!$X$4:$X$952,MATCH(K30,BA!$J$4:$J$952,0 )),"")</f>
        <v>NA</v>
      </c>
      <c r="L41" s="266"/>
      <c r="M41" s="267"/>
      <c r="N41" s="210"/>
      <c r="O41" s="265" t="str">
        <f>IFERROR(INDEX(BA!$X$4:$X$952,MATCH(O30,BA!$J$4:$J$952,0 )),"")</f>
        <v/>
      </c>
      <c r="P41" s="266"/>
      <c r="Q41" s="267"/>
      <c r="R41" s="210"/>
      <c r="S41" s="265" t="str">
        <f>IFERROR(INDEX(BA!$X$4:$X$952,MATCH(S30,BA!$J$4:$J$952,0 )),"")</f>
        <v/>
      </c>
      <c r="T41" s="266"/>
      <c r="U41" s="267"/>
      <c r="V41" s="210"/>
      <c r="W41" s="265" t="str">
        <f>IFERROR(INDEX(BA!$X$4:$X$952,MATCH(W30,BA!$J$4:$J$952,0 )),"")</f>
        <v/>
      </c>
      <c r="X41" s="266"/>
      <c r="Y41" s="267"/>
      <c r="Z41" s="210"/>
      <c r="AA41" s="265" t="str">
        <f>IFERROR(INDEX(BA!$X$4:$X$952,MATCH(AA30,BA!$J$4:$J$952,0 )),"")</f>
        <v/>
      </c>
      <c r="AB41" s="266"/>
      <c r="AC41" s="267"/>
      <c r="AD41" s="210"/>
      <c r="AE41" s="265" t="str">
        <f>IFERROR(INDEX(BA!$X$4:$X$952,MATCH(AE30,BA!$J$4:$J$952,0 )),"")</f>
        <v/>
      </c>
      <c r="AF41" s="266"/>
      <c r="AG41" s="267"/>
      <c r="AH41" s="210"/>
      <c r="AI41" s="265" t="str">
        <f>IFERROR(INDEX(BA!$X$4:$X$952,MATCH(AI30,BA!$J$4:$J$952,0 )),"")</f>
        <v/>
      </c>
      <c r="AJ41" s="266"/>
      <c r="AK41" s="267"/>
      <c r="AL41" s="210"/>
      <c r="AM41" s="265" t="str">
        <f>IFERROR(INDEX(BA!$X$4:$X$952,MATCH(AM30,BA!$J$4:$J$952,0 )),"")</f>
        <v/>
      </c>
      <c r="AN41" s="266"/>
      <c r="AO41" s="267"/>
      <c r="AP41" s="167"/>
      <c r="AQ41" s="167"/>
      <c r="AR41" s="167"/>
      <c r="AS41" s="167"/>
      <c r="AT41" s="167"/>
      <c r="AU41" s="167"/>
      <c r="AV41" s="167"/>
      <c r="AW41" s="167"/>
      <c r="AX41" s="167"/>
    </row>
    <row r="42" spans="1:50" ht="28.5" customHeight="1">
      <c r="A42" s="161"/>
      <c r="B42" s="213" t="s">
        <v>61</v>
      </c>
      <c r="C42" s="265" t="str">
        <f>IFERROR(INDEX(BA!$Y$4:$Y$952,MATCH(C30,BA!$J$4:$J$952,0 )),"NA")</f>
        <v>Gold Standard approved SDG Impact Quantification methodologies are available at https://globalgoals.goldstandard.org/</v>
      </c>
      <c r="D42" s="266"/>
      <c r="E42" s="267"/>
      <c r="F42" s="167"/>
      <c r="G42" s="265" t="str">
        <f>IFERROR(INDEX(BA!$Y$4:$Y$952,MATCH(G30,BA!$J$4:$J$952,0)),"")</f>
        <v>NA</v>
      </c>
      <c r="H42" s="266"/>
      <c r="I42" s="267"/>
      <c r="J42" s="210"/>
      <c r="K42" s="265" t="str">
        <f>IFERROR(INDEX(BA!$Y$4:$Y$952,MATCH(K30,BA!$J$4:$J$952,0 )),"")</f>
        <v>GRI 102: General Disclosures</v>
      </c>
      <c r="L42" s="266"/>
      <c r="M42" s="267"/>
      <c r="N42" s="210"/>
      <c r="O42" s="265" t="str">
        <f>IFERROR(INDEX(BA!$Y$4:$Y$952,MATCH(O30,BA!$J$4:$J$952,0 )),"")</f>
        <v/>
      </c>
      <c r="P42" s="266"/>
      <c r="Q42" s="267"/>
      <c r="R42" s="210"/>
      <c r="S42" s="265" t="str">
        <f>IFERROR(INDEX(BA!$Y$4:$Y$952,MATCH(S30,BA!$J$4:$J$952,0 )),"")</f>
        <v/>
      </c>
      <c r="T42" s="266"/>
      <c r="U42" s="267"/>
      <c r="V42" s="210"/>
      <c r="W42" s="265" t="str">
        <f>IFERROR(INDEX(BA!$Y$4:$Y$952,MATCH(W30,BA!$J$4:$J$952,0 )),"")</f>
        <v/>
      </c>
      <c r="X42" s="266"/>
      <c r="Y42" s="267"/>
      <c r="Z42" s="210"/>
      <c r="AA42" s="265" t="str">
        <f>IFERROR(INDEX(BA!$Y$4:$Y$952,MATCH(AA30,BA!$J$4:$J$952,0 )),"")</f>
        <v/>
      </c>
      <c r="AB42" s="266"/>
      <c r="AC42" s="267"/>
      <c r="AD42" s="210"/>
      <c r="AE42" s="265" t="str">
        <f>IFERROR(INDEX(BA!$Y$4:$Y$952,MATCH(AE30,BA!$J$4:$J$952,0 )),"")</f>
        <v/>
      </c>
      <c r="AF42" s="266"/>
      <c r="AG42" s="267"/>
      <c r="AH42" s="210"/>
      <c r="AI42" s="265" t="str">
        <f>IFERROR(INDEX(BA!$Y$4:$Y$952,MATCH(AI30,BA!$J$4:$J$952,0 )),"")</f>
        <v/>
      </c>
      <c r="AJ42" s="266"/>
      <c r="AK42" s="267"/>
      <c r="AL42" s="210"/>
      <c r="AM42" s="265" t="str">
        <f>IFERROR(INDEX(BA!$Y$4:$Y$952,MATCH(AM30,BA!$J$4:$J$952,0 )),"")</f>
        <v/>
      </c>
      <c r="AN42" s="266"/>
      <c r="AO42" s="267"/>
      <c r="AP42" s="167"/>
      <c r="AQ42" s="167"/>
      <c r="AR42" s="167"/>
      <c r="AS42" s="167"/>
      <c r="AT42" s="167"/>
      <c r="AU42" s="167"/>
      <c r="AV42" s="167"/>
      <c r="AW42" s="167"/>
      <c r="AX42" s="167"/>
    </row>
    <row r="43" spans="1:50" ht="15" customHeight="1">
      <c r="A43" s="161"/>
      <c r="B43" s="184"/>
      <c r="C43" s="253"/>
      <c r="D43" s="254"/>
      <c r="E43" s="255"/>
      <c r="G43" s="262"/>
      <c r="H43" s="263"/>
      <c r="I43" s="264"/>
      <c r="K43" s="253"/>
      <c r="L43" s="254"/>
      <c r="M43" s="255"/>
      <c r="O43" s="253"/>
      <c r="P43" s="254"/>
      <c r="Q43" s="255"/>
      <c r="S43" s="253"/>
      <c r="T43" s="254"/>
      <c r="U43" s="255"/>
      <c r="W43" s="253"/>
      <c r="X43" s="254"/>
      <c r="Y43" s="255"/>
      <c r="AA43" s="253"/>
      <c r="AB43" s="254"/>
      <c r="AC43" s="255"/>
      <c r="AE43" s="253"/>
      <c r="AF43" s="254"/>
      <c r="AG43" s="255"/>
      <c r="AI43" s="253"/>
      <c r="AJ43" s="254"/>
      <c r="AK43" s="255"/>
      <c r="AM43" s="253"/>
      <c r="AN43" s="254"/>
      <c r="AO43" s="255"/>
    </row>
    <row r="44" spans="1:50" ht="15" customHeight="1">
      <c r="A44" s="161"/>
      <c r="B44" s="184"/>
      <c r="C44" s="262"/>
      <c r="D44" s="263"/>
      <c r="E44" s="264"/>
      <c r="G44" s="262"/>
      <c r="H44" s="263"/>
      <c r="I44" s="264"/>
      <c r="K44" s="253"/>
      <c r="L44" s="254"/>
      <c r="M44" s="255"/>
      <c r="O44" s="253"/>
      <c r="P44" s="254"/>
      <c r="Q44" s="255"/>
      <c r="S44" s="253"/>
      <c r="T44" s="254"/>
      <c r="U44" s="255"/>
      <c r="W44" s="253"/>
      <c r="X44" s="254"/>
      <c r="Y44" s="255"/>
      <c r="AA44" s="253"/>
      <c r="AB44" s="254"/>
      <c r="AC44" s="255"/>
      <c r="AE44" s="253"/>
      <c r="AF44" s="254"/>
      <c r="AG44" s="255"/>
      <c r="AI44" s="253"/>
      <c r="AJ44" s="254"/>
      <c r="AK44" s="255"/>
      <c r="AM44" s="253"/>
      <c r="AN44" s="254"/>
      <c r="AO44" s="255"/>
    </row>
    <row r="45" spans="1:50" ht="15" customHeight="1">
      <c r="A45" s="161"/>
      <c r="B45" s="184"/>
      <c r="C45" s="262"/>
      <c r="D45" s="263"/>
      <c r="E45" s="264"/>
      <c r="G45" s="262"/>
      <c r="H45" s="263"/>
      <c r="I45" s="264"/>
      <c r="K45" s="253"/>
      <c r="L45" s="254"/>
      <c r="M45" s="255"/>
      <c r="O45" s="253"/>
      <c r="P45" s="254"/>
      <c r="Q45" s="255"/>
      <c r="S45" s="253"/>
      <c r="T45" s="254"/>
      <c r="U45" s="255"/>
      <c r="W45" s="253"/>
      <c r="X45" s="254"/>
      <c r="Y45" s="255"/>
      <c r="AA45" s="253"/>
      <c r="AB45" s="254"/>
      <c r="AC45" s="255"/>
      <c r="AE45" s="253"/>
      <c r="AF45" s="254"/>
      <c r="AG45" s="255"/>
      <c r="AI45" s="253"/>
      <c r="AJ45" s="254"/>
      <c r="AK45" s="255"/>
      <c r="AM45" s="253"/>
      <c r="AN45" s="254"/>
      <c r="AO45" s="255"/>
    </row>
    <row r="46" spans="1:50" ht="15" customHeight="1">
      <c r="A46" s="161"/>
      <c r="B46" s="184"/>
      <c r="C46" s="262"/>
      <c r="D46" s="263"/>
      <c r="E46" s="264"/>
      <c r="G46" s="262"/>
      <c r="H46" s="263"/>
      <c r="I46" s="264"/>
      <c r="K46" s="253"/>
      <c r="L46" s="254"/>
      <c r="M46" s="255"/>
      <c r="O46" s="253"/>
      <c r="P46" s="254"/>
      <c r="Q46" s="255"/>
      <c r="S46" s="253"/>
      <c r="T46" s="254"/>
      <c r="U46" s="255"/>
      <c r="W46" s="253"/>
      <c r="X46" s="254"/>
      <c r="Y46" s="255"/>
      <c r="AA46" s="253"/>
      <c r="AB46" s="254"/>
      <c r="AC46" s="255"/>
      <c r="AE46" s="253"/>
      <c r="AF46" s="254"/>
      <c r="AG46" s="255"/>
      <c r="AI46" s="253"/>
      <c r="AJ46" s="254"/>
      <c r="AK46" s="255"/>
      <c r="AM46" s="253"/>
      <c r="AN46" s="254"/>
      <c r="AO46" s="255"/>
    </row>
    <row r="47" spans="1:50" ht="15" customHeight="1">
      <c r="A47" s="161"/>
      <c r="B47" s="184"/>
      <c r="C47" s="259"/>
      <c r="D47" s="260"/>
      <c r="E47" s="261"/>
      <c r="G47" s="259"/>
      <c r="H47" s="260"/>
      <c r="I47" s="261"/>
      <c r="K47" s="253"/>
      <c r="L47" s="254"/>
      <c r="M47" s="255"/>
      <c r="O47" s="253"/>
      <c r="P47" s="254"/>
      <c r="Q47" s="255"/>
      <c r="S47" s="253"/>
      <c r="T47" s="254"/>
      <c r="U47" s="255"/>
      <c r="W47" s="253"/>
      <c r="X47" s="254"/>
      <c r="Y47" s="255"/>
      <c r="AA47" s="253"/>
      <c r="AB47" s="254"/>
      <c r="AC47" s="255"/>
      <c r="AE47" s="253"/>
      <c r="AF47" s="254"/>
      <c r="AG47" s="255"/>
      <c r="AI47" s="253"/>
      <c r="AJ47" s="254"/>
      <c r="AK47" s="255"/>
      <c r="AM47" s="253"/>
      <c r="AN47" s="254"/>
      <c r="AO47" s="255"/>
    </row>
    <row r="48" spans="1:50" ht="15" customHeight="1">
      <c r="A48" s="161"/>
      <c r="B48" s="184"/>
      <c r="C48" s="256"/>
      <c r="D48" s="257"/>
      <c r="E48" s="258"/>
      <c r="G48" s="256"/>
      <c r="H48" s="257"/>
      <c r="I48" s="258"/>
      <c r="K48" s="253"/>
      <c r="L48" s="254"/>
      <c r="M48" s="255"/>
      <c r="O48" s="253"/>
      <c r="P48" s="254"/>
      <c r="Q48" s="255"/>
      <c r="S48" s="253"/>
      <c r="T48" s="254"/>
      <c r="U48" s="255"/>
      <c r="W48" s="253"/>
      <c r="X48" s="254"/>
      <c r="Y48" s="255"/>
      <c r="AA48" s="253"/>
      <c r="AB48" s="254"/>
      <c r="AC48" s="255"/>
      <c r="AE48" s="253"/>
      <c r="AF48" s="254"/>
      <c r="AG48" s="255"/>
      <c r="AI48" s="253"/>
      <c r="AJ48" s="254"/>
      <c r="AK48" s="255"/>
      <c r="AM48" s="253"/>
      <c r="AN48" s="254"/>
      <c r="AO48" s="255"/>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c r="A50" s="249" t="s">
        <v>64</v>
      </c>
      <c r="B50" s="214" t="s">
        <v>65</v>
      </c>
      <c r="C50" s="250" t="str" cm="1">
        <f t="array" ref="C50">IFERROR(_xlfn.IFS(B26&lt;&gt;"",C26,B27&lt;&gt;"",C27),"")</f>
        <v>Amount of GHGs emissions avoided or sequestered</v>
      </c>
      <c r="D50" s="251"/>
      <c r="E50" s="252"/>
      <c r="F50" s="215"/>
      <c r="G50" s="250" t="str" cm="1">
        <f t="array" ref="G50">IFERROR(_xlfn.IFS(F26&lt;&gt;"",G26,F27&lt;&gt;"",G27),"")</f>
        <v>Total electricity produced: Renewable</v>
      </c>
      <c r="H50" s="251"/>
      <c r="I50" s="252"/>
      <c r="J50" s="216"/>
      <c r="K50" s="250" t="str" cm="1">
        <f t="array" ref="K50">IFERROR(_xlfn.IFS(J26&lt;&gt;"",K26,J27&lt;&gt;"",K27),"")</f>
        <v>Total number of jobs</v>
      </c>
      <c r="L50" s="251"/>
      <c r="M50" s="252"/>
      <c r="N50" s="216"/>
      <c r="O50" s="250" t="str" cm="1">
        <f t="array" ref="O50">IFERROR(_xlfn.IFS(N26&lt;&gt;"",O26,N27&lt;&gt;"",O27),"")</f>
        <v>Balance of Payments</v>
      </c>
      <c r="P50" s="251"/>
      <c r="Q50" s="252"/>
      <c r="R50" s="216"/>
      <c r="S50" s="250" t="str" cm="1">
        <f t="array" ref="S50">IFERROR(_xlfn.IFS(R26&lt;&gt;"",S26,R27&lt;&gt;"",S27),"")</f>
        <v>Renewable energy shares in the total energy consumption</v>
      </c>
      <c r="T50" s="251"/>
      <c r="U50" s="252"/>
      <c r="V50" s="216"/>
      <c r="W50" s="250" t="str" cm="1">
        <f t="array" ref="W50">IFERROR(_xlfn.IFS(V26&lt;&gt;"",W26,V27&lt;&gt;"",W27),"")</f>
        <v>Renewable energy shares in the total energy consumption</v>
      </c>
      <c r="X50" s="251"/>
      <c r="Y50" s="252"/>
      <c r="Z50" s="216"/>
      <c r="AA50" s="250" cm="1">
        <f t="array" ref="AA50">IFERROR(_xlfn.IFS(Z26&lt;&gt;"",AA26,Z27&lt;&gt;"",AA27),"")</f>
        <v>0</v>
      </c>
      <c r="AB50" s="251"/>
      <c r="AC50" s="252"/>
      <c r="AD50" s="216"/>
      <c r="AE50" s="250" cm="1">
        <f t="array" ref="AE50">IFERROR(_xlfn.IFS(AD26&lt;&gt;"",AE26,AD27&lt;&gt;"",AE27),"")</f>
        <v>0</v>
      </c>
      <c r="AF50" s="251"/>
      <c r="AG50" s="252"/>
      <c r="AH50" s="216"/>
      <c r="AI50" s="250" cm="1">
        <f t="array" ref="AI50">IFERROR(_xlfn.IFS(AH26&lt;&gt;"",AI26,AH27&lt;&gt;"",AI27),"")</f>
        <v>0</v>
      </c>
      <c r="AJ50" s="251"/>
      <c r="AK50" s="252"/>
      <c r="AL50" s="216"/>
      <c r="AM50" s="250" cm="1">
        <f t="array" ref="AM50">IFERROR(_xlfn.IFS(AL26&lt;&gt;"",AM26,AL27&lt;&gt;"",AM27),"")</f>
        <v>0</v>
      </c>
      <c r="AN50" s="251"/>
      <c r="AO50" s="252"/>
      <c r="AP50" s="167"/>
      <c r="AQ50" s="167"/>
      <c r="AR50" s="167"/>
      <c r="AS50" s="167"/>
      <c r="AT50" s="167"/>
      <c r="AU50" s="167"/>
      <c r="AV50" s="167"/>
      <c r="AW50" s="167"/>
      <c r="AX50" s="167"/>
      <c r="AY50" s="167"/>
      <c r="AZ50" s="167"/>
      <c r="BA50" s="167"/>
      <c r="BB50" s="167"/>
      <c r="BC50" s="167"/>
      <c r="BD50" s="210"/>
    </row>
    <row r="51" spans="1:56">
      <c r="A51" s="249"/>
      <c r="B51" s="213" t="s">
        <v>56</v>
      </c>
      <c r="C51" s="244" t="s">
        <v>221</v>
      </c>
      <c r="D51" s="245"/>
      <c r="E51" s="245"/>
      <c r="F51" s="215"/>
      <c r="G51" s="244" t="s">
        <v>180</v>
      </c>
      <c r="H51" s="245"/>
      <c r="I51" s="245"/>
      <c r="J51" s="216"/>
      <c r="K51" s="244" t="s">
        <v>276</v>
      </c>
      <c r="L51" s="245"/>
      <c r="M51" s="245"/>
      <c r="N51" s="216"/>
      <c r="O51" s="244" t="s">
        <v>1398</v>
      </c>
      <c r="P51" s="245"/>
      <c r="Q51" s="245"/>
      <c r="R51" s="216"/>
      <c r="S51" s="244" t="s">
        <v>1402</v>
      </c>
      <c r="T51" s="245"/>
      <c r="U51" s="245"/>
      <c r="V51" s="216"/>
      <c r="W51" s="244" t="s">
        <v>1403</v>
      </c>
      <c r="X51" s="245"/>
      <c r="Y51" s="245"/>
      <c r="Z51" s="216"/>
      <c r="AA51" s="244" t="s">
        <v>66</v>
      </c>
      <c r="AB51" s="245"/>
      <c r="AC51" s="245"/>
      <c r="AD51" s="216"/>
      <c r="AE51" s="244" t="s">
        <v>66</v>
      </c>
      <c r="AF51" s="245"/>
      <c r="AG51" s="245"/>
      <c r="AH51" s="216"/>
      <c r="AI51" s="244" t="s">
        <v>66</v>
      </c>
      <c r="AJ51" s="245"/>
      <c r="AK51" s="245"/>
      <c r="AL51" s="216"/>
      <c r="AM51" s="244" t="s">
        <v>66</v>
      </c>
      <c r="AN51" s="245"/>
      <c r="AO51" s="245"/>
      <c r="AP51" s="167"/>
      <c r="AQ51" s="167"/>
      <c r="AR51" s="167"/>
      <c r="AS51" s="167"/>
      <c r="AT51" s="167"/>
      <c r="AU51" s="167"/>
      <c r="AV51" s="167"/>
      <c r="AW51" s="167"/>
      <c r="AX51" s="167"/>
      <c r="AY51" s="167"/>
      <c r="AZ51" s="167"/>
      <c r="BA51" s="167"/>
      <c r="BB51" s="167"/>
      <c r="BC51" s="167"/>
      <c r="BD51" s="210"/>
    </row>
    <row r="52" spans="1:56">
      <c r="A52" s="249"/>
      <c r="B52" s="213" t="s">
        <v>57</v>
      </c>
      <c r="C52" s="244" t="s">
        <v>1390</v>
      </c>
      <c r="D52" s="245"/>
      <c r="E52" s="245"/>
      <c r="F52" s="215"/>
      <c r="G52" s="244" t="s">
        <v>1390</v>
      </c>
      <c r="H52" s="245"/>
      <c r="I52" s="245"/>
      <c r="J52" s="216"/>
      <c r="K52" s="244" t="s">
        <v>1392</v>
      </c>
      <c r="L52" s="245"/>
      <c r="M52" s="245"/>
      <c r="N52" s="216"/>
      <c r="O52" s="244" t="s">
        <v>1399</v>
      </c>
      <c r="P52" s="245"/>
      <c r="Q52" s="245"/>
      <c r="R52" s="216"/>
      <c r="S52" s="244" t="s">
        <v>1399</v>
      </c>
      <c r="T52" s="245"/>
      <c r="U52" s="245"/>
      <c r="V52" s="216"/>
      <c r="W52" s="244" t="s">
        <v>1399</v>
      </c>
      <c r="X52" s="245"/>
      <c r="Y52" s="245"/>
      <c r="Z52" s="216"/>
      <c r="AA52" s="244" t="s">
        <v>66</v>
      </c>
      <c r="AB52" s="245"/>
      <c r="AC52" s="245"/>
      <c r="AD52" s="216"/>
      <c r="AE52" s="244" t="s">
        <v>66</v>
      </c>
      <c r="AF52" s="245"/>
      <c r="AG52" s="245"/>
      <c r="AH52" s="216"/>
      <c r="AI52" s="244" t="s">
        <v>66</v>
      </c>
      <c r="AJ52" s="245"/>
      <c r="AK52" s="245"/>
      <c r="AL52" s="216"/>
      <c r="AM52" s="244" t="s">
        <v>66</v>
      </c>
      <c r="AN52" s="245"/>
      <c r="AO52" s="245"/>
      <c r="AP52" s="167"/>
      <c r="AQ52" s="167"/>
      <c r="AR52" s="167"/>
      <c r="AS52" s="167"/>
      <c r="AT52" s="167"/>
      <c r="AU52" s="167"/>
      <c r="AV52" s="167"/>
      <c r="AW52" s="167"/>
      <c r="AX52" s="167"/>
      <c r="AY52" s="167"/>
      <c r="AZ52" s="167"/>
      <c r="BA52" s="167"/>
      <c r="BB52" s="167"/>
      <c r="BC52" s="167"/>
      <c r="BD52" s="210"/>
    </row>
    <row r="53" spans="1:56">
      <c r="A53" s="249"/>
      <c r="B53" s="213" t="s">
        <v>59</v>
      </c>
      <c r="C53" s="244" t="s">
        <v>223</v>
      </c>
      <c r="D53" s="245"/>
      <c r="E53" s="245"/>
      <c r="F53" s="215"/>
      <c r="G53" s="244" t="s">
        <v>223</v>
      </c>
      <c r="H53" s="245"/>
      <c r="I53" s="245"/>
      <c r="J53" s="216"/>
      <c r="K53" s="244" t="s">
        <v>223</v>
      </c>
      <c r="L53" s="245"/>
      <c r="M53" s="245"/>
      <c r="N53" s="216"/>
      <c r="O53" s="244" t="s">
        <v>223</v>
      </c>
      <c r="P53" s="245"/>
      <c r="Q53" s="245"/>
      <c r="R53" s="216"/>
      <c r="S53" s="244" t="s">
        <v>223</v>
      </c>
      <c r="T53" s="245"/>
      <c r="U53" s="245"/>
      <c r="V53" s="216"/>
      <c r="W53" s="244" t="s">
        <v>223</v>
      </c>
      <c r="X53" s="245"/>
      <c r="Y53" s="245"/>
      <c r="Z53" s="216"/>
      <c r="AA53" s="244" t="s">
        <v>66</v>
      </c>
      <c r="AB53" s="245"/>
      <c r="AC53" s="245"/>
      <c r="AD53" s="216"/>
      <c r="AE53" s="244" t="s">
        <v>66</v>
      </c>
      <c r="AF53" s="245"/>
      <c r="AG53" s="245"/>
      <c r="AH53" s="216"/>
      <c r="AI53" s="244" t="s">
        <v>66</v>
      </c>
      <c r="AJ53" s="245"/>
      <c r="AK53" s="245"/>
      <c r="AL53" s="216"/>
      <c r="AM53" s="244" t="s">
        <v>66</v>
      </c>
      <c r="AN53" s="245"/>
      <c r="AO53" s="245"/>
      <c r="AP53" s="167"/>
      <c r="AQ53" s="167"/>
      <c r="AR53" s="167"/>
      <c r="AS53" s="167"/>
      <c r="AT53" s="167"/>
      <c r="AU53" s="167"/>
      <c r="AV53" s="167"/>
      <c r="AW53" s="167"/>
      <c r="AX53" s="167"/>
      <c r="AY53" s="167"/>
      <c r="AZ53" s="167"/>
      <c r="BA53" s="167"/>
      <c r="BB53" s="167"/>
      <c r="BC53" s="167"/>
      <c r="BD53" s="210"/>
    </row>
    <row r="54" spans="1:56">
      <c r="A54" s="249"/>
      <c r="B54" s="213" t="s">
        <v>58</v>
      </c>
      <c r="C54" s="244" t="s">
        <v>222</v>
      </c>
      <c r="D54" s="245"/>
      <c r="E54" s="245"/>
      <c r="F54" s="215"/>
      <c r="G54" s="244" t="s">
        <v>1401</v>
      </c>
      <c r="H54" s="245"/>
      <c r="I54" s="245"/>
      <c r="J54" s="216"/>
      <c r="K54" s="244" t="s">
        <v>1400</v>
      </c>
      <c r="L54" s="245"/>
      <c r="M54" s="245"/>
      <c r="N54" s="216"/>
      <c r="O54" s="244" t="s">
        <v>1400</v>
      </c>
      <c r="P54" s="245"/>
      <c r="Q54" s="245"/>
      <c r="R54" s="216"/>
      <c r="S54" s="244" t="s">
        <v>1400</v>
      </c>
      <c r="T54" s="245"/>
      <c r="U54" s="245"/>
      <c r="V54" s="216"/>
      <c r="W54" s="244" t="s">
        <v>1400</v>
      </c>
      <c r="X54" s="245"/>
      <c r="Y54" s="245"/>
      <c r="Z54" s="216"/>
      <c r="AA54" s="244" t="s">
        <v>66</v>
      </c>
      <c r="AB54" s="245"/>
      <c r="AC54" s="245"/>
      <c r="AD54" s="216"/>
      <c r="AE54" s="244" t="s">
        <v>66</v>
      </c>
      <c r="AF54" s="245"/>
      <c r="AG54" s="245"/>
      <c r="AH54" s="216"/>
      <c r="AI54" s="244" t="s">
        <v>66</v>
      </c>
      <c r="AJ54" s="245"/>
      <c r="AK54" s="245"/>
      <c r="AL54" s="216"/>
      <c r="AM54" s="244" t="s">
        <v>66</v>
      </c>
      <c r="AN54" s="245"/>
      <c r="AO54" s="245"/>
      <c r="AP54" s="167"/>
      <c r="AQ54" s="167"/>
      <c r="AR54" s="167"/>
      <c r="AS54" s="167"/>
      <c r="AT54" s="167"/>
      <c r="AU54" s="167"/>
      <c r="AV54" s="167"/>
      <c r="AW54" s="167"/>
      <c r="AX54" s="167"/>
      <c r="AY54" s="167"/>
      <c r="AZ54" s="167"/>
      <c r="BA54" s="167"/>
      <c r="BB54" s="167"/>
      <c r="BC54" s="167"/>
      <c r="BD54" s="210"/>
    </row>
    <row r="55" spans="1:56">
      <c r="A55" s="249"/>
      <c r="B55" s="213" t="s">
        <v>67</v>
      </c>
      <c r="C55" s="244" t="s">
        <v>1391</v>
      </c>
      <c r="D55" s="245"/>
      <c r="E55" s="245"/>
      <c r="F55" s="215"/>
      <c r="G55" s="244" t="s">
        <v>1391</v>
      </c>
      <c r="H55" s="245"/>
      <c r="I55" s="245"/>
      <c r="J55" s="216"/>
      <c r="K55" s="244" t="s">
        <v>1391</v>
      </c>
      <c r="L55" s="245"/>
      <c r="M55" s="245"/>
      <c r="N55" s="216"/>
      <c r="O55" s="244" t="s">
        <v>1391</v>
      </c>
      <c r="P55" s="245"/>
      <c r="Q55" s="245"/>
      <c r="R55" s="216"/>
      <c r="S55" s="244" t="s">
        <v>1391</v>
      </c>
      <c r="T55" s="245"/>
      <c r="U55" s="245"/>
      <c r="V55" s="216"/>
      <c r="W55" s="244" t="s">
        <v>1391</v>
      </c>
      <c r="X55" s="245"/>
      <c r="Y55" s="245"/>
      <c r="Z55" s="216"/>
      <c r="AA55" s="244" t="s">
        <v>66</v>
      </c>
      <c r="AB55" s="245"/>
      <c r="AC55" s="245"/>
      <c r="AD55" s="216"/>
      <c r="AE55" s="244" t="s">
        <v>66</v>
      </c>
      <c r="AF55" s="245"/>
      <c r="AG55" s="245"/>
      <c r="AH55" s="216"/>
      <c r="AI55" s="244" t="s">
        <v>66</v>
      </c>
      <c r="AJ55" s="245"/>
      <c r="AK55" s="245"/>
      <c r="AL55" s="216"/>
      <c r="AM55" s="244" t="s">
        <v>66</v>
      </c>
      <c r="AN55" s="245"/>
      <c r="AO55" s="245"/>
      <c r="AP55" s="167"/>
      <c r="AQ55" s="167"/>
      <c r="AR55" s="167"/>
      <c r="AS55" s="167"/>
      <c r="AT55" s="167"/>
      <c r="AU55" s="167"/>
      <c r="AV55" s="167"/>
      <c r="AW55" s="167"/>
      <c r="AX55" s="167"/>
      <c r="AY55" s="167"/>
      <c r="AZ55" s="167"/>
      <c r="BA55" s="167"/>
      <c r="BB55" s="167"/>
      <c r="BC55" s="167"/>
      <c r="BD55" s="210"/>
    </row>
    <row r="56" spans="1:56">
      <c r="A56" s="249"/>
      <c r="B56" s="213" t="s">
        <v>68</v>
      </c>
      <c r="C56" s="244" t="s">
        <v>1391</v>
      </c>
      <c r="D56" s="245"/>
      <c r="E56" s="245"/>
      <c r="F56" s="215"/>
      <c r="G56" s="244" t="s">
        <v>1391</v>
      </c>
      <c r="H56" s="245"/>
      <c r="I56" s="245"/>
      <c r="J56" s="216"/>
      <c r="K56" s="244" t="s">
        <v>1391</v>
      </c>
      <c r="L56" s="245"/>
      <c r="M56" s="245"/>
      <c r="N56" s="216"/>
      <c r="O56" s="244" t="s">
        <v>1391</v>
      </c>
      <c r="P56" s="245"/>
      <c r="Q56" s="245"/>
      <c r="R56" s="216"/>
      <c r="S56" s="244" t="s">
        <v>1391</v>
      </c>
      <c r="T56" s="245"/>
      <c r="U56" s="245"/>
      <c r="V56" s="216"/>
      <c r="W56" s="244" t="s">
        <v>1391</v>
      </c>
      <c r="X56" s="245"/>
      <c r="Y56" s="245"/>
      <c r="Z56" s="216"/>
      <c r="AA56" s="244" t="s">
        <v>66</v>
      </c>
      <c r="AB56" s="245"/>
      <c r="AC56" s="245"/>
      <c r="AD56" s="216"/>
      <c r="AE56" s="244" t="s">
        <v>66</v>
      </c>
      <c r="AF56" s="245"/>
      <c r="AG56" s="245"/>
      <c r="AH56" s="216"/>
      <c r="AI56" s="244" t="s">
        <v>66</v>
      </c>
      <c r="AJ56" s="245"/>
      <c r="AK56" s="245"/>
      <c r="AL56" s="216"/>
      <c r="AM56" s="244" t="s">
        <v>66</v>
      </c>
      <c r="AN56" s="245"/>
      <c r="AO56" s="245"/>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3" t="s">
        <v>73</v>
      </c>
      <c r="B58" s="213" t="s">
        <v>1407</v>
      </c>
      <c r="C58" s="218">
        <v>0</v>
      </c>
      <c r="D58" s="218">
        <v>446</v>
      </c>
      <c r="E58" s="218">
        <f>D58-C58</f>
        <v>446</v>
      </c>
      <c r="F58" s="215"/>
      <c r="G58" s="218">
        <v>0</v>
      </c>
      <c r="H58" s="218">
        <v>968.19799999999998</v>
      </c>
      <c r="I58" s="218">
        <f>H58-G58</f>
        <v>968.19799999999998</v>
      </c>
      <c r="J58" s="216"/>
      <c r="K58" s="246">
        <v>0</v>
      </c>
      <c r="L58" s="246">
        <v>7</v>
      </c>
      <c r="M58" s="246">
        <f>L58-K58</f>
        <v>7</v>
      </c>
      <c r="N58" s="216"/>
      <c r="O58" s="218">
        <v>0</v>
      </c>
      <c r="P58" s="218">
        <v>202383.1</v>
      </c>
      <c r="Q58" s="218">
        <f>P58-O58</f>
        <v>202383.1</v>
      </c>
      <c r="R58" s="216"/>
      <c r="S58" s="218">
        <v>0</v>
      </c>
      <c r="T58" s="218">
        <v>7.79</v>
      </c>
      <c r="U58" s="218">
        <f>T58-S58</f>
        <v>7.79</v>
      </c>
      <c r="V58" s="216"/>
      <c r="W58" s="218">
        <v>0</v>
      </c>
      <c r="X58" s="218">
        <v>2.84</v>
      </c>
      <c r="Y58" s="218">
        <f>X58-W58</f>
        <v>2.84</v>
      </c>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3"/>
      <c r="B59" s="213" t="s">
        <v>1393</v>
      </c>
      <c r="C59" s="218">
        <v>0</v>
      </c>
      <c r="D59" s="218">
        <v>10754</v>
      </c>
      <c r="E59" s="218">
        <f t="shared" ref="E59:E60" si="0">D59-C59</f>
        <v>10754</v>
      </c>
      <c r="F59" s="215"/>
      <c r="G59" s="218">
        <v>0</v>
      </c>
      <c r="H59" s="218">
        <v>23308.267</v>
      </c>
      <c r="I59" s="218">
        <f t="shared" ref="I59:I60" si="1">H59-G59</f>
        <v>23308.267</v>
      </c>
      <c r="J59" s="216"/>
      <c r="K59" s="247"/>
      <c r="L59" s="247"/>
      <c r="M59" s="247"/>
      <c r="N59" s="216"/>
      <c r="O59" s="218">
        <v>0</v>
      </c>
      <c r="P59" s="218">
        <v>4872144.75</v>
      </c>
      <c r="Q59" s="218">
        <f t="shared" ref="Q59:Q60" si="2">P59-O59</f>
        <v>4872144.75</v>
      </c>
      <c r="R59" s="216"/>
      <c r="S59" s="218">
        <v>0</v>
      </c>
      <c r="T59" s="218">
        <v>187.53</v>
      </c>
      <c r="U59" s="218">
        <f t="shared" ref="U59:U60" si="3">T59-S59</f>
        <v>187.53</v>
      </c>
      <c r="V59" s="216"/>
      <c r="W59" s="218">
        <v>0</v>
      </c>
      <c r="X59" s="218">
        <v>68.31</v>
      </c>
      <c r="Y59" s="218">
        <f t="shared" ref="Y59:Y60" si="4">X59-W59</f>
        <v>68.31</v>
      </c>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3"/>
      <c r="B60" s="213" t="s">
        <v>1406</v>
      </c>
      <c r="C60" s="218">
        <v>0</v>
      </c>
      <c r="D60" s="218">
        <v>5111</v>
      </c>
      <c r="E60" s="218">
        <f t="shared" si="0"/>
        <v>5111</v>
      </c>
      <c r="F60" s="215"/>
      <c r="G60" s="218">
        <v>0</v>
      </c>
      <c r="H60" s="218">
        <v>11074.467000000001</v>
      </c>
      <c r="I60" s="218">
        <f t="shared" si="1"/>
        <v>11074.467000000001</v>
      </c>
      <c r="J60" s="216"/>
      <c r="K60" s="248"/>
      <c r="L60" s="248"/>
      <c r="M60" s="248"/>
      <c r="N60" s="216"/>
      <c r="O60" s="218">
        <v>0</v>
      </c>
      <c r="P60" s="218">
        <v>2314904.2799999998</v>
      </c>
      <c r="Q60" s="218">
        <f t="shared" si="2"/>
        <v>2314904.2799999998</v>
      </c>
      <c r="R60" s="216"/>
      <c r="S60" s="218">
        <v>0</v>
      </c>
      <c r="T60" s="218">
        <v>89.1</v>
      </c>
      <c r="U60" s="218">
        <f t="shared" si="3"/>
        <v>89.1</v>
      </c>
      <c r="V60" s="216"/>
      <c r="W60" s="218">
        <v>0</v>
      </c>
      <c r="X60" s="218">
        <v>32.46</v>
      </c>
      <c r="Y60" s="218">
        <f t="shared" si="4"/>
        <v>32.46</v>
      </c>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2" t="s">
        <v>74</v>
      </c>
      <c r="B61" s="213"/>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2"/>
      <c r="B62" s="213"/>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2"/>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2"/>
      <c r="B64" s="213" t="s">
        <v>75</v>
      </c>
      <c r="C64" s="218">
        <f>SUM(C58:C60)</f>
        <v>0</v>
      </c>
      <c r="D64" s="218">
        <f>SUM(D58:D60)</f>
        <v>16311</v>
      </c>
      <c r="E64" s="218">
        <f>SUM(E58:E60)</f>
        <v>16311</v>
      </c>
      <c r="F64" s="215"/>
      <c r="G64" s="218">
        <f>SUM(G58:G60)</f>
        <v>0</v>
      </c>
      <c r="H64" s="233">
        <f>SUM(H58:H60)</f>
        <v>35350.932000000001</v>
      </c>
      <c r="I64" s="218">
        <f>SUM(I58:I60)</f>
        <v>35350.932000000001</v>
      </c>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2"/>
      <c r="B65" s="213" t="s">
        <v>76</v>
      </c>
      <c r="C65" s="218"/>
      <c r="D65" s="218"/>
      <c r="E65" s="218"/>
      <c r="F65" s="215"/>
      <c r="G65" s="218"/>
      <c r="H65" s="218"/>
      <c r="I65" s="218"/>
      <c r="J65" s="216"/>
      <c r="K65" s="218">
        <f>K58</f>
        <v>0</v>
      </c>
      <c r="L65" s="218">
        <f>L58</f>
        <v>7</v>
      </c>
      <c r="M65" s="218">
        <f>M58</f>
        <v>7</v>
      </c>
      <c r="N65" s="216"/>
      <c r="O65" s="218">
        <f>SUM(O58:O64)</f>
        <v>0</v>
      </c>
      <c r="P65" s="218">
        <f>SUM(P58:P64)</f>
        <v>7389432.129999999</v>
      </c>
      <c r="Q65" s="218">
        <f>SUM(Q58:Q60)</f>
        <v>7389432.129999999</v>
      </c>
      <c r="R65" s="216"/>
      <c r="S65" s="218">
        <f>SUM(S58:S64)</f>
        <v>0</v>
      </c>
      <c r="T65" s="218">
        <f>SUM(T58:T64)</f>
        <v>284.41999999999996</v>
      </c>
      <c r="U65" s="218">
        <f>SUM(U58:U60)</f>
        <v>284.41999999999996</v>
      </c>
      <c r="V65" s="216"/>
      <c r="W65" s="218">
        <f>SUM(W58:W64)</f>
        <v>0</v>
      </c>
      <c r="X65" s="218">
        <f>SUM(X58:X64)</f>
        <v>103.61000000000001</v>
      </c>
      <c r="Y65" s="218">
        <f>SUM(Y58:Y60)</f>
        <v>103.61000000000001</v>
      </c>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2"/>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2"/>
      <c r="B67" s="208" t="s">
        <v>77</v>
      </c>
      <c r="C67" s="238" t="s">
        <v>78</v>
      </c>
      <c r="D67" s="238"/>
      <c r="E67" s="238"/>
      <c r="F67" s="215"/>
      <c r="G67" s="238" t="s">
        <v>78</v>
      </c>
      <c r="H67" s="238"/>
      <c r="I67" s="238"/>
      <c r="J67" s="216"/>
      <c r="K67" s="238" t="s">
        <v>78</v>
      </c>
      <c r="L67" s="238"/>
      <c r="M67" s="238"/>
      <c r="N67" s="216"/>
      <c r="O67" s="238" t="s">
        <v>78</v>
      </c>
      <c r="P67" s="238"/>
      <c r="Q67" s="238"/>
      <c r="R67" s="216"/>
      <c r="S67" s="238" t="s">
        <v>78</v>
      </c>
      <c r="T67" s="238"/>
      <c r="U67" s="238"/>
      <c r="V67" s="216"/>
      <c r="W67" s="238" t="s">
        <v>78</v>
      </c>
      <c r="X67" s="238"/>
      <c r="Y67" s="238"/>
      <c r="Z67" s="216"/>
      <c r="AA67" s="238" t="s">
        <v>78</v>
      </c>
      <c r="AB67" s="238"/>
      <c r="AC67" s="238"/>
      <c r="AD67" s="216"/>
      <c r="AE67" s="238" t="s">
        <v>78</v>
      </c>
      <c r="AF67" s="238"/>
      <c r="AG67" s="238"/>
      <c r="AH67" s="216"/>
      <c r="AI67" s="238" t="s">
        <v>78</v>
      </c>
      <c r="AJ67" s="238"/>
      <c r="AK67" s="238"/>
      <c r="AL67" s="216"/>
      <c r="AM67" s="238" t="s">
        <v>78</v>
      </c>
      <c r="AN67" s="238"/>
      <c r="AO67" s="238"/>
      <c r="AP67" s="167"/>
      <c r="AQ67" s="167"/>
      <c r="AR67" s="167"/>
      <c r="AS67" s="167"/>
      <c r="AT67" s="167"/>
      <c r="AU67" s="167"/>
      <c r="AV67" s="167"/>
      <c r="AW67" s="167"/>
      <c r="AX67" s="167"/>
      <c r="AY67" s="167"/>
      <c r="AZ67" s="167"/>
      <c r="BA67" s="167"/>
      <c r="BB67" s="167"/>
      <c r="BC67" s="167"/>
      <c r="BD67" s="210"/>
    </row>
    <row r="68" spans="1:56">
      <c r="A68" s="242"/>
      <c r="B68" s="239"/>
      <c r="C68" s="238"/>
      <c r="D68" s="238"/>
      <c r="E68" s="238"/>
      <c r="F68" s="215"/>
      <c r="G68" s="238"/>
      <c r="H68" s="238"/>
      <c r="I68" s="238"/>
      <c r="J68" s="216"/>
      <c r="K68" s="238"/>
      <c r="L68" s="238"/>
      <c r="M68" s="238"/>
      <c r="N68" s="216"/>
      <c r="O68" s="238"/>
      <c r="P68" s="238"/>
      <c r="Q68" s="238"/>
      <c r="R68" s="216"/>
      <c r="S68" s="238"/>
      <c r="T68" s="238"/>
      <c r="U68" s="238"/>
      <c r="V68" s="216"/>
      <c r="W68" s="238"/>
      <c r="X68" s="238"/>
      <c r="Y68" s="238"/>
      <c r="Z68" s="216"/>
      <c r="AA68" s="238"/>
      <c r="AB68" s="238"/>
      <c r="AC68" s="238"/>
      <c r="AD68" s="216"/>
      <c r="AE68" s="238"/>
      <c r="AF68" s="238"/>
      <c r="AG68" s="238"/>
      <c r="AH68" s="216"/>
      <c r="AI68" s="238"/>
      <c r="AJ68" s="238"/>
      <c r="AK68" s="238"/>
      <c r="AL68" s="216"/>
      <c r="AM68" s="238"/>
      <c r="AN68" s="238"/>
      <c r="AO68" s="238"/>
      <c r="AP68" s="167"/>
      <c r="AQ68" s="167"/>
      <c r="AR68" s="167"/>
      <c r="AS68" s="167"/>
      <c r="AT68" s="167"/>
      <c r="AU68" s="167"/>
      <c r="AV68" s="167"/>
      <c r="AW68" s="167"/>
      <c r="AX68" s="167"/>
      <c r="AY68" s="167"/>
      <c r="AZ68" s="167"/>
      <c r="BA68" s="167"/>
      <c r="BB68" s="167"/>
      <c r="BC68" s="167"/>
      <c r="BD68" s="210"/>
    </row>
    <row r="69" spans="1:56">
      <c r="A69" s="242"/>
      <c r="B69" s="240"/>
      <c r="C69" s="238"/>
      <c r="D69" s="238"/>
      <c r="E69" s="238"/>
      <c r="F69" s="215"/>
      <c r="G69" s="238"/>
      <c r="H69" s="238"/>
      <c r="I69" s="238"/>
      <c r="J69" s="216"/>
      <c r="K69" s="238"/>
      <c r="L69" s="238"/>
      <c r="M69" s="238"/>
      <c r="N69" s="216"/>
      <c r="O69" s="238"/>
      <c r="P69" s="238"/>
      <c r="Q69" s="238"/>
      <c r="R69" s="216"/>
      <c r="S69" s="238"/>
      <c r="T69" s="238"/>
      <c r="U69" s="238"/>
      <c r="V69" s="216"/>
      <c r="W69" s="238"/>
      <c r="X69" s="238"/>
      <c r="Y69" s="238"/>
      <c r="Z69" s="216"/>
      <c r="AA69" s="238"/>
      <c r="AB69" s="238"/>
      <c r="AC69" s="238"/>
      <c r="AD69" s="216"/>
      <c r="AE69" s="238"/>
      <c r="AF69" s="238"/>
      <c r="AG69" s="238"/>
      <c r="AH69" s="216"/>
      <c r="AI69" s="238"/>
      <c r="AJ69" s="238"/>
      <c r="AK69" s="238"/>
      <c r="AL69" s="216"/>
      <c r="AM69" s="238"/>
      <c r="AN69" s="238"/>
      <c r="AO69" s="238"/>
      <c r="AP69" s="167"/>
      <c r="AQ69" s="167"/>
      <c r="AR69" s="167"/>
      <c r="AS69" s="167"/>
      <c r="AT69" s="167"/>
      <c r="AU69" s="167"/>
      <c r="AV69" s="167"/>
      <c r="AW69" s="167"/>
      <c r="AX69" s="167"/>
      <c r="AY69" s="167"/>
      <c r="AZ69" s="167"/>
      <c r="BA69" s="167"/>
      <c r="BB69" s="167"/>
      <c r="BC69" s="167"/>
      <c r="BD69" s="210"/>
    </row>
    <row r="70" spans="1:56">
      <c r="A70" s="242"/>
      <c r="B70" s="240"/>
      <c r="C70" s="238"/>
      <c r="D70" s="238"/>
      <c r="E70" s="238"/>
      <c r="F70" s="215"/>
      <c r="G70" s="238"/>
      <c r="H70" s="238"/>
      <c r="I70" s="238"/>
      <c r="J70" s="216"/>
      <c r="K70" s="238"/>
      <c r="L70" s="238"/>
      <c r="M70" s="238"/>
      <c r="N70" s="216"/>
      <c r="O70" s="238"/>
      <c r="P70" s="238"/>
      <c r="Q70" s="238"/>
      <c r="R70" s="216"/>
      <c r="S70" s="238"/>
      <c r="T70" s="238"/>
      <c r="U70" s="238"/>
      <c r="V70" s="216"/>
      <c r="W70" s="238"/>
      <c r="X70" s="238"/>
      <c r="Y70" s="238"/>
      <c r="Z70" s="216"/>
      <c r="AA70" s="238"/>
      <c r="AB70" s="238"/>
      <c r="AC70" s="238"/>
      <c r="AD70" s="216"/>
      <c r="AE70" s="238"/>
      <c r="AF70" s="238"/>
      <c r="AG70" s="238"/>
      <c r="AH70" s="216"/>
      <c r="AI70" s="238"/>
      <c r="AJ70" s="238"/>
      <c r="AK70" s="238"/>
      <c r="AL70" s="216"/>
      <c r="AM70" s="238"/>
      <c r="AN70" s="238"/>
      <c r="AO70" s="238"/>
      <c r="AP70" s="167"/>
      <c r="AQ70" s="167"/>
      <c r="AR70" s="167"/>
      <c r="AS70" s="167"/>
      <c r="AT70" s="167"/>
      <c r="AU70" s="167"/>
      <c r="AV70" s="167"/>
      <c r="AW70" s="167"/>
      <c r="AX70" s="167"/>
      <c r="AY70" s="167"/>
      <c r="AZ70" s="167"/>
      <c r="BA70" s="167"/>
      <c r="BB70" s="167"/>
      <c r="BC70" s="167"/>
      <c r="BD70" s="210"/>
    </row>
    <row r="71" spans="1:56">
      <c r="A71" s="242"/>
      <c r="B71" s="240"/>
      <c r="C71" s="238"/>
      <c r="D71" s="238"/>
      <c r="E71" s="238"/>
      <c r="F71" s="215"/>
      <c r="G71" s="238"/>
      <c r="H71" s="238"/>
      <c r="I71" s="238"/>
      <c r="J71" s="216"/>
      <c r="K71" s="238"/>
      <c r="L71" s="238"/>
      <c r="M71" s="238"/>
      <c r="N71" s="216"/>
      <c r="O71" s="238"/>
      <c r="P71" s="238"/>
      <c r="Q71" s="238"/>
      <c r="R71" s="216"/>
      <c r="S71" s="238"/>
      <c r="T71" s="238"/>
      <c r="U71" s="238"/>
      <c r="V71" s="216"/>
      <c r="W71" s="238"/>
      <c r="X71" s="238"/>
      <c r="Y71" s="238"/>
      <c r="Z71" s="216"/>
      <c r="AA71" s="238"/>
      <c r="AB71" s="238"/>
      <c r="AC71" s="238"/>
      <c r="AD71" s="216"/>
      <c r="AE71" s="238"/>
      <c r="AF71" s="238"/>
      <c r="AG71" s="238"/>
      <c r="AH71" s="216"/>
      <c r="AI71" s="238"/>
      <c r="AJ71" s="238"/>
      <c r="AK71" s="238"/>
      <c r="AL71" s="216"/>
      <c r="AM71" s="238"/>
      <c r="AN71" s="238"/>
      <c r="AO71" s="238"/>
      <c r="AP71" s="167"/>
      <c r="AQ71" s="167"/>
      <c r="AR71" s="167"/>
      <c r="AS71" s="167"/>
      <c r="AT71" s="167"/>
      <c r="AU71" s="167"/>
      <c r="AV71" s="167"/>
      <c r="AW71" s="167"/>
      <c r="AX71" s="167"/>
      <c r="AY71" s="167"/>
      <c r="AZ71" s="167"/>
      <c r="BA71" s="167"/>
      <c r="BB71" s="167"/>
      <c r="BC71" s="167"/>
      <c r="BD71" s="210"/>
    </row>
    <row r="72" spans="1:56">
      <c r="A72" s="242"/>
      <c r="B72" s="240"/>
      <c r="C72" s="238"/>
      <c r="D72" s="238"/>
      <c r="E72" s="238"/>
      <c r="F72" s="215"/>
      <c r="G72" s="238"/>
      <c r="H72" s="238"/>
      <c r="I72" s="238"/>
      <c r="J72" s="216"/>
      <c r="K72" s="238"/>
      <c r="L72" s="238"/>
      <c r="M72" s="238"/>
      <c r="N72" s="216"/>
      <c r="O72" s="238"/>
      <c r="P72" s="238"/>
      <c r="Q72" s="238"/>
      <c r="R72" s="216"/>
      <c r="S72" s="238"/>
      <c r="T72" s="238"/>
      <c r="U72" s="238"/>
      <c r="V72" s="216"/>
      <c r="W72" s="238"/>
      <c r="X72" s="238"/>
      <c r="Y72" s="238"/>
      <c r="Z72" s="216"/>
      <c r="AA72" s="238"/>
      <c r="AB72" s="238"/>
      <c r="AC72" s="238"/>
      <c r="AD72" s="216"/>
      <c r="AE72" s="238"/>
      <c r="AF72" s="238"/>
      <c r="AG72" s="238"/>
      <c r="AH72" s="216"/>
      <c r="AI72" s="238"/>
      <c r="AJ72" s="238"/>
      <c r="AK72" s="238"/>
      <c r="AL72" s="216"/>
      <c r="AM72" s="238"/>
      <c r="AN72" s="238"/>
      <c r="AO72" s="238"/>
      <c r="AP72" s="167"/>
      <c r="AQ72" s="167"/>
      <c r="AR72" s="167"/>
      <c r="AS72" s="167"/>
      <c r="AT72" s="167"/>
      <c r="AU72" s="167"/>
      <c r="AV72" s="167"/>
      <c r="AW72" s="167"/>
      <c r="AX72" s="167"/>
      <c r="AY72" s="167"/>
      <c r="AZ72" s="167"/>
      <c r="BA72" s="167"/>
      <c r="BB72" s="167"/>
      <c r="BC72" s="167"/>
      <c r="BD72" s="210"/>
    </row>
    <row r="73" spans="1:56">
      <c r="A73" s="242"/>
      <c r="B73" s="241"/>
      <c r="C73" s="238"/>
      <c r="D73" s="238"/>
      <c r="E73" s="238"/>
      <c r="F73" s="215"/>
      <c r="G73" s="238"/>
      <c r="H73" s="238"/>
      <c r="I73" s="238"/>
      <c r="J73" s="216"/>
      <c r="K73" s="238"/>
      <c r="L73" s="238"/>
      <c r="M73" s="238"/>
      <c r="N73" s="216"/>
      <c r="O73" s="238"/>
      <c r="P73" s="238"/>
      <c r="Q73" s="238"/>
      <c r="R73" s="216"/>
      <c r="S73" s="238"/>
      <c r="T73" s="238"/>
      <c r="U73" s="238"/>
      <c r="V73" s="216"/>
      <c r="W73" s="238"/>
      <c r="X73" s="238"/>
      <c r="Y73" s="238"/>
      <c r="Z73" s="216"/>
      <c r="AA73" s="238"/>
      <c r="AB73" s="238"/>
      <c r="AC73" s="238"/>
      <c r="AD73" s="216"/>
      <c r="AE73" s="238"/>
      <c r="AF73" s="238"/>
      <c r="AG73" s="238"/>
      <c r="AH73" s="216"/>
      <c r="AI73" s="238"/>
      <c r="AJ73" s="238"/>
      <c r="AK73" s="238"/>
      <c r="AL73" s="216"/>
      <c r="AM73" s="238"/>
      <c r="AN73" s="238"/>
      <c r="AO73" s="238"/>
      <c r="AP73" s="167"/>
      <c r="AQ73" s="167"/>
      <c r="AR73" s="167"/>
      <c r="AS73" s="167"/>
      <c r="AT73" s="167"/>
      <c r="AU73" s="167"/>
      <c r="AV73" s="167"/>
      <c r="AW73" s="167"/>
      <c r="AX73" s="167"/>
      <c r="AY73" s="167"/>
      <c r="AZ73" s="167"/>
      <c r="BA73" s="167"/>
      <c r="BB73" s="167"/>
      <c r="BC73" s="167"/>
      <c r="BD73" s="210"/>
    </row>
    <row r="74" spans="1:56">
      <c r="A74" s="242"/>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2"/>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2"/>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2"/>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2"/>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8">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A58:A60"/>
    <mergeCell ref="W55:Y55"/>
    <mergeCell ref="AA55:AC55"/>
    <mergeCell ref="L58:L60"/>
    <mergeCell ref="M58:M60"/>
    <mergeCell ref="K58:K60"/>
    <mergeCell ref="W67:Y73"/>
    <mergeCell ref="AA67:AC73"/>
    <mergeCell ref="AE55:AG55"/>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00000000-0002-0000-0100-000000000000}">
      <formula1>$L$12</formula1>
    </dataValidation>
    <dataValidation type="list" allowBlank="1" showInputMessage="1" showErrorMessage="1" sqref="AM26:AO26" xr:uid="{00000000-0002-0000-0100-000001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100-000002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100-000003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100-000004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100-000005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100-000006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100-000007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100-000008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100-000009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AI27:AK27 AA27:AC27 AE27:AG27 W27:Y27" xr:uid="{00000000-0002-0000-0100-00000A000000}">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00000000-0002-0000-0100-00000B000000}">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00000000-0004-0000-0100-000000000000}"/>
    <hyperlink ref="E20" location="Background!L2" display="&gt;&gt; List of impact category" xr:uid="{00000000-0004-0000-0100-000001000000}"/>
    <hyperlink ref="E19" location="Background!M3" display="&gt;&gt; SDGs" xr:uid="{00000000-0004-0000-0100-000002000000}"/>
    <hyperlink ref="C28" location="Mapping!AA1" display="&gt;&gt; List of all monitoring indicators" xr:uid="{00000000-0004-0000-0100-000003000000}"/>
    <hyperlink ref="G28" location="Mapping!AA1" display="&gt;&gt; List of all monitoring indicators" xr:uid="{00000000-0004-0000-0100-000004000000}"/>
    <hyperlink ref="K28" location="Mapping!AA1" display="&gt;&gt; List of all monitoring indicators" xr:uid="{00000000-0004-0000-0100-000005000000}"/>
    <hyperlink ref="O28" location="Mapping!AA1" display="&gt;&gt; List of all monitoring indicators" xr:uid="{00000000-0004-0000-0100-000006000000}"/>
    <hyperlink ref="S28" location="Mapping!AA1" display="&gt;&gt; List of all monitoring indicators" xr:uid="{00000000-0004-0000-0100-000007000000}"/>
    <hyperlink ref="W28" location="Mapping!AA1" display="&gt;&gt; List of all monitoring indicators" xr:uid="{00000000-0004-0000-0100-000008000000}"/>
    <hyperlink ref="AA28" location="Mapping!AA1" display="&gt;&gt; List of all monitoring indicators" xr:uid="{00000000-0004-0000-0100-000009000000}"/>
    <hyperlink ref="AE28" location="Mapping!AA1" display="&gt;&gt; List of all monitoring indicators" xr:uid="{00000000-0004-0000-0100-00000A000000}"/>
    <hyperlink ref="AI28" location="Mapping!AA1" display="&gt;&gt; List of all monitoring indicators" xr:uid="{00000000-0004-0000-0100-00000B000000}"/>
    <hyperlink ref="AM28" location="Mapping!AA1" display="&gt;&gt; List of all monitoring indicators" xr:uid="{00000000-0004-0000-0100-00000C000000}"/>
    <hyperlink ref="A36" location="BA!R3" display="For more details please refer to BA worksheet" xr:uid="{00000000-0004-0000-0100-00000D000000}"/>
    <hyperlink ref="A50:A56" location="'Impact assessment'!A24" display="&gt;&gt;Copy and paste information from step 4 table, as needed." xr:uid="{00000000-0004-0000-01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C000000}">
          <x14:formula1>
            <xm:f>Background!$P$6:$P$12</xm:f>
          </x14:formula1>
          <xm:sqref>C7</xm:sqref>
        </x14:dataValidation>
        <x14:dataValidation type="list" allowBlank="1" showInputMessage="1" showErrorMessage="1" xr:uid="{00000000-0002-0000-0100-00000D000000}">
          <x14:formula1>
            <xm:f>Background!$L$28:$L$31</xm:f>
          </x14:formula1>
          <xm:sqref>C20:C21</xm:sqref>
        </x14:dataValidation>
        <x14:dataValidation type="list" allowBlank="1" showInputMessage="1" showErrorMessage="1" xr:uid="{00000000-0002-0000-0100-00000E000000}">
          <x14:formula1>
            <xm:f>Background!$L$5:$L$29</xm:f>
          </x14:formula1>
          <xm:sqref>AI23 AM23 AE23 AA23 W23 S23 O23 K23 C23 G23</xm:sqref>
        </x14:dataValidation>
        <x14:dataValidation type="list" allowBlank="1" showInputMessage="1" showErrorMessage="1" xr:uid="{00000000-0002-0000-0100-00000F000000}">
          <x14:formula1>
            <xm:f>Background!$N$5:$N$24</xm:f>
          </x14:formula1>
          <xm:sqref>AI24 AM24 AE24 AA24 W24 S24 G24 K24 C24 O24</xm:sqref>
        </x14:dataValidation>
        <x14:dataValidation type="list" allowBlank="1" showInputMessage="1" showErrorMessage="1" xr:uid="{00000000-0002-0000-0100-000010000000}">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08984375" style="103" customWidth="1"/>
    <col min="25" max="25" width="5.6328125" style="103" customWidth="1"/>
    <col min="26" max="26" width="10.08984375" style="103" customWidth="1"/>
    <col min="27" max="27" width="17.6328125" style="119" customWidth="1"/>
    <col min="28" max="28" width="51.089843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08984375" defaultRowHeight="13"/>
  <cols>
    <col min="1" max="9" width="12.453125" style="4" customWidth="1"/>
    <col min="10" max="11" width="14" style="2" customWidth="1"/>
    <col min="12" max="13" width="24.36328125" style="1" customWidth="1"/>
    <col min="14" max="14" width="49.6328125" style="1" customWidth="1"/>
    <col min="15" max="15" width="22.089843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089843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73">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6">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3">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7">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8">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8.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15.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0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1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00000000-0009-0000-0000-000004000000}"/>
  <phoneticPr fontId="5" type="noConversion"/>
  <hyperlinks>
    <hyperlink ref="W6" r:id="rId1" xr:uid="{00000000-0004-0000-0400-000000000000}"/>
    <hyperlink ref="Y10" r:id="rId2" xr:uid="{00000000-0004-0000-0400-000001000000}"/>
    <hyperlink ref="W9" r:id="rId3" xr:uid="{00000000-0004-0000-0400-000002000000}"/>
    <hyperlink ref="W12" r:id="rId4" display="https://globalgoals.goldstandard.org/standards/407_V3.1_EE_ICS_Technologies-and-Practices-to-Displace-Decentrilized-Thermal-Energy-TPDDTECConsumption-.pdf" xr:uid="{00000000-0004-0000-0400-000003000000}"/>
    <hyperlink ref="Y11" r:id="rId5" display="https://www.who.int/publications/i/item/9789241548878" xr:uid="{00000000-0004-0000-0400-000004000000}"/>
    <hyperlink ref="Y17" r:id="rId6" xr:uid="{00000000-0004-0000-0400-000005000000}"/>
    <hyperlink ref="Y27" r:id="rId7" xr:uid="{00000000-0004-0000-0400-000006000000}"/>
    <hyperlink ref="Y29" r:id="rId8" display="https://iris.thegiin.org/metric/5.1/pi9151/" xr:uid="{00000000-0004-0000-0400-000007000000}"/>
    <hyperlink ref="X37" r:id="rId9" display="http://www.fao.org/3/ca5201en/ca5201en.pdf" xr:uid="{00000000-0004-0000-0400-000008000000}"/>
    <hyperlink ref="Y36" r:id="rId10" xr:uid="{00000000-0004-0000-0400-000009000000}"/>
    <hyperlink ref="Y39" r:id="rId11" xr:uid="{00000000-0004-0000-0400-00000A000000}"/>
    <hyperlink ref="Y20" r:id="rId12" xr:uid="{00000000-0004-0000-0400-00000B000000}"/>
    <hyperlink ref="Y49" r:id="rId13" xr:uid="{00000000-0004-0000-0400-00000C000000}"/>
    <hyperlink ref="Y18" r:id="rId14" xr:uid="{00000000-0004-0000-0400-00000D000000}"/>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Background!$L$5:$L$26</xm:f>
          </x14:formula1>
          <xm:sqref>L155 L152 L146:L149 L4:L127 L136:L139 L132:L133 L129 L158:L200 L214 L297:L306 L308</xm:sqref>
        </x14:dataValidation>
        <x14:dataValidation type="list" allowBlank="1" showInputMessage="1" showErrorMessage="1" xr:uid="{00000000-0002-0000-0400-000001000000}">
          <x14:formula1>
            <xm:f>Background!$S$2:$S$253</xm:f>
          </x14:formula1>
          <xm:sqref>N4:N56</xm:sqref>
        </x14:dataValidation>
        <x14:dataValidation type="list" allowBlank="1" showInputMessage="1" showErrorMessage="1" xr:uid="{00000000-0002-0000-0400-000002000000}">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8"/>
  <sheetViews>
    <sheetView topLeftCell="A11" zoomScaleNormal="100" workbookViewId="0">
      <selection activeCell="D19" sqref="D19:D22"/>
    </sheetView>
  </sheetViews>
  <sheetFormatPr defaultColWidth="9.08984375" defaultRowHeight="13"/>
  <cols>
    <col min="1" max="1" width="5.6328125" style="8" customWidth="1"/>
    <col min="2" max="2" width="54.453125" style="46" customWidth="1"/>
    <col min="3" max="3" width="32.453125" style="8" customWidth="1"/>
    <col min="4" max="4" width="36.36328125" style="8" customWidth="1"/>
    <col min="5" max="16384" width="9.08984375" style="8"/>
  </cols>
  <sheetData>
    <row r="2" spans="1:4">
      <c r="A2" s="8" t="s">
        <v>851</v>
      </c>
      <c r="B2" s="47"/>
    </row>
    <row r="3" spans="1:4">
      <c r="C3" s="8" t="s">
        <v>852</v>
      </c>
      <c r="D3" s="8" t="s">
        <v>853</v>
      </c>
    </row>
    <row r="4" spans="1:4">
      <c r="B4" s="44" t="s">
        <v>854</v>
      </c>
    </row>
    <row r="5" spans="1:4">
      <c r="B5" s="43"/>
    </row>
    <row r="6" spans="1:4" ht="65">
      <c r="B6" s="44" t="s">
        <v>855</v>
      </c>
      <c r="C6" s="288" t="s">
        <v>856</v>
      </c>
      <c r="D6" s="288" t="s">
        <v>857</v>
      </c>
    </row>
    <row r="7" spans="1:4" ht="52">
      <c r="A7" s="45" t="s">
        <v>858</v>
      </c>
      <c r="B7" s="44" t="s">
        <v>859</v>
      </c>
      <c r="C7" s="288"/>
      <c r="D7" s="288"/>
    </row>
    <row r="8" spans="1:4" ht="39">
      <c r="B8" s="44" t="s">
        <v>860</v>
      </c>
      <c r="C8" s="288"/>
      <c r="D8" s="288"/>
    </row>
    <row r="9" spans="1:4" ht="39">
      <c r="B9" s="44" t="s">
        <v>861</v>
      </c>
      <c r="C9" s="288"/>
      <c r="D9" s="288"/>
    </row>
    <row r="10" spans="1:4" ht="38.25" customHeight="1">
      <c r="B10" s="44" t="s">
        <v>862</v>
      </c>
      <c r="C10" s="1" t="s">
        <v>863</v>
      </c>
      <c r="D10" s="288"/>
    </row>
    <row r="12" spans="1:4">
      <c r="B12" s="44" t="s">
        <v>864</v>
      </c>
      <c r="D12" s="48"/>
    </row>
    <row r="13" spans="1:4" ht="39">
      <c r="B13" s="44" t="s">
        <v>865</v>
      </c>
      <c r="C13" s="288" t="s">
        <v>866</v>
      </c>
      <c r="D13" s="289" t="s">
        <v>867</v>
      </c>
    </row>
    <row r="14" spans="1:4" ht="39">
      <c r="B14" s="44" t="s">
        <v>868</v>
      </c>
      <c r="C14" s="288"/>
      <c r="D14" s="289"/>
    </row>
    <row r="15" spans="1:4" ht="52">
      <c r="B15" s="44" t="s">
        <v>869</v>
      </c>
      <c r="C15" s="288"/>
      <c r="D15" s="289"/>
    </row>
    <row r="16" spans="1:4" ht="39">
      <c r="B16" s="44" t="s">
        <v>870</v>
      </c>
      <c r="C16" s="288"/>
      <c r="D16" s="289"/>
    </row>
    <row r="17" spans="2:4">
      <c r="B17" s="44"/>
      <c r="D17" s="48"/>
    </row>
    <row r="18" spans="2:4">
      <c r="B18" s="44" t="s">
        <v>871</v>
      </c>
      <c r="D18" s="48"/>
    </row>
    <row r="19" spans="2:4" ht="39">
      <c r="B19" s="44" t="s">
        <v>872</v>
      </c>
      <c r="D19" s="289" t="s">
        <v>867</v>
      </c>
    </row>
    <row r="20" spans="2:4" ht="39">
      <c r="B20" s="44" t="s">
        <v>873</v>
      </c>
      <c r="C20" s="46" t="s">
        <v>874</v>
      </c>
      <c r="D20" s="289"/>
    </row>
    <row r="21" spans="2:4" ht="52">
      <c r="B21" s="44" t="s">
        <v>875</v>
      </c>
      <c r="C21" s="46" t="s">
        <v>876</v>
      </c>
      <c r="D21" s="289"/>
    </row>
    <row r="22" spans="2:4" ht="52">
      <c r="B22" s="44" t="s">
        <v>877</v>
      </c>
      <c r="C22" s="46" t="s">
        <v>878</v>
      </c>
      <c r="D22" s="289"/>
    </row>
    <row r="23" spans="2:4">
      <c r="B23" s="43"/>
      <c r="D23" s="48"/>
    </row>
    <row r="24" spans="2:4">
      <c r="B24" s="44" t="s">
        <v>879</v>
      </c>
      <c r="D24" s="48"/>
    </row>
    <row r="25" spans="2:4" ht="51" customHeight="1">
      <c r="B25" s="44" t="s">
        <v>880</v>
      </c>
      <c r="C25" s="287" t="s">
        <v>881</v>
      </c>
      <c r="D25" s="287" t="s">
        <v>882</v>
      </c>
    </row>
    <row r="26" spans="2:4" ht="39">
      <c r="B26" s="44" t="s">
        <v>883</v>
      </c>
      <c r="C26" s="287"/>
      <c r="D26" s="287"/>
    </row>
    <row r="27" spans="2:4" ht="39">
      <c r="B27" s="44" t="s">
        <v>884</v>
      </c>
      <c r="C27" s="287"/>
      <c r="D27" s="287"/>
    </row>
    <row r="28" spans="2:4" ht="39">
      <c r="B28" s="44" t="s">
        <v>885</v>
      </c>
      <c r="C28" s="287"/>
      <c r="D28" s="287"/>
    </row>
    <row r="29" spans="2:4" ht="52">
      <c r="B29" s="44" t="s">
        <v>886</v>
      </c>
      <c r="C29" s="287"/>
      <c r="D29" s="287"/>
    </row>
    <row r="30" spans="2:4" ht="52">
      <c r="B30" s="44" t="s">
        <v>887</v>
      </c>
      <c r="C30" s="287"/>
      <c r="D30" s="28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BJ253"/>
  <sheetViews>
    <sheetView topLeftCell="R83" workbookViewId="0">
      <selection activeCell="S154" sqref="S154"/>
    </sheetView>
  </sheetViews>
  <sheetFormatPr defaultColWidth="9.08984375" defaultRowHeight="13"/>
  <cols>
    <col min="1" max="1" width="15" style="58" customWidth="1"/>
    <col min="2" max="9" width="17.6328125" style="8" customWidth="1"/>
    <col min="10" max="10" width="1.6328125" style="14" customWidth="1"/>
    <col min="11" max="11" width="1.453125" style="14" customWidth="1"/>
    <col min="12" max="12" width="47.08984375" style="8" customWidth="1"/>
    <col min="13" max="13" width="2.08984375" style="8" customWidth="1"/>
    <col min="14" max="14" width="48" style="8" customWidth="1"/>
    <col min="15" max="15" width="2.08984375" style="8" customWidth="1"/>
    <col min="16" max="16" width="24.089843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08984375" style="14"/>
    <col min="63" max="16384" width="9.08984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6">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0" t="s">
        <v>987</v>
      </c>
      <c r="D41" s="290"/>
      <c r="E41" s="290"/>
      <c r="F41" s="290"/>
      <c r="G41" s="290"/>
      <c r="H41" s="290"/>
      <c r="I41" s="290"/>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00000000-0004-0000-0700-000000000000}"/>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32" t="s">
        <v>9</v>
      </c>
      <c r="B1" s="59"/>
      <c r="C1" s="148"/>
      <c r="D1" s="148"/>
      <c r="E1" s="149"/>
    </row>
    <row r="2" spans="1:5" s="14" customFormat="1" ht="15.5">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41</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122</v>
      </c>
      <c r="H24" s="313"/>
      <c r="I24" s="314"/>
      <c r="J24" s="101" t="str">
        <f>IF($B$24="Select SDG &gt;&gt;","&gt;&gt;","")</f>
        <v>&gt;&gt;</v>
      </c>
      <c r="K24" s="312" t="s">
        <v>302</v>
      </c>
      <c r="L24" s="313"/>
      <c r="M24" s="314"/>
      <c r="N24" s="101" t="str">
        <f>IF($B$24="Select SDG &gt;&gt;","&gt;&gt;","")</f>
        <v>&gt;&gt;</v>
      </c>
      <c r="O24" s="312" t="s">
        <v>124</v>
      </c>
      <c r="P24" s="313"/>
      <c r="Q24" s="314"/>
      <c r="R24" s="101" t="str">
        <f>IF($B$24="Select SDG &gt;&gt;","&gt;&gt;","")</f>
        <v>&gt;&gt;</v>
      </c>
      <c r="S24" s="312" t="s">
        <v>124</v>
      </c>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6"/>
      <c r="D26" s="307"/>
      <c r="E26" s="308"/>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c r="B27" s="151" t="str">
        <f>IF(C24&lt;&gt;"","Select Monitoring indicator &gt;&gt;","")</f>
        <v>Select Monitoring indicator &gt;&gt;</v>
      </c>
      <c r="C27" s="306" t="s">
        <v>218</v>
      </c>
      <c r="D27" s="307"/>
      <c r="E27" s="308"/>
      <c r="F27" s="101" t="str">
        <f>IF($B$27="Select Monitoring indicator &gt;&gt;","&gt;&gt;","")</f>
        <v>&gt;&gt;</v>
      </c>
      <c r="G27" s="306" t="s">
        <v>1060</v>
      </c>
      <c r="H27" s="307"/>
      <c r="I27" s="308"/>
      <c r="J27" s="101" t="str">
        <f>IF($B$27="Select Monitoring indicator &gt;&gt;","&gt;&gt;","")</f>
        <v>&gt;&gt;</v>
      </c>
      <c r="K27" s="306" t="s">
        <v>330</v>
      </c>
      <c r="L27" s="307"/>
      <c r="M27" s="308"/>
      <c r="N27" s="101" t="str">
        <f>IF($B$27="Select Monitoring indicator &gt;&gt;","&gt;&gt;","")</f>
        <v>&gt;&gt;</v>
      </c>
      <c r="O27" s="306" t="s">
        <v>273</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GSDG-I6.3.1</v>
      </c>
      <c r="H30" s="289"/>
      <c r="I30" s="305"/>
      <c r="K30" s="304" t="str" cm="1">
        <f t="array" ref="K30">IFERROR(_xlfn.IFS(K23&lt;&gt;"",IFERROR(INDEX(BA!$J$4:$J$952,MATCH(K26,BA!$P$4:$P$952,0)),""),K24&lt;&gt;"",IFERROR(INDEX(BA!$J$4:$J$952,MATCH(K27,BA!$P$4:$P$952,0)),"")),"")</f>
        <v>GSDM-I5.5.1</v>
      </c>
      <c r="L30" s="289"/>
      <c r="M30" s="305"/>
      <c r="O30" s="304" t="str" cm="1">
        <f t="array" ref="O30">IFERROR(_xlfn.IFS(O23&lt;&gt;"",IFERROR(INDEX(BA!$J$4:$J$952,MATCH(O26,BA!$P$4:$P$952,0)),""),O24&lt;&gt;"",IFERROR(INDEX(BA!$J$4:$J$952,MATCH(O27,BA!$P$4:$P$952,0)),"")),"")</f>
        <v>GSDM-I8.5.1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Discharging wastewater safely</v>
      </c>
      <c r="H31" s="289"/>
      <c r="I31" s="305"/>
      <c r="K31" s="304" t="str">
        <f>IFERROR(INDEX(BA!$O$4:$O$952,MATCH(K30,BA!$J$4:$J$952,0)),"")</f>
        <v xml:space="preserve">Women empowerment and gender equality </v>
      </c>
      <c r="L31" s="289"/>
      <c r="M31" s="305"/>
      <c r="O31" s="304" t="str">
        <f>IFERROR(INDEX(BA!$O$4:$O$952,MATCH(O30,BA!$J$4:$J$952,0)),"")</f>
        <v>Increased employment opportunities</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Water quality, quantity and service</v>
      </c>
      <c r="H32" s="289"/>
      <c r="I32" s="305"/>
      <c r="K32" s="304" t="str">
        <f>IFERROR(INDEX(BA!$L$4:$L$952,MATCH(K30,BA!$J$4:$J$952,0)),"")</f>
        <v>Gender</v>
      </c>
      <c r="L32" s="289"/>
      <c r="M32" s="305"/>
      <c r="O32" s="304" t="str">
        <f>IFERROR(INDEX(BA!$L$4:$L$952,MATCH(O30,BA!$J$4:$J$952,0)),"")</f>
        <v>Employment</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 xml:space="preserve">6. Clean water and sanitation </v>
      </c>
      <c r="H33" s="289"/>
      <c r="I33" s="305"/>
      <c r="K33" s="304" t="str">
        <f>IFERROR(INDEX(BA!$M$4:$M$952,MATCH(K30,BA!$J$4:$J$952,0)),"")</f>
        <v xml:space="preserve">5. Gender equality </v>
      </c>
      <c r="L33" s="289"/>
      <c r="M33" s="305"/>
      <c r="O33" s="304" t="str">
        <f>IFERROR(INDEX(BA!$M$4:$M$952,MATCH(O30,BA!$J$4:$J$952,0)),"")</f>
        <v>8. Decent work and economic growth</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9"/>
      <c r="I34" s="305"/>
      <c r="K34" s="304" t="str">
        <f>IFERROR(INDEX(BA!$N$4:$N$952,MATCH(K30,BA!$J$4:$J$952,0)),"")</f>
        <v>5.5 Ensure women’s full and effective participation and equal opportunities for leadership at all levels of decision-making in political, economic and public life</v>
      </c>
      <c r="L34" s="289"/>
      <c r="M34" s="305"/>
      <c r="O34" s="304" t="str">
        <f>IFERROR(INDEX(BA!$N$4:$N$952,MATCH(O30,BA!$J$4:$J$952,0)),"")</f>
        <v>8.5 By 2030, achieve full and productive employment and decent work for all women and men, including for young people and persons with disabilities, and equal pay for work of equal value</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 xml:space="preserve">Percentage and total volume of water recycled and reused </v>
      </c>
      <c r="H35" s="289"/>
      <c r="I35" s="305"/>
      <c r="K35" s="304" t="str">
        <f>IFERROR(INDEX(BA!$Q$4:$Q$952,MATCH($K$30,BA!$J$4:$J$952,0)),"")</f>
        <v>Refers to number of female management employees (managers) (full - time) at the organization as of the end of the reporting period</v>
      </c>
      <c r="L35" s="289"/>
      <c r="M35" s="305"/>
      <c r="O35" s="304" t="str">
        <f>IFERROR(INDEX(BA!$Q$4:$Q$952,MATCH($O$30,BA!$J$4:$J$952,0)),"")</f>
        <v>Refers to total jobs generated as a result of the project.</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 xml:space="preserve">Measurement method – Measuring the - 
volume of water entering the treatment facility and  
volume of treated water supplied by the facility </v>
      </c>
      <c r="H36" s="289"/>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9"/>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m3</v>
      </c>
      <c r="H37" s="302"/>
      <c r="I37" s="303"/>
      <c r="K37" s="301" t="str">
        <f>IFERROR(INDEX(BA!$S$4:$S$952,MATCH(K30,BA!$J$4:$J$952,0)),"")</f>
        <v>Number</v>
      </c>
      <c r="L37" s="302"/>
      <c r="M37" s="303"/>
      <c r="O37" s="301" t="str">
        <f>IFERROR(INDEX(BA!$S$4:$S$952,MATCH(O30,BA!$J$4:$J$952,0)),"")</f>
        <v>Number</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v>
      </c>
      <c r="H38" s="302"/>
      <c r="I38" s="303"/>
      <c r="K38" s="301" t="str">
        <f>IFERROR(INDEX(BA!$T$4:$T$952,MATCH(K30,BA!$J$4:$J$952,0)),"")</f>
        <v>Project activity</v>
      </c>
      <c r="L38" s="302"/>
      <c r="M38" s="303"/>
      <c r="O38" s="301" t="str">
        <f>IFERROR(INDEX(BA!$T$4:$T$952,MATCH(O30,BA!$J$4:$J$952,0)),"")</f>
        <v>Project activity</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t="str">
        <f>IFERROR(INDEX(BA!$U$4:$U$952,MATCH(G30,BA!$J$4:$J$952,0)),"")</f>
        <v>Treatment log</v>
      </c>
      <c r="H39" s="302"/>
      <c r="I39" s="303"/>
      <c r="K39" s="301" t="str">
        <f>IFERROR(INDEX(BA!$U$4:$U$952,MATCH(K30,BA!$J$4:$J$952,0)),"")</f>
        <v>Head count of female employee
Use the number as at the reporting period.</v>
      </c>
      <c r="L39" s="302"/>
      <c r="M39" s="303"/>
      <c r="O39" s="30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Annual</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f>IFERROR(INDEX(BA!$X$4:$X$952,MATCH(G30,BA!$J$4:$J$952,0 )),"")</f>
        <v>0</v>
      </c>
      <c r="H41" s="302"/>
      <c r="I41" s="303"/>
      <c r="K41" s="301" t="str">
        <f>IFERROR(INDEX(BA!$X$4:$X$952,MATCH(K30,BA!$J$4:$J$952,0 )),"")</f>
        <v>NA</v>
      </c>
      <c r="L41" s="302"/>
      <c r="M41" s="303"/>
      <c r="O41" s="301" t="str">
        <f>IFERROR(INDEX(BA!$X$4:$X$952,MATCH(O30,BA!$J$4:$J$952,0 )),"")</f>
        <v>NA</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f>IFERROR(INDEX(BA!$Y$4:$Y$952,MATCH(G30,BA!$J$4:$J$952,0)),"")</f>
        <v>0</v>
      </c>
      <c r="H42" s="302"/>
      <c r="I42" s="303"/>
      <c r="K42" s="301" t="str">
        <f>IFERROR(INDEX(BA!$Y$4:$Y$952,MATCH(K30,BA!$J$4:$J$952,0 )),"")</f>
        <v>IRIS, 2020. Full-time Employees: Female Managers (OI1571). v5.1.
https://iris.thegiin.org/metric/5.1/oi1571/</v>
      </c>
      <c r="L42" s="302"/>
      <c r="M42" s="303"/>
      <c r="O42" s="301" t="str">
        <f>IFERROR(INDEX(BA!$Y$4:$Y$952,MATCH(O30,BA!$J$4:$J$952,0 )),"")</f>
        <v>GRI 102: General Disclosures</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30" t="s">
        <v>64</v>
      </c>
      <c r="B50" s="138" t="s">
        <v>65</v>
      </c>
      <c r="C50" s="296" t="str" cm="1">
        <f t="array" ref="C50">IFERROR(_xlfn.IFS(B26&lt;&gt;"",C26,B27&lt;&gt;"",C27),"")</f>
        <v>Amount of GHGs emissions avoided or sequestered</v>
      </c>
      <c r="D50" s="297"/>
      <c r="E50" s="298"/>
      <c r="F50" s="37"/>
      <c r="G50" s="296" t="str" cm="1">
        <f t="array" ref="G50">IFERROR(_xlfn.IFS(F26&lt;&gt;"",G26,F27&lt;&gt;"",G27),"")</f>
        <v>6.3.1 Proportion of wastewater safely treated</v>
      </c>
      <c r="H50" s="297"/>
      <c r="I50" s="298"/>
      <c r="J50" s="38"/>
      <c r="K50" s="296" t="str" cm="1">
        <f t="array" ref="K50">IFERROR(_xlfn.IFS(J26&lt;&gt;"",K26,J27&lt;&gt;"",K27),"")</f>
        <v>Number of women serving in managerial/ leadership /ownership role</v>
      </c>
      <c r="L50" s="297"/>
      <c r="M50" s="298"/>
      <c r="N50" s="38"/>
      <c r="O50" s="296" t="str" cm="1">
        <f t="array" ref="O50">IFERROR(_xlfn.IFS(N26&lt;&gt;"",O26,N27&lt;&gt;"",O27),"")</f>
        <v>Total number of jobs</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66</v>
      </c>
      <c r="D51" s="300"/>
      <c r="E51" s="300"/>
      <c r="F51" s="37"/>
      <c r="G51" s="299" t="s">
        <v>66</v>
      </c>
      <c r="H51" s="300"/>
      <c r="I51" s="300"/>
      <c r="J51" s="38"/>
      <c r="K51" s="299" t="s">
        <v>66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66</v>
      </c>
      <c r="D52" s="300"/>
      <c r="E52" s="300"/>
      <c r="F52" s="37"/>
      <c r="G52" s="299" t="s">
        <v>66</v>
      </c>
      <c r="H52" s="300"/>
      <c r="I52" s="300"/>
      <c r="J52" s="38"/>
      <c r="K52" s="299" t="s">
        <v>66</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66</v>
      </c>
      <c r="D53" s="300"/>
      <c r="E53" s="300"/>
      <c r="F53" s="37"/>
      <c r="G53" s="299" t="s">
        <v>66</v>
      </c>
      <c r="H53" s="300"/>
      <c r="I53" s="300"/>
      <c r="J53" s="38"/>
      <c r="K53" s="299" t="s">
        <v>66</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t="s">
        <v>66</v>
      </c>
      <c r="D54" s="300"/>
      <c r="E54" s="300"/>
      <c r="F54" s="37"/>
      <c r="G54" s="299" t="s">
        <v>66</v>
      </c>
      <c r="H54" s="300"/>
      <c r="I54" s="300"/>
      <c r="J54" s="38"/>
      <c r="K54" s="299" t="s">
        <v>66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66</v>
      </c>
      <c r="H55" s="300"/>
      <c r="I55" s="300"/>
      <c r="J55" s="38"/>
      <c r="K55" s="299" t="s">
        <v>66</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t="s">
        <v>66</v>
      </c>
      <c r="H56" s="300"/>
      <c r="I56" s="300"/>
      <c r="J56" s="38"/>
      <c r="K56" s="299" t="s">
        <v>66</v>
      </c>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292" t="s">
        <v>78</v>
      </c>
      <c r="D67" s="292"/>
      <c r="E67" s="292"/>
      <c r="F67" s="37"/>
      <c r="G67" s="292" t="s">
        <v>78</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292"/>
      <c r="D68" s="292"/>
      <c r="E68" s="292"/>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292"/>
      <c r="D69" s="292"/>
      <c r="E69" s="292"/>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292"/>
      <c r="D70" s="292"/>
      <c r="E70" s="292"/>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292"/>
      <c r="D71" s="292"/>
      <c r="E71" s="292"/>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292"/>
      <c r="D72" s="292"/>
      <c r="E72" s="292"/>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292"/>
      <c r="D73" s="292"/>
      <c r="E73" s="292"/>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00000000-0002-0000-0800-000000000000}">
      <formula1>$L$12</formula1>
    </dataValidation>
    <dataValidation type="list" allowBlank="1" showInputMessage="1" showErrorMessage="1" sqref="C26:E26 G26:I26 K26:M26 O26:Q26 S26:U26 W26:Y26 AA26:AC26 AE26:AG26 AI26:AK26 AM26:AO26" xr:uid="{00000000-0002-0000-0800-000001000000}">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00000000-0002-0000-0800-000002000000}">
      <formula1>_xlfn.IFS($C$18="Aquaculture",(INDEX(SAQUA,,MATCH(C24,SAQUAC,0))),$C$18="Wastewater treatment",(INDEX(SWWT,,MATCH(C24,SWWTC,0))))</formula1>
    </dataValidation>
  </dataValidations>
  <hyperlinks>
    <hyperlink ref="E18" location="Background!A3" display="&gt;&gt; Check the list of Technology types included in current version. " xr:uid="{00000000-0004-0000-0800-000000000000}"/>
    <hyperlink ref="E20" location="Background!L2" display="&gt;&gt; List of impact category" xr:uid="{00000000-0004-0000-0800-000001000000}"/>
    <hyperlink ref="E19" location="Background!M3" display="&gt;&gt; SDGs" xr:uid="{00000000-0004-0000-0800-000002000000}"/>
    <hyperlink ref="C28" location="Mapping!AA1" display="&gt;&gt; List of all monitoring indicators" xr:uid="{00000000-0004-0000-0800-000003000000}"/>
    <hyperlink ref="G28" location="Mapping!AA1" display="&gt;&gt; List of all monitoring indicators" xr:uid="{00000000-0004-0000-0800-000004000000}"/>
    <hyperlink ref="K28" location="Mapping!AA1" display="&gt;&gt; List of all monitoring indicators" xr:uid="{00000000-0004-0000-0800-000005000000}"/>
    <hyperlink ref="O28" location="Mapping!AA1" display="&gt;&gt; List of all monitoring indicators" xr:uid="{00000000-0004-0000-0800-000006000000}"/>
    <hyperlink ref="S28" location="Mapping!AA1" display="&gt;&gt; List of all monitoring indicators" xr:uid="{00000000-0004-0000-0800-000007000000}"/>
    <hyperlink ref="W28" location="Mapping!AA1" display="&gt;&gt; List of all monitoring indicators" xr:uid="{00000000-0004-0000-0800-000008000000}"/>
    <hyperlink ref="AA28" location="Mapping!AA1" display="&gt;&gt; List of all monitoring indicators" xr:uid="{00000000-0004-0000-0800-000009000000}"/>
    <hyperlink ref="AE28" location="Mapping!AA1" display="&gt;&gt; List of all monitoring indicators" xr:uid="{00000000-0004-0000-0800-00000A000000}"/>
    <hyperlink ref="AI28" location="Mapping!AA1" display="&gt;&gt; List of all monitoring indicators" xr:uid="{00000000-0004-0000-0800-00000B000000}"/>
    <hyperlink ref="AM28" location="Mapping!AA1" display="&gt;&gt; List of all monitoring indicators" xr:uid="{00000000-0004-0000-0800-00000C000000}"/>
    <hyperlink ref="A36" location="BA!R3" display="For more details please refer to BA worksheet" xr:uid="{00000000-0004-0000-0800-00000D000000}"/>
    <hyperlink ref="A50:A56" location="'Impact assessment'!A24" display="&gt;&gt;Copy and paste information from step 4 table, as needed." xr:uid="{00000000-0004-0000-08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3000000}">
          <x14:formula1>
            <xm:f>Background!$G$4:$I$4</xm:f>
          </x14:formula1>
          <xm:sqref>C18</xm:sqref>
        </x14:dataValidation>
        <x14:dataValidation type="list" allowBlank="1" showInputMessage="1" showErrorMessage="1" xr:uid="{00000000-0002-0000-0800-000004000000}">
          <x14:formula1>
            <xm:f>Background!$N$5:$N$24</xm:f>
          </x14:formula1>
          <xm:sqref>AI24 AM24 AE24 AA24 W24 S24 G24 K24 C24 O24</xm:sqref>
        </x14:dataValidation>
        <x14:dataValidation type="list" allowBlank="1" showInputMessage="1" showErrorMessage="1" xr:uid="{00000000-0002-0000-0800-000005000000}">
          <x14:formula1>
            <xm:f>Background!$L$5:$L$29</xm:f>
          </x14:formula1>
          <xm:sqref>AI23 AM23 AE23 AA23 W23 S23 O23 K23 C23 G23</xm:sqref>
        </x14:dataValidation>
        <x14:dataValidation type="list" allowBlank="1" showInputMessage="1" showErrorMessage="1" xr:uid="{00000000-0002-0000-0800-000006000000}">
          <x14:formula1>
            <xm:f>Background!$L$28:$L$31</xm:f>
          </x14:formula1>
          <xm:sqref>C20:C21</xm:sqref>
        </x14:dataValidation>
        <x14:dataValidation type="list" allowBlank="1" showInputMessage="1" showErrorMessage="1" xr:uid="{00000000-0002-0000-0800-000007000000}">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İlayda ONARAN</cp:lastModifiedBy>
  <cp:revision/>
  <dcterms:created xsi:type="dcterms:W3CDTF">2020-07-30T17:29:20Z</dcterms:created>
  <dcterms:modified xsi:type="dcterms:W3CDTF">2025-09-02T08:44:32Z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y fmtid="{D5CDD505-2E9C-101B-9397-08002B2CF9AE}" pid="4" name="MSIP_Label_a6175487-42af-4492-84fe-2b4054e011bd_Enabled">
    <vt:lpwstr>true</vt:lpwstr>
  </property>
  <property fmtid="{D5CDD505-2E9C-101B-9397-08002B2CF9AE}" pid="5" name="MSIP_Label_a6175487-42af-4492-84fe-2b4054e011bd_SetDate">
    <vt:lpwstr>2025-09-02T08:36:59Z</vt:lpwstr>
  </property>
  <property fmtid="{D5CDD505-2E9C-101B-9397-08002B2CF9AE}" pid="6" name="MSIP_Label_a6175487-42af-4492-84fe-2b4054e011bd_Method">
    <vt:lpwstr>Privileged</vt:lpwstr>
  </property>
  <property fmtid="{D5CDD505-2E9C-101B-9397-08002B2CF9AE}" pid="7" name="MSIP_Label_a6175487-42af-4492-84fe-2b4054e011bd_Name">
    <vt:lpwstr>Public</vt:lpwstr>
  </property>
  <property fmtid="{D5CDD505-2E9C-101B-9397-08002B2CF9AE}" pid="8" name="MSIP_Label_a6175487-42af-4492-84fe-2b4054e011bd_SiteId">
    <vt:lpwstr>76e3e3ff-fce0-45ec-a946-bc44d69a9b7e</vt:lpwstr>
  </property>
  <property fmtid="{D5CDD505-2E9C-101B-9397-08002B2CF9AE}" pid="9" name="MSIP_Label_a6175487-42af-4492-84fe-2b4054e011bd_ActionId">
    <vt:lpwstr>de0277ea-1bbd-47ec-98cf-abd0fb5a5c23</vt:lpwstr>
  </property>
  <property fmtid="{D5CDD505-2E9C-101B-9397-08002B2CF9AE}" pid="10" name="MSIP_Label_a6175487-42af-4492-84fe-2b4054e011bd_ContentBits">
    <vt:lpwstr>0</vt:lpwstr>
  </property>
  <property fmtid="{D5CDD505-2E9C-101B-9397-08002B2CF9AE}" pid="11" name="MSIP_Label_a6175487-42af-4492-84fe-2b4054e011bd_Tag">
    <vt:lpwstr>10, 0, 1, 1</vt:lpwstr>
  </property>
</Properties>
</file>