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GS projects\16. Chanju I hydro Electric Project MP2 GS 7154_ TQC_4325\06-Admin Review &amp; UN Review\11. GS PRR response\"/>
    </mc:Choice>
  </mc:AlternateContent>
  <xr:revisionPtr revIDLastSave="0" documentId="13_ncr:1_{AFA243A9-C2F6-455C-9814-D8741CED70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R" sheetId="30" r:id="rId1"/>
    <sheet name="PE" sheetId="31" r:id="rId2"/>
    <sheet name="JMR" sheetId="27" r:id="rId3"/>
    <sheet name="Daily data" sheetId="29" r:id="rId4"/>
    <sheet name="Meter Calibrations" sheetId="32" r:id="rId5"/>
    <sheet name="loop meters" sheetId="33" r:id="rId6"/>
  </sheets>
  <externalReferences>
    <externalReference r:id="rId7"/>
  </externalReferences>
  <definedNames>
    <definedName name="_msoanchor_1">#REF!</definedName>
    <definedName name="Aux_Coal">[1]Assumptions!$D$17</definedName>
    <definedName name="Aux_CoalR1">#REF!</definedName>
    <definedName name="Aux_CoalR2">[1]Assumptions!$E$30</definedName>
    <definedName name="Aux_CoalR3">[1]Assumptions!$F$30</definedName>
    <definedName name="Aux_CoalR4">[1]Assumptions!$G$30</definedName>
    <definedName name="Aux_CoalR5">#REF!</definedName>
    <definedName name="Aux_Diesel">[1]Assumptions!$I$17</definedName>
    <definedName name="Aux_DieselOC">#REF!</definedName>
    <definedName name="Aux_Gas">[1]Assumptions!$F$17</definedName>
    <definedName name="Aux_GasOC">[1]Assumptions!$G$17</definedName>
    <definedName name="Aux_Hydro">[1]Assumptions!$L$17</definedName>
    <definedName name="Aux_Lign">[1]Assumptions!$E$17</definedName>
    <definedName name="Aux_LignR1">#REF!</definedName>
    <definedName name="Aux_LignR2">#REF!</definedName>
    <definedName name="Aux_LignR3">#REF!</definedName>
    <definedName name="Aux_Napt">[1]Assumptions!$K$17</definedName>
    <definedName name="Aux_Nuclear">[1]Assumptions!$M$17</definedName>
    <definedName name="Aux_Oil">[1]Assumptions!$H$17</definedName>
    <definedName name="Bottom_ash">#REF!</definedName>
    <definedName name="Density_Diesel">[1]Assumptions!$I$22</definedName>
    <definedName name="Density_DieselOC">#REF!</definedName>
    <definedName name="Density_Naphta">[1]Assumptions!$K$22</definedName>
    <definedName name="Density_Oil">[1]Assumptions!$H$22</definedName>
    <definedName name="DGR">#REF!</definedName>
    <definedName name="EEEEE">#REF!</definedName>
    <definedName name="EEEEEE">#REF!</definedName>
    <definedName name="Fly_ash">#REF!</definedName>
    <definedName name="GCV_Coal">[1]Assumptions!$D$21</definedName>
    <definedName name="GCV_Diesel">[1]Assumptions!$I$21</definedName>
    <definedName name="GCV_DieselOC">#REF!</definedName>
    <definedName name="GCV_Gas">[1]Assumptions!$F$21</definedName>
    <definedName name="GCV_Naphta">[1]Assumptions!$K$21</definedName>
    <definedName name="GCV_Oil">[1]Assumptions!$H$21</definedName>
    <definedName name="I22Density_Naphta">#REF!</definedName>
    <definedName name="kJ_kcal">[1]Assumptions!$D$66</definedName>
    <definedName name="MJ_kWh">#REF!</definedName>
    <definedName name="OpHours_Hydro">#REF!</definedName>
    <definedName name="PLF_Gas">#REF!</definedName>
    <definedName name="SpecCons_OillF2">[1]Assumptions!$D$20</definedName>
    <definedName name="SpecCons_OillF2_Lign">#REF!</definedName>
    <definedName name="SpecEm_Coal">[1]Assumptions!$D$23</definedName>
    <definedName name="SpecEm_CoalR1">#REF!</definedName>
    <definedName name="SpecEm_CoalR2">[1]Assumptions!$E$34</definedName>
    <definedName name="SpecEm_CoalR3">[1]Assumptions!$F$34</definedName>
    <definedName name="SpecEm_CoalR4">[1]Assumptions!$G$34</definedName>
    <definedName name="SpecEm_CoalR5">#REF!</definedName>
    <definedName name="SpecEm_Diesel">[1]Assumptions!$I$23</definedName>
    <definedName name="SpecEm_DieselOC">[1]Assumptions!$J$23</definedName>
    <definedName name="SpecEm_DieselR1">#REF!</definedName>
    <definedName name="SpecEm_DieselR2">#REF!</definedName>
    <definedName name="SpecEm_DieselR3">[1]Assumptions!$F$52</definedName>
    <definedName name="SpecEm_DieselR4">[1]Assumptions!$G$52</definedName>
    <definedName name="SpecEm_Gas">[1]Assumptions!$F$23</definedName>
    <definedName name="SpecEm_GasOC">[1]Assumptions!$G$23</definedName>
    <definedName name="SpecEm_GasR1">[1]Assumptions!$D$47</definedName>
    <definedName name="SpecEm_GasR2">[1]Assumptions!$E$47</definedName>
    <definedName name="SpecEm_GasR3">[1]Assumptions!$F$47</definedName>
    <definedName name="SpecEm_GasR4">#REF!</definedName>
    <definedName name="SpecEm_Lignite">[1]Assumptions!$E$23</definedName>
    <definedName name="SpecEm_LignR1">#REF!</definedName>
    <definedName name="SpecEm_LignR2">#REF!</definedName>
    <definedName name="SpecEm_LignR3">#REF!</definedName>
    <definedName name="SpecEm_Naphta">[1]Assumptions!$D$58</definedName>
    <definedName name="SpecEm_Oil">[1]Assumptions!$H$23</definedName>
    <definedName name="Weight_BM">[1]Assumptions!$D$63</definedName>
    <definedName name="Weight_OM">[1]Assumptions!$D$62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0" l="1"/>
  <c r="E26" i="30"/>
  <c r="M29" i="30"/>
  <c r="I26" i="30"/>
  <c r="I27" i="30"/>
  <c r="I28" i="30"/>
  <c r="I25" i="30"/>
  <c r="I29" i="30" s="1"/>
  <c r="D172" i="29" l="1"/>
  <c r="G20" i="29"/>
  <c r="E1334" i="29"/>
  <c r="E169" i="29"/>
  <c r="D169" i="29"/>
  <c r="E137" i="29"/>
  <c r="D137" i="29"/>
  <c r="D9" i="30"/>
  <c r="D11" i="30" s="1"/>
  <c r="J25" i="30" s="1"/>
  <c r="L204" i="30"/>
  <c r="K204" i="30"/>
  <c r="D43" i="30"/>
  <c r="E43" i="30" s="1"/>
  <c r="D44" i="30"/>
  <c r="D45" i="30"/>
  <c r="E45" i="30" s="1"/>
  <c r="D46" i="30"/>
  <c r="E46" i="30" s="1"/>
  <c r="D47" i="30"/>
  <c r="D48" i="30"/>
  <c r="D49" i="30"/>
  <c r="E49" i="30" s="1"/>
  <c r="D50" i="30"/>
  <c r="E50" i="30" s="1"/>
  <c r="D51" i="30"/>
  <c r="E51" i="30" s="1"/>
  <c r="D52" i="30"/>
  <c r="D53" i="30"/>
  <c r="D54" i="30"/>
  <c r="E54" i="30" s="1"/>
  <c r="D55" i="30"/>
  <c r="E55" i="30" s="1"/>
  <c r="D56" i="30"/>
  <c r="D57" i="30"/>
  <c r="E57" i="30" s="1"/>
  <c r="D58" i="30"/>
  <c r="E58" i="30" s="1"/>
  <c r="D59" i="30"/>
  <c r="D60" i="30"/>
  <c r="D61" i="30"/>
  <c r="D62" i="30"/>
  <c r="E62" i="30" s="1"/>
  <c r="D63" i="30"/>
  <c r="E63" i="30" s="1"/>
  <c r="D64" i="30"/>
  <c r="D65" i="30"/>
  <c r="E65" i="30" s="1"/>
  <c r="D66" i="30"/>
  <c r="E66" i="30" s="1"/>
  <c r="D67" i="30"/>
  <c r="E67" i="30" s="1"/>
  <c r="D68" i="30"/>
  <c r="D69" i="30"/>
  <c r="E69" i="30" s="1"/>
  <c r="D70" i="30"/>
  <c r="E70" i="30" s="1"/>
  <c r="D71" i="30"/>
  <c r="E71" i="30" s="1"/>
  <c r="D72" i="30"/>
  <c r="D73" i="30"/>
  <c r="D74" i="30"/>
  <c r="E74" i="30" s="1"/>
  <c r="D75" i="30"/>
  <c r="E75" i="30" s="1"/>
  <c r="D76" i="30"/>
  <c r="D77" i="30"/>
  <c r="D78" i="30"/>
  <c r="E78" i="30" s="1"/>
  <c r="D79" i="30"/>
  <c r="E79" i="30" s="1"/>
  <c r="D80" i="30"/>
  <c r="D81" i="30"/>
  <c r="E81" i="30" s="1"/>
  <c r="D82" i="30"/>
  <c r="E82" i="30" s="1"/>
  <c r="D83" i="30"/>
  <c r="E83" i="30" s="1"/>
  <c r="D84" i="30"/>
  <c r="D85" i="30"/>
  <c r="E85" i="30" s="1"/>
  <c r="D86" i="30"/>
  <c r="E86" i="30" s="1"/>
  <c r="D87" i="30"/>
  <c r="E87" i="30" s="1"/>
  <c r="D88" i="30"/>
  <c r="D89" i="30"/>
  <c r="E89" i="30" s="1"/>
  <c r="D90" i="30"/>
  <c r="E90" i="30" s="1"/>
  <c r="D91" i="30"/>
  <c r="D92" i="30"/>
  <c r="D93" i="30"/>
  <c r="D94" i="30"/>
  <c r="E94" i="30" s="1"/>
  <c r="D95" i="30"/>
  <c r="E95" i="30" s="1"/>
  <c r="D96" i="30"/>
  <c r="D97" i="30"/>
  <c r="E97" i="30" s="1"/>
  <c r="D98" i="30"/>
  <c r="E98" i="30" s="1"/>
  <c r="D99" i="30"/>
  <c r="E99" i="30" s="1"/>
  <c r="D100" i="30"/>
  <c r="D101" i="30"/>
  <c r="E101" i="30" s="1"/>
  <c r="D102" i="30"/>
  <c r="E102" i="30" s="1"/>
  <c r="D103" i="30"/>
  <c r="E103" i="30" s="1"/>
  <c r="D104" i="30"/>
  <c r="D105" i="30"/>
  <c r="D106" i="30"/>
  <c r="E106" i="30" s="1"/>
  <c r="D107" i="30"/>
  <c r="E107" i="30" s="1"/>
  <c r="D108" i="30"/>
  <c r="D109" i="30"/>
  <c r="D110" i="30"/>
  <c r="E110" i="30" s="1"/>
  <c r="D111" i="30"/>
  <c r="E111" i="30" s="1"/>
  <c r="D112" i="30"/>
  <c r="D113" i="30"/>
  <c r="E113" i="30" s="1"/>
  <c r="D114" i="30"/>
  <c r="E114" i="30" s="1"/>
  <c r="D115" i="30"/>
  <c r="E115" i="30" s="1"/>
  <c r="D116" i="30"/>
  <c r="D117" i="30"/>
  <c r="E117" i="30" s="1"/>
  <c r="D118" i="30"/>
  <c r="E118" i="30" s="1"/>
  <c r="D119" i="30"/>
  <c r="E119" i="30" s="1"/>
  <c r="D120" i="30"/>
  <c r="D121" i="30"/>
  <c r="E121" i="30" s="1"/>
  <c r="D122" i="30"/>
  <c r="E122" i="30" s="1"/>
  <c r="D123" i="30"/>
  <c r="D124" i="30"/>
  <c r="D125" i="30"/>
  <c r="D126" i="30"/>
  <c r="E126" i="30" s="1"/>
  <c r="D127" i="30"/>
  <c r="E127" i="30" s="1"/>
  <c r="D128" i="30"/>
  <c r="D129" i="30"/>
  <c r="E129" i="30" s="1"/>
  <c r="D130" i="30"/>
  <c r="E130" i="30" s="1"/>
  <c r="D131" i="30"/>
  <c r="E131" i="30" s="1"/>
  <c r="D132" i="30"/>
  <c r="D133" i="30"/>
  <c r="E133" i="30" s="1"/>
  <c r="D134" i="30"/>
  <c r="E134" i="30" s="1"/>
  <c r="D135" i="30"/>
  <c r="D136" i="30"/>
  <c r="D137" i="30"/>
  <c r="E137" i="30" s="1"/>
  <c r="D138" i="30"/>
  <c r="E138" i="30" s="1"/>
  <c r="D139" i="30"/>
  <c r="E139" i="30" s="1"/>
  <c r="D140" i="30"/>
  <c r="D141" i="30"/>
  <c r="E141" i="30" s="1"/>
  <c r="D142" i="30"/>
  <c r="E142" i="30" s="1"/>
  <c r="D143" i="30"/>
  <c r="D144" i="30"/>
  <c r="D145" i="30"/>
  <c r="E145" i="30" s="1"/>
  <c r="D146" i="30"/>
  <c r="E146" i="30" s="1"/>
  <c r="D147" i="30"/>
  <c r="E147" i="30" s="1"/>
  <c r="D148" i="30"/>
  <c r="D149" i="30"/>
  <c r="E149" i="30" s="1"/>
  <c r="D150" i="30"/>
  <c r="E150" i="30" s="1"/>
  <c r="D151" i="30"/>
  <c r="D152" i="30"/>
  <c r="D153" i="30"/>
  <c r="E153" i="30" s="1"/>
  <c r="D154" i="30"/>
  <c r="E154" i="30" s="1"/>
  <c r="D155" i="30"/>
  <c r="E155" i="30" s="1"/>
  <c r="D156" i="30"/>
  <c r="D157" i="30"/>
  <c r="D158" i="30"/>
  <c r="E158" i="30" s="1"/>
  <c r="D159" i="30"/>
  <c r="E159" i="30" s="1"/>
  <c r="D160" i="30"/>
  <c r="D161" i="30"/>
  <c r="E161" i="30" s="1"/>
  <c r="D162" i="30"/>
  <c r="E162" i="30" s="1"/>
  <c r="D163" i="30"/>
  <c r="E163" i="30" s="1"/>
  <c r="D164" i="30"/>
  <c r="D165" i="30"/>
  <c r="D166" i="30"/>
  <c r="E166" i="30" s="1"/>
  <c r="D167" i="30"/>
  <c r="E167" i="30" s="1"/>
  <c r="D168" i="30"/>
  <c r="D169" i="30"/>
  <c r="E169" i="30" s="1"/>
  <c r="D170" i="30"/>
  <c r="E170" i="30" s="1"/>
  <c r="D171" i="30"/>
  <c r="D172" i="30"/>
  <c r="D173" i="30"/>
  <c r="E173" i="30" s="1"/>
  <c r="D174" i="30"/>
  <c r="E174" i="30" s="1"/>
  <c r="D175" i="30"/>
  <c r="E175" i="30" s="1"/>
  <c r="D176" i="30"/>
  <c r="D177" i="30"/>
  <c r="E177" i="30" s="1"/>
  <c r="D178" i="30"/>
  <c r="E178" i="30" s="1"/>
  <c r="D179" i="30"/>
  <c r="D180" i="30"/>
  <c r="D181" i="30"/>
  <c r="E181" i="30" s="1"/>
  <c r="D182" i="30"/>
  <c r="E182" i="30" s="1"/>
  <c r="D183" i="30"/>
  <c r="E183" i="30" s="1"/>
  <c r="D184" i="30"/>
  <c r="D185" i="30"/>
  <c r="E185" i="30" s="1"/>
  <c r="D186" i="30"/>
  <c r="E186" i="30" s="1"/>
  <c r="D187" i="30"/>
  <c r="D188" i="30"/>
  <c r="D189" i="30"/>
  <c r="E189" i="30" s="1"/>
  <c r="D190" i="30"/>
  <c r="E190" i="30" s="1"/>
  <c r="D191" i="30"/>
  <c r="E191" i="30" s="1"/>
  <c r="D192" i="30"/>
  <c r="D193" i="30"/>
  <c r="E193" i="30" s="1"/>
  <c r="D194" i="30"/>
  <c r="E194" i="30" s="1"/>
  <c r="D195" i="30"/>
  <c r="D196" i="30"/>
  <c r="D197" i="30"/>
  <c r="E197" i="30" s="1"/>
  <c r="D198" i="30"/>
  <c r="E198" i="30" s="1"/>
  <c r="D199" i="30"/>
  <c r="E199" i="30" s="1"/>
  <c r="D200" i="30"/>
  <c r="D201" i="30"/>
  <c r="E201" i="30" s="1"/>
  <c r="D202" i="30"/>
  <c r="E202" i="30" s="1"/>
  <c r="D203" i="30"/>
  <c r="E203" i="30" s="1"/>
  <c r="D42" i="30"/>
  <c r="E200" i="30"/>
  <c r="E196" i="30"/>
  <c r="E195" i="30"/>
  <c r="E192" i="30"/>
  <c r="E188" i="30"/>
  <c r="E187" i="30"/>
  <c r="E184" i="30"/>
  <c r="E180" i="30"/>
  <c r="E179" i="30"/>
  <c r="E176" i="30"/>
  <c r="E172" i="30"/>
  <c r="E171" i="30"/>
  <c r="E168" i="30"/>
  <c r="E165" i="30"/>
  <c r="E164" i="30"/>
  <c r="E160" i="30"/>
  <c r="E157" i="30"/>
  <c r="E156" i="30"/>
  <c r="E152" i="30"/>
  <c r="E151" i="30"/>
  <c r="E148" i="30"/>
  <c r="E144" i="30"/>
  <c r="E143" i="30"/>
  <c r="E140" i="30"/>
  <c r="E136" i="30"/>
  <c r="E135" i="30"/>
  <c r="E132" i="30"/>
  <c r="E128" i="30"/>
  <c r="E125" i="30"/>
  <c r="E124" i="30"/>
  <c r="E123" i="30"/>
  <c r="E120" i="30"/>
  <c r="E116" i="30"/>
  <c r="E112" i="30"/>
  <c r="E109" i="30"/>
  <c r="E108" i="30"/>
  <c r="E105" i="30"/>
  <c r="E104" i="30"/>
  <c r="E100" i="30"/>
  <c r="E96" i="30"/>
  <c r="E93" i="30"/>
  <c r="E92" i="30"/>
  <c r="E91" i="30"/>
  <c r="E88" i="30"/>
  <c r="E84" i="30"/>
  <c r="E80" i="30"/>
  <c r="E77" i="30"/>
  <c r="E76" i="30"/>
  <c r="E73" i="30"/>
  <c r="E72" i="30"/>
  <c r="E68" i="30"/>
  <c r="E64" i="30"/>
  <c r="E61" i="30"/>
  <c r="E60" i="30"/>
  <c r="E59" i="30"/>
  <c r="E56" i="30"/>
  <c r="E53" i="30"/>
  <c r="E52" i="30"/>
  <c r="E48" i="30"/>
  <c r="E47" i="30"/>
  <c r="E44" i="30"/>
  <c r="E42" i="30"/>
  <c r="F208" i="29"/>
  <c r="D15" i="30" l="1"/>
  <c r="D16" i="30" s="1"/>
  <c r="J27" i="30"/>
  <c r="J28" i="30"/>
  <c r="J26" i="30"/>
  <c r="J29" i="30" s="1"/>
  <c r="D204" i="30"/>
  <c r="E204" i="30"/>
  <c r="F1333" i="29"/>
  <c r="D168" i="29" s="1"/>
  <c r="F1332" i="29"/>
  <c r="L25" i="30"/>
  <c r="L27" i="30" l="1"/>
  <c r="L28" i="30"/>
  <c r="L26" i="30"/>
  <c r="L29" i="30" s="1"/>
  <c r="F181" i="29"/>
  <c r="F182" i="29"/>
  <c r="F187" i="29"/>
  <c r="F188" i="29"/>
  <c r="F193" i="29"/>
  <c r="F194" i="29"/>
  <c r="F199" i="29"/>
  <c r="F200" i="29"/>
  <c r="F205" i="29"/>
  <c r="F206" i="29"/>
  <c r="F211" i="29"/>
  <c r="F212" i="29"/>
  <c r="F217" i="29"/>
  <c r="F218" i="29"/>
  <c r="F224" i="29"/>
  <c r="F229" i="29"/>
  <c r="F230" i="29"/>
  <c r="F235" i="29"/>
  <c r="F236" i="29"/>
  <c r="F241" i="29"/>
  <c r="F242" i="29"/>
  <c r="F247" i="29"/>
  <c r="F248" i="29"/>
  <c r="F253" i="29"/>
  <c r="F254" i="29"/>
  <c r="F259" i="29"/>
  <c r="F260" i="29"/>
  <c r="F266" i="29"/>
  <c r="F271" i="29"/>
  <c r="F272" i="29"/>
  <c r="F277" i="29"/>
  <c r="F278" i="29"/>
  <c r="F283" i="29"/>
  <c r="F284" i="29"/>
  <c r="F289" i="29"/>
  <c r="F290" i="29"/>
  <c r="F295" i="29"/>
  <c r="F296" i="29"/>
  <c r="F301" i="29"/>
  <c r="F302" i="29"/>
  <c r="F307" i="29"/>
  <c r="F308" i="29"/>
  <c r="F313" i="29"/>
  <c r="F314" i="29"/>
  <c r="F319" i="29"/>
  <c r="F320" i="29"/>
  <c r="F325" i="29"/>
  <c r="F326" i="29"/>
  <c r="F332" i="29"/>
  <c r="F337" i="29"/>
  <c r="F338" i="29"/>
  <c r="F343" i="29"/>
  <c r="F344" i="29"/>
  <c r="F349" i="29"/>
  <c r="F350" i="29"/>
  <c r="F355" i="29"/>
  <c r="F356" i="29"/>
  <c r="F361" i="29"/>
  <c r="F362" i="29"/>
  <c r="F367" i="29"/>
  <c r="F368" i="29"/>
  <c r="F374" i="29"/>
  <c r="F379" i="29"/>
  <c r="F380" i="29"/>
  <c r="F385" i="29"/>
  <c r="F386" i="29"/>
  <c r="F391" i="29"/>
  <c r="F392" i="29"/>
  <c r="F397" i="29"/>
  <c r="F398" i="29"/>
  <c r="F403" i="29"/>
  <c r="F404" i="29"/>
  <c r="F409" i="29"/>
  <c r="F410" i="29"/>
  <c r="F415" i="29"/>
  <c r="F416" i="29"/>
  <c r="F421" i="29"/>
  <c r="F422" i="29"/>
  <c r="F427" i="29"/>
  <c r="F428" i="29"/>
  <c r="F433" i="29"/>
  <c r="F434" i="29"/>
  <c r="F440" i="29"/>
  <c r="F445" i="29"/>
  <c r="F446" i="29"/>
  <c r="F451" i="29"/>
  <c r="F452" i="29"/>
  <c r="F457" i="29"/>
  <c r="F458" i="29"/>
  <c r="F463" i="29"/>
  <c r="F464" i="29"/>
  <c r="F469" i="29"/>
  <c r="F470" i="29"/>
  <c r="F475" i="29"/>
  <c r="F476" i="29"/>
  <c r="F482" i="29"/>
  <c r="F487" i="29"/>
  <c r="F488" i="29"/>
  <c r="F493" i="29"/>
  <c r="F494" i="29"/>
  <c r="F499" i="29"/>
  <c r="F500" i="29"/>
  <c r="F505" i="29"/>
  <c r="F506" i="29"/>
  <c r="F511" i="29"/>
  <c r="F512" i="29"/>
  <c r="F517" i="29"/>
  <c r="F518" i="29"/>
  <c r="F523" i="29"/>
  <c r="F524" i="29"/>
  <c r="F529" i="29"/>
  <c r="F530" i="29"/>
  <c r="F535" i="29"/>
  <c r="F536" i="29"/>
  <c r="F541" i="29"/>
  <c r="F542" i="29"/>
  <c r="F548" i="29"/>
  <c r="F553" i="29"/>
  <c r="F554" i="29"/>
  <c r="F559" i="29"/>
  <c r="F560" i="29"/>
  <c r="F565" i="29"/>
  <c r="F566" i="29"/>
  <c r="F571" i="29"/>
  <c r="F572" i="29"/>
  <c r="F577" i="29"/>
  <c r="F578" i="29"/>
  <c r="F583" i="29"/>
  <c r="F584" i="29"/>
  <c r="F590" i="29"/>
  <c r="F595" i="29"/>
  <c r="F596" i="29"/>
  <c r="F601" i="29"/>
  <c r="F602" i="29"/>
  <c r="F607" i="29"/>
  <c r="F608" i="29"/>
  <c r="F613" i="29"/>
  <c r="F614" i="29"/>
  <c r="F619" i="29"/>
  <c r="F620" i="29"/>
  <c r="F625" i="29"/>
  <c r="F626" i="29"/>
  <c r="F631" i="29"/>
  <c r="F632" i="29"/>
  <c r="F637" i="29"/>
  <c r="F638" i="29"/>
  <c r="F643" i="29"/>
  <c r="F644" i="29"/>
  <c r="F649" i="29"/>
  <c r="F650" i="29"/>
  <c r="F656" i="29"/>
  <c r="F661" i="29"/>
  <c r="F662" i="29"/>
  <c r="F667" i="29"/>
  <c r="F668" i="29"/>
  <c r="F673" i="29"/>
  <c r="F674" i="29"/>
  <c r="F679" i="29"/>
  <c r="F680" i="29"/>
  <c r="F685" i="29"/>
  <c r="F686" i="29"/>
  <c r="F691" i="29"/>
  <c r="F692" i="29"/>
  <c r="F698" i="29"/>
  <c r="F704" i="29"/>
  <c r="F709" i="29"/>
  <c r="F710" i="29"/>
  <c r="F715" i="29"/>
  <c r="F716" i="29"/>
  <c r="F721" i="29"/>
  <c r="F722" i="29"/>
  <c r="F727" i="29"/>
  <c r="F728" i="29"/>
  <c r="F734" i="29"/>
  <c r="F740" i="29"/>
  <c r="F745" i="29"/>
  <c r="F746" i="29"/>
  <c r="F751" i="29"/>
  <c r="F752" i="29"/>
  <c r="F757" i="29"/>
  <c r="F758" i="29"/>
  <c r="F763" i="29"/>
  <c r="F764" i="29"/>
  <c r="F769" i="29"/>
  <c r="F770" i="29"/>
  <c r="F775" i="29"/>
  <c r="F781" i="29"/>
  <c r="F782" i="29"/>
  <c r="F787" i="29"/>
  <c r="F788" i="29"/>
  <c r="F793" i="29"/>
  <c r="F794" i="29"/>
  <c r="F799" i="29"/>
  <c r="F800" i="29"/>
  <c r="F805" i="29"/>
  <c r="F806" i="29"/>
  <c r="F811" i="29"/>
  <c r="F817" i="29"/>
  <c r="F818" i="29"/>
  <c r="F823" i="29"/>
  <c r="F824" i="29"/>
  <c r="F829" i="29"/>
  <c r="F830" i="29"/>
  <c r="F835" i="29"/>
  <c r="F836" i="29"/>
  <c r="F841" i="29"/>
  <c r="F842" i="29"/>
  <c r="F847" i="29"/>
  <c r="F859" i="29"/>
  <c r="F860" i="29"/>
  <c r="F865" i="29"/>
  <c r="F866" i="29"/>
  <c r="F871" i="29"/>
  <c r="F872" i="29"/>
  <c r="F877" i="29"/>
  <c r="F878" i="29"/>
  <c r="F883" i="29"/>
  <c r="F884" i="29"/>
  <c r="F890" i="29"/>
  <c r="F896" i="29"/>
  <c r="F902" i="29"/>
  <c r="F908" i="29"/>
  <c r="F914" i="29"/>
  <c r="F920" i="29"/>
  <c r="F926" i="29"/>
  <c r="F932" i="29"/>
  <c r="F938" i="29"/>
  <c r="F944" i="29"/>
  <c r="F950" i="29"/>
  <c r="F956" i="29"/>
  <c r="F962" i="29"/>
  <c r="F968" i="29"/>
  <c r="F974" i="29"/>
  <c r="F980" i="29"/>
  <c r="F986" i="29"/>
  <c r="F992" i="29"/>
  <c r="F998" i="29"/>
  <c r="F1004" i="29"/>
  <c r="F1010" i="29"/>
  <c r="F1016" i="29"/>
  <c r="F1022" i="29"/>
  <c r="F1028" i="29"/>
  <c r="F1034" i="29"/>
  <c r="F1040" i="29"/>
  <c r="F1046" i="29"/>
  <c r="F1052" i="29"/>
  <c r="F1058" i="29"/>
  <c r="F1064" i="29"/>
  <c r="F1070" i="29"/>
  <c r="F1076" i="29"/>
  <c r="F1082" i="29"/>
  <c r="F1088" i="29"/>
  <c r="F1094" i="29"/>
  <c r="F1100" i="29"/>
  <c r="F1106" i="29"/>
  <c r="F1112" i="29"/>
  <c r="F1118" i="29"/>
  <c r="F1124" i="29"/>
  <c r="F1130" i="29"/>
  <c r="F1136" i="29"/>
  <c r="F1142" i="29"/>
  <c r="F1148" i="29"/>
  <c r="F1154" i="29"/>
  <c r="F1160" i="29"/>
  <c r="F1166" i="29"/>
  <c r="F1172" i="29"/>
  <c r="F1178" i="29"/>
  <c r="F1184" i="29"/>
  <c r="F1190" i="29"/>
  <c r="F1196" i="29"/>
  <c r="F1202" i="29"/>
  <c r="F1208" i="29"/>
  <c r="F1214" i="29"/>
  <c r="F1220" i="29"/>
  <c r="F1226" i="29"/>
  <c r="F1232" i="29"/>
  <c r="F1238" i="29"/>
  <c r="F1244" i="29"/>
  <c r="F1250" i="29"/>
  <c r="F1255" i="29"/>
  <c r="F1256" i="29"/>
  <c r="F1261" i="29"/>
  <c r="F1262" i="29"/>
  <c r="F1267" i="29"/>
  <c r="F1268" i="29"/>
  <c r="F1273" i="29"/>
  <c r="F1274" i="29"/>
  <c r="F1279" i="29"/>
  <c r="F1280" i="29"/>
  <c r="F1285" i="29"/>
  <c r="F1291" i="29"/>
  <c r="F1292" i="29"/>
  <c r="F1297" i="29"/>
  <c r="F1298" i="29"/>
  <c r="F1303" i="29"/>
  <c r="F1304" i="29"/>
  <c r="F1309" i="29"/>
  <c r="F1310" i="29"/>
  <c r="F1316" i="29"/>
  <c r="F1322" i="29"/>
  <c r="F1327" i="29"/>
  <c r="F1328" i="29"/>
  <c r="F1251" i="29"/>
  <c r="D1334" i="29"/>
  <c r="G1334" i="29"/>
  <c r="H1334" i="29"/>
  <c r="I1333" i="29"/>
  <c r="E168" i="29" s="1"/>
  <c r="F168" i="29" s="1"/>
  <c r="F165" i="27" s="1"/>
  <c r="F203" i="30" s="1"/>
  <c r="G203" i="30" s="1"/>
  <c r="I203" i="30" s="1"/>
  <c r="J203" i="30" s="1"/>
  <c r="M203" i="30" s="1"/>
  <c r="I1332" i="29"/>
  <c r="J1332" i="29" s="1"/>
  <c r="I1331" i="29"/>
  <c r="J1331" i="29" s="1"/>
  <c r="I1330" i="29"/>
  <c r="J1330" i="29" s="1"/>
  <c r="I1329" i="29"/>
  <c r="J1329" i="29" s="1"/>
  <c r="I1328" i="29"/>
  <c r="J1328" i="29" s="1"/>
  <c r="I1327" i="29"/>
  <c r="J1327" i="29" s="1"/>
  <c r="I1326" i="29"/>
  <c r="I1325" i="29"/>
  <c r="J1325" i="29" s="1"/>
  <c r="I1324" i="29"/>
  <c r="J1324" i="29" s="1"/>
  <c r="I1323" i="29"/>
  <c r="J1323" i="29" s="1"/>
  <c r="I1322" i="29"/>
  <c r="J1322" i="29" s="1"/>
  <c r="I1321" i="29"/>
  <c r="J1321" i="29" s="1"/>
  <c r="I1320" i="29"/>
  <c r="J1320" i="29" s="1"/>
  <c r="I1319" i="29"/>
  <c r="J1319" i="29" s="1"/>
  <c r="I1318" i="29"/>
  <c r="J1318" i="29" s="1"/>
  <c r="I1317" i="29"/>
  <c r="J1317" i="29" s="1"/>
  <c r="I1316" i="29"/>
  <c r="J1316" i="29" s="1"/>
  <c r="I1315" i="29"/>
  <c r="J1315" i="29" s="1"/>
  <c r="I1314" i="29"/>
  <c r="J1314" i="29" s="1"/>
  <c r="I1313" i="29"/>
  <c r="J1313" i="29" s="1"/>
  <c r="I1312" i="29"/>
  <c r="I1311" i="29"/>
  <c r="J1311" i="29" s="1"/>
  <c r="I1310" i="29"/>
  <c r="J1310" i="29" s="1"/>
  <c r="I1309" i="29"/>
  <c r="J1309" i="29" s="1"/>
  <c r="I1308" i="29"/>
  <c r="I1307" i="29"/>
  <c r="J1307" i="29" s="1"/>
  <c r="I1306" i="29"/>
  <c r="J1306" i="29" s="1"/>
  <c r="I1305" i="29"/>
  <c r="J1305" i="29" s="1"/>
  <c r="I1304" i="29"/>
  <c r="I1303" i="29"/>
  <c r="J1303" i="29" s="1"/>
  <c r="I1302" i="29"/>
  <c r="J1302" i="29" s="1"/>
  <c r="I1301" i="29"/>
  <c r="J1301" i="29" s="1"/>
  <c r="I1300" i="29"/>
  <c r="J1300" i="29" s="1"/>
  <c r="I1299" i="29"/>
  <c r="J1299" i="29" s="1"/>
  <c r="I1298" i="29"/>
  <c r="J1298" i="29" s="1"/>
  <c r="I1297" i="29"/>
  <c r="J1297" i="29" s="1"/>
  <c r="I1296" i="29"/>
  <c r="J1296" i="29" s="1"/>
  <c r="I1295" i="29"/>
  <c r="J1295" i="29" s="1"/>
  <c r="I1294" i="29"/>
  <c r="J1294" i="29" s="1"/>
  <c r="I1293" i="29"/>
  <c r="J1293" i="29" s="1"/>
  <c r="I1292" i="29"/>
  <c r="J1292" i="29" s="1"/>
  <c r="I1291" i="29"/>
  <c r="J1291" i="29" s="1"/>
  <c r="I1290" i="29"/>
  <c r="J1290" i="29" s="1"/>
  <c r="I1289" i="29"/>
  <c r="J1289" i="29" s="1"/>
  <c r="I1288" i="29"/>
  <c r="J1288" i="29" s="1"/>
  <c r="I1287" i="29"/>
  <c r="J1287" i="29" s="1"/>
  <c r="I1286" i="29"/>
  <c r="J1286" i="29" s="1"/>
  <c r="I1285" i="29"/>
  <c r="J1285" i="29" s="1"/>
  <c r="I1284" i="29"/>
  <c r="J1284" i="29" s="1"/>
  <c r="I1283" i="29"/>
  <c r="I1282" i="29"/>
  <c r="J1282" i="29" s="1"/>
  <c r="I1281" i="29"/>
  <c r="J1281" i="29" s="1"/>
  <c r="I1280" i="29"/>
  <c r="J1280" i="29" s="1"/>
  <c r="I1279" i="29"/>
  <c r="J1279" i="29" s="1"/>
  <c r="I1278" i="29"/>
  <c r="J1278" i="29" s="1"/>
  <c r="I1277" i="29"/>
  <c r="I1276" i="29"/>
  <c r="J1276" i="29" s="1"/>
  <c r="I1275" i="29"/>
  <c r="J1275" i="29" s="1"/>
  <c r="I1274" i="29"/>
  <c r="J1274" i="29" s="1"/>
  <c r="I1273" i="29"/>
  <c r="J1273" i="29" s="1"/>
  <c r="I1272" i="29"/>
  <c r="J1272" i="29" s="1"/>
  <c r="I1271" i="29"/>
  <c r="J1271" i="29" s="1"/>
  <c r="I1270" i="29"/>
  <c r="J1270" i="29" s="1"/>
  <c r="I1269" i="29"/>
  <c r="J1269" i="29" s="1"/>
  <c r="I1268" i="29"/>
  <c r="J1268" i="29" s="1"/>
  <c r="I1267" i="29"/>
  <c r="J1267" i="29" s="1"/>
  <c r="I1266" i="29"/>
  <c r="J1266" i="29" s="1"/>
  <c r="I1265" i="29"/>
  <c r="J1265" i="29" s="1"/>
  <c r="I1264" i="29"/>
  <c r="J1264" i="29" s="1"/>
  <c r="I1263" i="29"/>
  <c r="J1263" i="29" s="1"/>
  <c r="I1262" i="29"/>
  <c r="J1262" i="29" s="1"/>
  <c r="I1261" i="29"/>
  <c r="I1260" i="29"/>
  <c r="J1260" i="29" s="1"/>
  <c r="I1259" i="29"/>
  <c r="J1259" i="29" s="1"/>
  <c r="I1258" i="29"/>
  <c r="J1258" i="29" s="1"/>
  <c r="I1257" i="29"/>
  <c r="J1257" i="29" s="1"/>
  <c r="I1256" i="29"/>
  <c r="J1256" i="29" s="1"/>
  <c r="I1255" i="29"/>
  <c r="J1255" i="29" s="1"/>
  <c r="I1254" i="29"/>
  <c r="J1254" i="29" s="1"/>
  <c r="I1253" i="29"/>
  <c r="J1253" i="29" s="1"/>
  <c r="I1252" i="29"/>
  <c r="J1252" i="29" s="1"/>
  <c r="I1251" i="29"/>
  <c r="J1251" i="29" s="1"/>
  <c r="I1250" i="29"/>
  <c r="J1250" i="29" s="1"/>
  <c r="I1249" i="29"/>
  <c r="J1249" i="29" s="1"/>
  <c r="I1248" i="29"/>
  <c r="J1248" i="29" s="1"/>
  <c r="I1247" i="29"/>
  <c r="I1246" i="29"/>
  <c r="J1246" i="29" s="1"/>
  <c r="I1245" i="29"/>
  <c r="I1244" i="29"/>
  <c r="J1244" i="29" s="1"/>
  <c r="I1243" i="29"/>
  <c r="J1243" i="29" s="1"/>
  <c r="I1242" i="29"/>
  <c r="J1242" i="29" s="1"/>
  <c r="I1241" i="29"/>
  <c r="J1241" i="29" s="1"/>
  <c r="I1240" i="29"/>
  <c r="J1240" i="29" s="1"/>
  <c r="I1239" i="29"/>
  <c r="I1238" i="29"/>
  <c r="J1238" i="29" s="1"/>
  <c r="I1237" i="29"/>
  <c r="J1237" i="29" s="1"/>
  <c r="I1236" i="29"/>
  <c r="J1236" i="29" s="1"/>
  <c r="I1235" i="29"/>
  <c r="J1235" i="29" s="1"/>
  <c r="I1234" i="29"/>
  <c r="J1234" i="29" s="1"/>
  <c r="I1233" i="29"/>
  <c r="J1233" i="29" s="1"/>
  <c r="I1232" i="29"/>
  <c r="I1231" i="29"/>
  <c r="J1231" i="29" s="1"/>
  <c r="I1230" i="29"/>
  <c r="J1230" i="29" s="1"/>
  <c r="I1229" i="29"/>
  <c r="J1229" i="29" s="1"/>
  <c r="I1228" i="29"/>
  <c r="J1228" i="29" s="1"/>
  <c r="I1227" i="29"/>
  <c r="J1227" i="29" s="1"/>
  <c r="I1226" i="29"/>
  <c r="J1226" i="29" s="1"/>
  <c r="I1225" i="29"/>
  <c r="I1224" i="29"/>
  <c r="J1224" i="29" s="1"/>
  <c r="I1223" i="29"/>
  <c r="J1223" i="29" s="1"/>
  <c r="I1222" i="29"/>
  <c r="J1222" i="29" s="1"/>
  <c r="I1221" i="29"/>
  <c r="J1221" i="29" s="1"/>
  <c r="I1220" i="29"/>
  <c r="J1220" i="29" s="1"/>
  <c r="I1219" i="29"/>
  <c r="J1219" i="29" s="1"/>
  <c r="I1218" i="29"/>
  <c r="I1217" i="29"/>
  <c r="J1217" i="29" s="1"/>
  <c r="I1216" i="29"/>
  <c r="J1216" i="29" s="1"/>
  <c r="I1215" i="29"/>
  <c r="I1214" i="29"/>
  <c r="I1213" i="29"/>
  <c r="J1213" i="29" s="1"/>
  <c r="I1212" i="29"/>
  <c r="J1212" i="29" s="1"/>
  <c r="I1211" i="29"/>
  <c r="J1211" i="29" s="1"/>
  <c r="I1210" i="29"/>
  <c r="I1209" i="29"/>
  <c r="J1209" i="29" s="1"/>
  <c r="I1208" i="29"/>
  <c r="J1208" i="29" s="1"/>
  <c r="I1207" i="29"/>
  <c r="J1207" i="29" s="1"/>
  <c r="I1206" i="29"/>
  <c r="J1206" i="29" s="1"/>
  <c r="I1205" i="29"/>
  <c r="J1205" i="29" s="1"/>
  <c r="I1204" i="29"/>
  <c r="J1204" i="29" s="1"/>
  <c r="I1203" i="29"/>
  <c r="J1203" i="29" s="1"/>
  <c r="I1202" i="29"/>
  <c r="J1202" i="29" s="1"/>
  <c r="I1201" i="29"/>
  <c r="J1201" i="29" s="1"/>
  <c r="I1200" i="29"/>
  <c r="J1200" i="29" s="1"/>
  <c r="I1199" i="29"/>
  <c r="J1199" i="29" s="1"/>
  <c r="I1198" i="29"/>
  <c r="J1198" i="29" s="1"/>
  <c r="I1197" i="29"/>
  <c r="J1197" i="29" s="1"/>
  <c r="I1196" i="29"/>
  <c r="I1195" i="29"/>
  <c r="J1195" i="29" s="1"/>
  <c r="I1194" i="29"/>
  <c r="J1194" i="29" s="1"/>
  <c r="I1193" i="29"/>
  <c r="J1193" i="29" s="1"/>
  <c r="I1192" i="29"/>
  <c r="J1192" i="29" s="1"/>
  <c r="I1191" i="29"/>
  <c r="J1191" i="29" s="1"/>
  <c r="I1190" i="29"/>
  <c r="J1190" i="29" s="1"/>
  <c r="I1189" i="29"/>
  <c r="I1188" i="29"/>
  <c r="J1188" i="29" s="1"/>
  <c r="I1187" i="29"/>
  <c r="J1187" i="29" s="1"/>
  <c r="I1186" i="29"/>
  <c r="J1186" i="29" s="1"/>
  <c r="I1185" i="29"/>
  <c r="J1185" i="29" s="1"/>
  <c r="I1184" i="29"/>
  <c r="J1184" i="29" s="1"/>
  <c r="I1183" i="29"/>
  <c r="J1183" i="29" s="1"/>
  <c r="I1182" i="29"/>
  <c r="I1181" i="29"/>
  <c r="I1180" i="29"/>
  <c r="J1180" i="29" s="1"/>
  <c r="I1179" i="29"/>
  <c r="J1179" i="29" s="1"/>
  <c r="I1178" i="29"/>
  <c r="J1178" i="29" s="1"/>
  <c r="I1177" i="29"/>
  <c r="J1177" i="29" s="1"/>
  <c r="I1176" i="29"/>
  <c r="J1176" i="29" s="1"/>
  <c r="I1175" i="29"/>
  <c r="J1175" i="29" s="1"/>
  <c r="I1174" i="29"/>
  <c r="I1173" i="29"/>
  <c r="J1173" i="29" s="1"/>
  <c r="I1172" i="29"/>
  <c r="J1172" i="29" s="1"/>
  <c r="I1171" i="29"/>
  <c r="J1171" i="29" s="1"/>
  <c r="I1170" i="29"/>
  <c r="J1170" i="29" s="1"/>
  <c r="I1169" i="29"/>
  <c r="J1169" i="29" s="1"/>
  <c r="I1168" i="29"/>
  <c r="J1168" i="29" s="1"/>
  <c r="I1167" i="29"/>
  <c r="I1166" i="29"/>
  <c r="J1166" i="29" s="1"/>
  <c r="I1165" i="29"/>
  <c r="J1165" i="29" s="1"/>
  <c r="I1164" i="29"/>
  <c r="J1164" i="29" s="1"/>
  <c r="I1163" i="29"/>
  <c r="J1163" i="29" s="1"/>
  <c r="I1162" i="29"/>
  <c r="J1162" i="29" s="1"/>
  <c r="I1161" i="29"/>
  <c r="J1161" i="29" s="1"/>
  <c r="I1160" i="29"/>
  <c r="I1159" i="29"/>
  <c r="J1159" i="29" s="1"/>
  <c r="I1158" i="29"/>
  <c r="J1158" i="29" s="1"/>
  <c r="I1157" i="29"/>
  <c r="J1157" i="29" s="1"/>
  <c r="I1156" i="29"/>
  <c r="J1156" i="29" s="1"/>
  <c r="I1155" i="29"/>
  <c r="J1155" i="29" s="1"/>
  <c r="I1154" i="29"/>
  <c r="J1154" i="29" s="1"/>
  <c r="I1153" i="29"/>
  <c r="I1152" i="29"/>
  <c r="I1151" i="29"/>
  <c r="J1151" i="29" s="1"/>
  <c r="I1150" i="29"/>
  <c r="J1150" i="29" s="1"/>
  <c r="I1149" i="29"/>
  <c r="J1149" i="29" s="1"/>
  <c r="I1148" i="29"/>
  <c r="J1148" i="29" s="1"/>
  <c r="I1147" i="29"/>
  <c r="J1147" i="29" s="1"/>
  <c r="I1146" i="29"/>
  <c r="J1146" i="29" s="1"/>
  <c r="I1145" i="29"/>
  <c r="I1144" i="29"/>
  <c r="J1144" i="29" s="1"/>
  <c r="I1143" i="29"/>
  <c r="J1143" i="29" s="1"/>
  <c r="I1142" i="29"/>
  <c r="J1142" i="29" s="1"/>
  <c r="I1141" i="29"/>
  <c r="J1141" i="29" s="1"/>
  <c r="I1140" i="29"/>
  <c r="J1140" i="29" s="1"/>
  <c r="I1139" i="29"/>
  <c r="J1139" i="29" s="1"/>
  <c r="I1138" i="29"/>
  <c r="I1137" i="29"/>
  <c r="J1137" i="29" s="1"/>
  <c r="I1136" i="29"/>
  <c r="J1136" i="29" s="1"/>
  <c r="I1135" i="29"/>
  <c r="J1135" i="29" s="1"/>
  <c r="I1134" i="29"/>
  <c r="J1134" i="29" s="1"/>
  <c r="I1133" i="29"/>
  <c r="J1133" i="29" s="1"/>
  <c r="I1132" i="29"/>
  <c r="J1132" i="29" s="1"/>
  <c r="I1131" i="29"/>
  <c r="I1130" i="29"/>
  <c r="J1130" i="29" s="1"/>
  <c r="I1129" i="29"/>
  <c r="J1129" i="29" s="1"/>
  <c r="I1128" i="29"/>
  <c r="J1128" i="29" s="1"/>
  <c r="I1127" i="29"/>
  <c r="J1127" i="29" s="1"/>
  <c r="I1126" i="29"/>
  <c r="J1126" i="29" s="1"/>
  <c r="I1125" i="29"/>
  <c r="J1125" i="29" s="1"/>
  <c r="I1124" i="29"/>
  <c r="I1123" i="29"/>
  <c r="J1123" i="29" s="1"/>
  <c r="I1122" i="29"/>
  <c r="J1122" i="29" s="1"/>
  <c r="I1121" i="29"/>
  <c r="I1120" i="29"/>
  <c r="J1120" i="29" s="1"/>
  <c r="I1119" i="29"/>
  <c r="J1119" i="29" s="1"/>
  <c r="I1118" i="29"/>
  <c r="J1118" i="29" s="1"/>
  <c r="I1117" i="29"/>
  <c r="J1117" i="29" s="1"/>
  <c r="I1116" i="29"/>
  <c r="I1115" i="29"/>
  <c r="J1115" i="29" s="1"/>
  <c r="I1114" i="29"/>
  <c r="J1114" i="29" s="1"/>
  <c r="I1113" i="29"/>
  <c r="J1113" i="29" s="1"/>
  <c r="I1112" i="29"/>
  <c r="J1112" i="29" s="1"/>
  <c r="I1111" i="29"/>
  <c r="J1111" i="29" s="1"/>
  <c r="I1110" i="29"/>
  <c r="J1110" i="29" s="1"/>
  <c r="I1109" i="29"/>
  <c r="I1108" i="29"/>
  <c r="J1108" i="29" s="1"/>
  <c r="I1107" i="29"/>
  <c r="J1107" i="29" s="1"/>
  <c r="I1106" i="29"/>
  <c r="J1106" i="29" s="1"/>
  <c r="I1105" i="29"/>
  <c r="J1105" i="29" s="1"/>
  <c r="I1104" i="29"/>
  <c r="J1104" i="29" s="1"/>
  <c r="I1103" i="29"/>
  <c r="J1103" i="29" s="1"/>
  <c r="I1102" i="29"/>
  <c r="J1102" i="29" s="1"/>
  <c r="I1101" i="29"/>
  <c r="J1101" i="29" s="1"/>
  <c r="I1100" i="29"/>
  <c r="J1100" i="29" s="1"/>
  <c r="I1099" i="29"/>
  <c r="J1099" i="29" s="1"/>
  <c r="I1098" i="29"/>
  <c r="J1098" i="29" s="1"/>
  <c r="I1097" i="29"/>
  <c r="J1097" i="29" s="1"/>
  <c r="I1096" i="29"/>
  <c r="J1096" i="29" s="1"/>
  <c r="I1095" i="29"/>
  <c r="I1094" i="29"/>
  <c r="J1094" i="29" s="1"/>
  <c r="I1093" i="29"/>
  <c r="J1093" i="29" s="1"/>
  <c r="I1092" i="29"/>
  <c r="J1092" i="29" s="1"/>
  <c r="I1091" i="29"/>
  <c r="J1091" i="29" s="1"/>
  <c r="I1090" i="29"/>
  <c r="J1090" i="29" s="1"/>
  <c r="I1089" i="29"/>
  <c r="I1088" i="29"/>
  <c r="J1088" i="29" s="1"/>
  <c r="I1087" i="29"/>
  <c r="I1086" i="29"/>
  <c r="J1086" i="29" s="1"/>
  <c r="I1085" i="29"/>
  <c r="J1085" i="29" s="1"/>
  <c r="I1084" i="29"/>
  <c r="J1084" i="29" s="1"/>
  <c r="I1083" i="29"/>
  <c r="J1083" i="29" s="1"/>
  <c r="I1082" i="29"/>
  <c r="J1082" i="29" s="1"/>
  <c r="I1081" i="29"/>
  <c r="J1081" i="29" s="1"/>
  <c r="I1080" i="29"/>
  <c r="I1079" i="29"/>
  <c r="J1079" i="29" s="1"/>
  <c r="I1078" i="29"/>
  <c r="J1078" i="29" s="1"/>
  <c r="I1077" i="29"/>
  <c r="J1077" i="29" s="1"/>
  <c r="I1076" i="29"/>
  <c r="J1076" i="29" s="1"/>
  <c r="I1075" i="29"/>
  <c r="J1075" i="29" s="1"/>
  <c r="I1074" i="29"/>
  <c r="J1074" i="29" s="1"/>
  <c r="I1073" i="29"/>
  <c r="I1072" i="29"/>
  <c r="J1072" i="29" s="1"/>
  <c r="I1071" i="29"/>
  <c r="J1071" i="29" s="1"/>
  <c r="I1070" i="29"/>
  <c r="J1070" i="29" s="1"/>
  <c r="I1069" i="29"/>
  <c r="J1069" i="29" s="1"/>
  <c r="I1068" i="29"/>
  <c r="J1068" i="29" s="1"/>
  <c r="I1067" i="29"/>
  <c r="J1067" i="29" s="1"/>
  <c r="I1066" i="29"/>
  <c r="I1065" i="29"/>
  <c r="J1065" i="29" s="1"/>
  <c r="I1064" i="29"/>
  <c r="J1064" i="29" s="1"/>
  <c r="I1063" i="29"/>
  <c r="J1063" i="29" s="1"/>
  <c r="I1062" i="29"/>
  <c r="J1062" i="29" s="1"/>
  <c r="I1061" i="29"/>
  <c r="J1061" i="29" s="1"/>
  <c r="I1060" i="29"/>
  <c r="J1060" i="29" s="1"/>
  <c r="I1059" i="29"/>
  <c r="I1058" i="29"/>
  <c r="I1057" i="29"/>
  <c r="J1057" i="29" s="1"/>
  <c r="I1056" i="29"/>
  <c r="J1056" i="29" s="1"/>
  <c r="I1055" i="29"/>
  <c r="J1055" i="29" s="1"/>
  <c r="I1054" i="29"/>
  <c r="J1054" i="29" s="1"/>
  <c r="I1053" i="29"/>
  <c r="J1053" i="29" s="1"/>
  <c r="I1052" i="29"/>
  <c r="J1052" i="29" s="1"/>
  <c r="I1051" i="29"/>
  <c r="I1050" i="29"/>
  <c r="J1050" i="29" s="1"/>
  <c r="I1049" i="29"/>
  <c r="J1049" i="29" s="1"/>
  <c r="I1048" i="29"/>
  <c r="J1048" i="29" s="1"/>
  <c r="I1047" i="29"/>
  <c r="J1047" i="29" s="1"/>
  <c r="I1046" i="29"/>
  <c r="J1046" i="29" s="1"/>
  <c r="I1045" i="29"/>
  <c r="J1045" i="29" s="1"/>
  <c r="I1044" i="29"/>
  <c r="I1043" i="29"/>
  <c r="J1043" i="29" s="1"/>
  <c r="I1042" i="29"/>
  <c r="J1042" i="29" s="1"/>
  <c r="I1041" i="29"/>
  <c r="J1041" i="29" s="1"/>
  <c r="I1040" i="29"/>
  <c r="J1040" i="29" s="1"/>
  <c r="I1039" i="29"/>
  <c r="J1039" i="29" s="1"/>
  <c r="I1038" i="29"/>
  <c r="J1038" i="29" s="1"/>
  <c r="I1037" i="29"/>
  <c r="I1036" i="29"/>
  <c r="J1036" i="29" s="1"/>
  <c r="I1035" i="29"/>
  <c r="J1035" i="29" s="1"/>
  <c r="I1034" i="29"/>
  <c r="J1034" i="29" s="1"/>
  <c r="I1033" i="29"/>
  <c r="J1033" i="29" s="1"/>
  <c r="I1032" i="29"/>
  <c r="J1032" i="29" s="1"/>
  <c r="I1031" i="29"/>
  <c r="J1031" i="29" s="1"/>
  <c r="I1030" i="29"/>
  <c r="I1029" i="29"/>
  <c r="J1029" i="29" s="1"/>
  <c r="I1028" i="29"/>
  <c r="J1028" i="29" s="1"/>
  <c r="I1027" i="29"/>
  <c r="J1027" i="29" s="1"/>
  <c r="I1026" i="29"/>
  <c r="I1025" i="29"/>
  <c r="J1025" i="29" s="1"/>
  <c r="I1024" i="29"/>
  <c r="J1024" i="29" s="1"/>
  <c r="I1023" i="29"/>
  <c r="J1023" i="29" s="1"/>
  <c r="I1022" i="29"/>
  <c r="I1021" i="29"/>
  <c r="J1021" i="29" s="1"/>
  <c r="I1020" i="29"/>
  <c r="J1020" i="29" s="1"/>
  <c r="I1019" i="29"/>
  <c r="J1019" i="29" s="1"/>
  <c r="I1018" i="29"/>
  <c r="J1018" i="29" s="1"/>
  <c r="I1017" i="29"/>
  <c r="J1017" i="29" s="1"/>
  <c r="I1016" i="29"/>
  <c r="J1016" i="29" s="1"/>
  <c r="I1015" i="29"/>
  <c r="I1014" i="29"/>
  <c r="J1014" i="29" s="1"/>
  <c r="I1013" i="29"/>
  <c r="J1013" i="29" s="1"/>
  <c r="I1012" i="29"/>
  <c r="J1012" i="29" s="1"/>
  <c r="I1011" i="29"/>
  <c r="J1011" i="29" s="1"/>
  <c r="I1010" i="29"/>
  <c r="J1010" i="29" s="1"/>
  <c r="I1009" i="29"/>
  <c r="J1009" i="29" s="1"/>
  <c r="I1008" i="29"/>
  <c r="I1007" i="29"/>
  <c r="J1007" i="29" s="1"/>
  <c r="I1006" i="29"/>
  <c r="J1006" i="29" s="1"/>
  <c r="I1005" i="29"/>
  <c r="J1005" i="29" s="1"/>
  <c r="I1004" i="29"/>
  <c r="J1004" i="29" s="1"/>
  <c r="I1003" i="29"/>
  <c r="J1003" i="29" s="1"/>
  <c r="I1002" i="29"/>
  <c r="J1002" i="29" s="1"/>
  <c r="I1001" i="29"/>
  <c r="I1000" i="29"/>
  <c r="J1000" i="29" s="1"/>
  <c r="I999" i="29"/>
  <c r="J999" i="29" s="1"/>
  <c r="I998" i="29"/>
  <c r="J998" i="29" s="1"/>
  <c r="I997" i="29"/>
  <c r="J997" i="29" s="1"/>
  <c r="I996" i="29"/>
  <c r="J996" i="29" s="1"/>
  <c r="I995" i="29"/>
  <c r="I994" i="29"/>
  <c r="J994" i="29" s="1"/>
  <c r="I993" i="29"/>
  <c r="I992" i="29"/>
  <c r="J992" i="29" s="1"/>
  <c r="I991" i="29"/>
  <c r="J991" i="29" s="1"/>
  <c r="I990" i="29"/>
  <c r="J990" i="29" s="1"/>
  <c r="I989" i="29"/>
  <c r="J989" i="29" s="1"/>
  <c r="I988" i="29"/>
  <c r="J988" i="29" s="1"/>
  <c r="I987" i="29"/>
  <c r="J987" i="29" s="1"/>
  <c r="I986" i="29"/>
  <c r="I985" i="29"/>
  <c r="J985" i="29" s="1"/>
  <c r="I984" i="29"/>
  <c r="J984" i="29" s="1"/>
  <c r="I983" i="29"/>
  <c r="J983" i="29" s="1"/>
  <c r="I982" i="29"/>
  <c r="J982" i="29" s="1"/>
  <c r="I981" i="29"/>
  <c r="J981" i="29" s="1"/>
  <c r="I980" i="29"/>
  <c r="J980" i="29" s="1"/>
  <c r="I979" i="29"/>
  <c r="J979" i="29" s="1"/>
  <c r="I978" i="29"/>
  <c r="J978" i="29" s="1"/>
  <c r="I977" i="29"/>
  <c r="J977" i="29" s="1"/>
  <c r="I976" i="29"/>
  <c r="J976" i="29" s="1"/>
  <c r="I975" i="29"/>
  <c r="J975" i="29" s="1"/>
  <c r="I974" i="29"/>
  <c r="J974" i="29" s="1"/>
  <c r="I973" i="29"/>
  <c r="J973" i="29" s="1"/>
  <c r="I972" i="29"/>
  <c r="I971" i="29"/>
  <c r="J971" i="29" s="1"/>
  <c r="I970" i="29"/>
  <c r="J970" i="29" s="1"/>
  <c r="I969" i="29"/>
  <c r="J969" i="29" s="1"/>
  <c r="I968" i="29"/>
  <c r="J968" i="29" s="1"/>
  <c r="I967" i="29"/>
  <c r="J967" i="29" s="1"/>
  <c r="I966" i="29"/>
  <c r="J966" i="29" s="1"/>
  <c r="I965" i="29"/>
  <c r="I964" i="29"/>
  <c r="J964" i="29" s="1"/>
  <c r="I963" i="29"/>
  <c r="I962" i="29"/>
  <c r="J962" i="29" s="1"/>
  <c r="I961" i="29"/>
  <c r="J961" i="29" s="1"/>
  <c r="I960" i="29"/>
  <c r="J960" i="29" s="1"/>
  <c r="I959" i="29"/>
  <c r="J959" i="29" s="1"/>
  <c r="I958" i="29"/>
  <c r="J958" i="29" s="1"/>
  <c r="I957" i="29"/>
  <c r="I956" i="29"/>
  <c r="J956" i="29" s="1"/>
  <c r="I955" i="29"/>
  <c r="J955" i="29" s="1"/>
  <c r="I954" i="29"/>
  <c r="J954" i="29" s="1"/>
  <c r="I953" i="29"/>
  <c r="J953" i="29" s="1"/>
  <c r="I952" i="29"/>
  <c r="J952" i="29" s="1"/>
  <c r="I951" i="29"/>
  <c r="J951" i="29" s="1"/>
  <c r="I950" i="29"/>
  <c r="I949" i="29"/>
  <c r="J949" i="29" s="1"/>
  <c r="I948" i="29"/>
  <c r="J948" i="29" s="1"/>
  <c r="I947" i="29"/>
  <c r="J947" i="29" s="1"/>
  <c r="I946" i="29"/>
  <c r="J946" i="29" s="1"/>
  <c r="I945" i="29"/>
  <c r="J945" i="29" s="1"/>
  <c r="I944" i="29"/>
  <c r="J944" i="29" s="1"/>
  <c r="I943" i="29"/>
  <c r="I942" i="29"/>
  <c r="J942" i="29" s="1"/>
  <c r="I941" i="29"/>
  <c r="J941" i="29" s="1"/>
  <c r="I940" i="29"/>
  <c r="J940" i="29" s="1"/>
  <c r="I939" i="29"/>
  <c r="J939" i="29" s="1"/>
  <c r="I938" i="29"/>
  <c r="J938" i="29" s="1"/>
  <c r="I937" i="29"/>
  <c r="J937" i="29" s="1"/>
  <c r="I936" i="29"/>
  <c r="I935" i="29"/>
  <c r="J935" i="29" s="1"/>
  <c r="I934" i="29"/>
  <c r="J934" i="29" s="1"/>
  <c r="I933" i="29"/>
  <c r="J933" i="29" s="1"/>
  <c r="I932" i="29"/>
  <c r="J932" i="29" s="1"/>
  <c r="I931" i="29"/>
  <c r="I930" i="29"/>
  <c r="J930" i="29" s="1"/>
  <c r="I929" i="29"/>
  <c r="J929" i="29" s="1"/>
  <c r="I928" i="29"/>
  <c r="I927" i="29"/>
  <c r="J927" i="29" s="1"/>
  <c r="I926" i="29"/>
  <c r="J926" i="29" s="1"/>
  <c r="I925" i="29"/>
  <c r="J925" i="29" s="1"/>
  <c r="I924" i="29"/>
  <c r="J924" i="29" s="1"/>
  <c r="I923" i="29"/>
  <c r="J923" i="29" s="1"/>
  <c r="I922" i="29"/>
  <c r="J922" i="29" s="1"/>
  <c r="I921" i="29"/>
  <c r="I920" i="29"/>
  <c r="J920" i="29" s="1"/>
  <c r="I919" i="29"/>
  <c r="J919" i="29" s="1"/>
  <c r="I918" i="29"/>
  <c r="J918" i="29" s="1"/>
  <c r="I917" i="29"/>
  <c r="J917" i="29" s="1"/>
  <c r="I916" i="29"/>
  <c r="J916" i="29" s="1"/>
  <c r="I915" i="29"/>
  <c r="J915" i="29" s="1"/>
  <c r="I914" i="29"/>
  <c r="I913" i="29"/>
  <c r="J913" i="29" s="1"/>
  <c r="I912" i="29"/>
  <c r="J912" i="29" s="1"/>
  <c r="I911" i="29"/>
  <c r="J911" i="29" s="1"/>
  <c r="I910" i="29"/>
  <c r="J910" i="29" s="1"/>
  <c r="I909" i="29"/>
  <c r="J909" i="29" s="1"/>
  <c r="I908" i="29"/>
  <c r="J908" i="29" s="1"/>
  <c r="I907" i="29"/>
  <c r="I906" i="29"/>
  <c r="J906" i="29" s="1"/>
  <c r="I905" i="29"/>
  <c r="J905" i="29" s="1"/>
  <c r="I904" i="29"/>
  <c r="J904" i="29" s="1"/>
  <c r="I903" i="29"/>
  <c r="J903" i="29" s="1"/>
  <c r="I902" i="29"/>
  <c r="J902" i="29" s="1"/>
  <c r="I901" i="29"/>
  <c r="J901" i="29" s="1"/>
  <c r="I900" i="29"/>
  <c r="I899" i="29"/>
  <c r="I898" i="29"/>
  <c r="J898" i="29" s="1"/>
  <c r="I897" i="29"/>
  <c r="J897" i="29" s="1"/>
  <c r="I896" i="29"/>
  <c r="J896" i="29" s="1"/>
  <c r="I895" i="29"/>
  <c r="J895" i="29" s="1"/>
  <c r="I894" i="29"/>
  <c r="J894" i="29" s="1"/>
  <c r="I893" i="29"/>
  <c r="J893" i="29" s="1"/>
  <c r="I892" i="29"/>
  <c r="I891" i="29"/>
  <c r="J891" i="29" s="1"/>
  <c r="I890" i="29"/>
  <c r="J890" i="29" s="1"/>
  <c r="I889" i="29"/>
  <c r="J889" i="29" s="1"/>
  <c r="I888" i="29"/>
  <c r="J888" i="29" s="1"/>
  <c r="I887" i="29"/>
  <c r="J887" i="29" s="1"/>
  <c r="I886" i="29"/>
  <c r="J886" i="29" s="1"/>
  <c r="I885" i="29"/>
  <c r="I884" i="29"/>
  <c r="J884" i="29" s="1"/>
  <c r="I883" i="29"/>
  <c r="J883" i="29" s="1"/>
  <c r="I882" i="29"/>
  <c r="J882" i="29" s="1"/>
  <c r="I881" i="29"/>
  <c r="J881" i="29" s="1"/>
  <c r="I880" i="29"/>
  <c r="J880" i="29" s="1"/>
  <c r="I879" i="29"/>
  <c r="J879" i="29" s="1"/>
  <c r="I878" i="29"/>
  <c r="I877" i="29"/>
  <c r="J877" i="29" s="1"/>
  <c r="I876" i="29"/>
  <c r="J876" i="29" s="1"/>
  <c r="I875" i="29"/>
  <c r="J875" i="29" s="1"/>
  <c r="I874" i="29"/>
  <c r="J874" i="29" s="1"/>
  <c r="I873" i="29"/>
  <c r="J873" i="29" s="1"/>
  <c r="I872" i="29"/>
  <c r="J872" i="29" s="1"/>
  <c r="I871" i="29"/>
  <c r="I870" i="29"/>
  <c r="J870" i="29" s="1"/>
  <c r="I869" i="29"/>
  <c r="J869" i="29" s="1"/>
  <c r="I868" i="29"/>
  <c r="I867" i="29"/>
  <c r="J867" i="29" s="1"/>
  <c r="I866" i="29"/>
  <c r="J866" i="29" s="1"/>
  <c r="I865" i="29"/>
  <c r="J865" i="29" s="1"/>
  <c r="I864" i="29"/>
  <c r="J864" i="29" s="1"/>
  <c r="I863" i="29"/>
  <c r="I862" i="29"/>
  <c r="J862" i="29" s="1"/>
  <c r="I861" i="29"/>
  <c r="J861" i="29" s="1"/>
  <c r="I860" i="29"/>
  <c r="J860" i="29" s="1"/>
  <c r="I859" i="29"/>
  <c r="J859" i="29" s="1"/>
  <c r="I858" i="29"/>
  <c r="J858" i="29" s="1"/>
  <c r="I857" i="29"/>
  <c r="J857" i="29" s="1"/>
  <c r="I856" i="29"/>
  <c r="I855" i="29"/>
  <c r="J855" i="29" s="1"/>
  <c r="I854" i="29"/>
  <c r="J854" i="29" s="1"/>
  <c r="I853" i="29"/>
  <c r="J853" i="29" s="1"/>
  <c r="I852" i="29"/>
  <c r="J852" i="29" s="1"/>
  <c r="I851" i="29"/>
  <c r="J851" i="29" s="1"/>
  <c r="I850" i="29"/>
  <c r="J850" i="29" s="1"/>
  <c r="I849" i="29"/>
  <c r="I848" i="29"/>
  <c r="J848" i="29" s="1"/>
  <c r="I847" i="29"/>
  <c r="J847" i="29" s="1"/>
  <c r="I846" i="29"/>
  <c r="J846" i="29" s="1"/>
  <c r="I845" i="29"/>
  <c r="J845" i="29" s="1"/>
  <c r="I844" i="29"/>
  <c r="J844" i="29" s="1"/>
  <c r="I843" i="29"/>
  <c r="J843" i="29" s="1"/>
  <c r="I842" i="29"/>
  <c r="I841" i="29"/>
  <c r="J841" i="29" s="1"/>
  <c r="I840" i="29"/>
  <c r="J840" i="29" s="1"/>
  <c r="I839" i="29"/>
  <c r="J839" i="29" s="1"/>
  <c r="I838" i="29"/>
  <c r="J838" i="29" s="1"/>
  <c r="I837" i="29"/>
  <c r="I836" i="29"/>
  <c r="J836" i="29" s="1"/>
  <c r="I835" i="29"/>
  <c r="J835" i="29" s="1"/>
  <c r="I834" i="29"/>
  <c r="I833" i="29"/>
  <c r="J833" i="29" s="1"/>
  <c r="I832" i="29"/>
  <c r="J832" i="29" s="1"/>
  <c r="I831" i="29"/>
  <c r="J831" i="29" s="1"/>
  <c r="I830" i="29"/>
  <c r="J830" i="29" s="1"/>
  <c r="I829" i="29"/>
  <c r="J829" i="29" s="1"/>
  <c r="I828" i="29"/>
  <c r="J828" i="29" s="1"/>
  <c r="I827" i="29"/>
  <c r="I826" i="29"/>
  <c r="J826" i="29" s="1"/>
  <c r="I825" i="29"/>
  <c r="J825" i="29" s="1"/>
  <c r="I824" i="29"/>
  <c r="J824" i="29" s="1"/>
  <c r="I823" i="29"/>
  <c r="J823" i="29" s="1"/>
  <c r="I822" i="29"/>
  <c r="J822" i="29" s="1"/>
  <c r="I821" i="29"/>
  <c r="J821" i="29" s="1"/>
  <c r="I820" i="29"/>
  <c r="I819" i="29"/>
  <c r="J819" i="29" s="1"/>
  <c r="I818" i="29"/>
  <c r="J818" i="29" s="1"/>
  <c r="I817" i="29"/>
  <c r="J817" i="29" s="1"/>
  <c r="I816" i="29"/>
  <c r="J816" i="29" s="1"/>
  <c r="I815" i="29"/>
  <c r="J815" i="29" s="1"/>
  <c r="I814" i="29"/>
  <c r="J814" i="29" s="1"/>
  <c r="I813" i="29"/>
  <c r="I812" i="29"/>
  <c r="J812" i="29" s="1"/>
  <c r="I811" i="29"/>
  <c r="J811" i="29" s="1"/>
  <c r="I810" i="29"/>
  <c r="J810" i="29" s="1"/>
  <c r="I809" i="29"/>
  <c r="J809" i="29" s="1"/>
  <c r="I808" i="29"/>
  <c r="J808" i="29" s="1"/>
  <c r="I807" i="29"/>
  <c r="J807" i="29" s="1"/>
  <c r="I806" i="29"/>
  <c r="I805" i="29"/>
  <c r="I804" i="29"/>
  <c r="J804" i="29" s="1"/>
  <c r="I803" i="29"/>
  <c r="J803" i="29" s="1"/>
  <c r="I802" i="29"/>
  <c r="J802" i="29" s="1"/>
  <c r="I801" i="29"/>
  <c r="J801" i="29" s="1"/>
  <c r="I800" i="29"/>
  <c r="J800" i="29" s="1"/>
  <c r="I799" i="29"/>
  <c r="J799" i="29" s="1"/>
  <c r="I798" i="29"/>
  <c r="I797" i="29"/>
  <c r="J797" i="29" s="1"/>
  <c r="I796" i="29"/>
  <c r="J796" i="29" s="1"/>
  <c r="I795" i="29"/>
  <c r="J795" i="29" s="1"/>
  <c r="I794" i="29"/>
  <c r="J794" i="29" s="1"/>
  <c r="I793" i="29"/>
  <c r="J793" i="29" s="1"/>
  <c r="I792" i="29"/>
  <c r="J792" i="29" s="1"/>
  <c r="I791" i="29"/>
  <c r="J791" i="29" s="1"/>
  <c r="I790" i="29"/>
  <c r="J790" i="29" s="1"/>
  <c r="I789" i="29"/>
  <c r="J789" i="29" s="1"/>
  <c r="I788" i="29"/>
  <c r="J788" i="29" s="1"/>
  <c r="I787" i="29"/>
  <c r="J787" i="29" s="1"/>
  <c r="I786" i="29"/>
  <c r="J786" i="29" s="1"/>
  <c r="I785" i="29"/>
  <c r="J785" i="29" s="1"/>
  <c r="I784" i="29"/>
  <c r="I783" i="29"/>
  <c r="J783" i="29" s="1"/>
  <c r="I782" i="29"/>
  <c r="J782" i="29" s="1"/>
  <c r="I781" i="29"/>
  <c r="J781" i="29" s="1"/>
  <c r="I780" i="29"/>
  <c r="J780" i="29" s="1"/>
  <c r="I779" i="29"/>
  <c r="J779" i="29" s="1"/>
  <c r="I778" i="29"/>
  <c r="J778" i="29" s="1"/>
  <c r="I777" i="29"/>
  <c r="I776" i="29"/>
  <c r="I775" i="29"/>
  <c r="J775" i="29" s="1"/>
  <c r="I774" i="29"/>
  <c r="J774" i="29" s="1"/>
  <c r="I773" i="29"/>
  <c r="J773" i="29" s="1"/>
  <c r="I772" i="29"/>
  <c r="J772" i="29" s="1"/>
  <c r="I771" i="29"/>
  <c r="J771" i="29" s="1"/>
  <c r="I770" i="29"/>
  <c r="J770" i="29" s="1"/>
  <c r="I769" i="29"/>
  <c r="I768" i="29"/>
  <c r="J768" i="29" s="1"/>
  <c r="I767" i="29"/>
  <c r="J767" i="29" s="1"/>
  <c r="I766" i="29"/>
  <c r="J766" i="29" s="1"/>
  <c r="I765" i="29"/>
  <c r="J765" i="29" s="1"/>
  <c r="I764" i="29"/>
  <c r="J764" i="29" s="1"/>
  <c r="I763" i="29"/>
  <c r="J763" i="29" s="1"/>
  <c r="I762" i="29"/>
  <c r="I761" i="29"/>
  <c r="J761" i="29" s="1"/>
  <c r="I760" i="29"/>
  <c r="J760" i="29" s="1"/>
  <c r="I759" i="29"/>
  <c r="J759" i="29" s="1"/>
  <c r="I758" i="29"/>
  <c r="J758" i="29" s="1"/>
  <c r="I757" i="29"/>
  <c r="J757" i="29" s="1"/>
  <c r="I756" i="29"/>
  <c r="J756" i="29" s="1"/>
  <c r="I755" i="29"/>
  <c r="I754" i="29"/>
  <c r="J754" i="29" s="1"/>
  <c r="I753" i="29"/>
  <c r="J753" i="29" s="1"/>
  <c r="F753" i="29"/>
  <c r="I752" i="29"/>
  <c r="J752" i="29" s="1"/>
  <c r="I751" i="29"/>
  <c r="J751" i="29" s="1"/>
  <c r="I750" i="29"/>
  <c r="J750" i="29" s="1"/>
  <c r="I749" i="29"/>
  <c r="J749" i="29" s="1"/>
  <c r="I748" i="29"/>
  <c r="I747" i="29"/>
  <c r="J747" i="29" s="1"/>
  <c r="I746" i="29"/>
  <c r="J746" i="29" s="1"/>
  <c r="I745" i="29"/>
  <c r="J745" i="29" s="1"/>
  <c r="I744" i="29"/>
  <c r="I743" i="29"/>
  <c r="J743" i="29" s="1"/>
  <c r="I742" i="29"/>
  <c r="J742" i="29" s="1"/>
  <c r="I741" i="29"/>
  <c r="J741" i="29" s="1"/>
  <c r="I740" i="29"/>
  <c r="I739" i="29"/>
  <c r="J739" i="29" s="1"/>
  <c r="I738" i="29"/>
  <c r="J738" i="29" s="1"/>
  <c r="I737" i="29"/>
  <c r="J737" i="29" s="1"/>
  <c r="I736" i="29"/>
  <c r="J736" i="29" s="1"/>
  <c r="I735" i="29"/>
  <c r="J735" i="29" s="1"/>
  <c r="I734" i="29"/>
  <c r="J734" i="29" s="1"/>
  <c r="I733" i="29"/>
  <c r="I732" i="29"/>
  <c r="J732" i="29" s="1"/>
  <c r="I731" i="29"/>
  <c r="J731" i="29" s="1"/>
  <c r="I730" i="29"/>
  <c r="J730" i="29" s="1"/>
  <c r="I729" i="29"/>
  <c r="J729" i="29" s="1"/>
  <c r="I728" i="29"/>
  <c r="J728" i="29" s="1"/>
  <c r="I727" i="29"/>
  <c r="J727" i="29" s="1"/>
  <c r="I726" i="29"/>
  <c r="I725" i="29"/>
  <c r="J725" i="29" s="1"/>
  <c r="I724" i="29"/>
  <c r="J724" i="29" s="1"/>
  <c r="I723" i="29"/>
  <c r="J723" i="29" s="1"/>
  <c r="I722" i="29"/>
  <c r="J722" i="29" s="1"/>
  <c r="I721" i="29"/>
  <c r="J721" i="29" s="1"/>
  <c r="I720" i="29"/>
  <c r="J720" i="29" s="1"/>
  <c r="I719" i="29"/>
  <c r="I718" i="29"/>
  <c r="J718" i="29" s="1"/>
  <c r="I717" i="29"/>
  <c r="J717" i="29" s="1"/>
  <c r="I716" i="29"/>
  <c r="J716" i="29" s="1"/>
  <c r="I715" i="29"/>
  <c r="J715" i="29" s="1"/>
  <c r="I714" i="29"/>
  <c r="J714" i="29" s="1"/>
  <c r="I713" i="29"/>
  <c r="J713" i="29" s="1"/>
  <c r="I712" i="29"/>
  <c r="I711" i="29"/>
  <c r="I710" i="29"/>
  <c r="J710" i="29" s="1"/>
  <c r="I709" i="29"/>
  <c r="J709" i="29" s="1"/>
  <c r="I708" i="29"/>
  <c r="J708" i="29" s="1"/>
  <c r="I707" i="29"/>
  <c r="J707" i="29" s="1"/>
  <c r="I706" i="29"/>
  <c r="J706" i="29" s="1"/>
  <c r="I705" i="29"/>
  <c r="J705" i="29" s="1"/>
  <c r="I704" i="29"/>
  <c r="I703" i="29"/>
  <c r="J703" i="29" s="1"/>
  <c r="I702" i="29"/>
  <c r="J702" i="29" s="1"/>
  <c r="I701" i="29"/>
  <c r="J701" i="29" s="1"/>
  <c r="I700" i="29"/>
  <c r="J700" i="29" s="1"/>
  <c r="I699" i="29"/>
  <c r="J699" i="29" s="1"/>
  <c r="I698" i="29"/>
  <c r="J698" i="29" s="1"/>
  <c r="I697" i="29"/>
  <c r="I696" i="29"/>
  <c r="J696" i="29" s="1"/>
  <c r="I695" i="29"/>
  <c r="J695" i="29" s="1"/>
  <c r="I694" i="29"/>
  <c r="J694" i="29" s="1"/>
  <c r="I693" i="29"/>
  <c r="J693" i="29" s="1"/>
  <c r="I692" i="29"/>
  <c r="J692" i="29" s="1"/>
  <c r="I691" i="29"/>
  <c r="J691" i="29" s="1"/>
  <c r="I690" i="29"/>
  <c r="I689" i="29"/>
  <c r="J689" i="29" s="1"/>
  <c r="I688" i="29"/>
  <c r="J688" i="29" s="1"/>
  <c r="I687" i="29"/>
  <c r="J687" i="29" s="1"/>
  <c r="I686" i="29"/>
  <c r="J686" i="29" s="1"/>
  <c r="I685" i="29"/>
  <c r="J685" i="29" s="1"/>
  <c r="I684" i="29"/>
  <c r="J684" i="29" s="1"/>
  <c r="I683" i="29"/>
  <c r="I682" i="29"/>
  <c r="J682" i="29" s="1"/>
  <c r="I681" i="29"/>
  <c r="I680" i="29"/>
  <c r="J680" i="29" s="1"/>
  <c r="I679" i="29"/>
  <c r="J679" i="29" s="1"/>
  <c r="I678" i="29"/>
  <c r="J678" i="29" s="1"/>
  <c r="I677" i="29"/>
  <c r="J677" i="29" s="1"/>
  <c r="I676" i="29"/>
  <c r="J676" i="29" s="1"/>
  <c r="I675" i="29"/>
  <c r="I674" i="29"/>
  <c r="J674" i="29" s="1"/>
  <c r="I673" i="29"/>
  <c r="J673" i="29" s="1"/>
  <c r="I672" i="29"/>
  <c r="J672" i="29" s="1"/>
  <c r="I671" i="29"/>
  <c r="J671" i="29" s="1"/>
  <c r="I670" i="29"/>
  <c r="J670" i="29" s="1"/>
  <c r="I669" i="29"/>
  <c r="J669" i="29" s="1"/>
  <c r="I668" i="29"/>
  <c r="I667" i="29"/>
  <c r="J667" i="29" s="1"/>
  <c r="I666" i="29"/>
  <c r="J666" i="29" s="1"/>
  <c r="I665" i="29"/>
  <c r="J665" i="29" s="1"/>
  <c r="I664" i="29"/>
  <c r="J664" i="29" s="1"/>
  <c r="I663" i="29"/>
  <c r="J663" i="29" s="1"/>
  <c r="I662" i="29"/>
  <c r="J662" i="29" s="1"/>
  <c r="I661" i="29"/>
  <c r="I660" i="29"/>
  <c r="J660" i="29" s="1"/>
  <c r="I659" i="29"/>
  <c r="J659" i="29" s="1"/>
  <c r="I658" i="29"/>
  <c r="J658" i="29" s="1"/>
  <c r="I657" i="29"/>
  <c r="J657" i="29" s="1"/>
  <c r="I656" i="29"/>
  <c r="J656" i="29" s="1"/>
  <c r="I655" i="29"/>
  <c r="J655" i="29" s="1"/>
  <c r="I654" i="29"/>
  <c r="I653" i="29"/>
  <c r="J653" i="29" s="1"/>
  <c r="I652" i="29"/>
  <c r="J652" i="29" s="1"/>
  <c r="I651" i="29"/>
  <c r="J651" i="29" s="1"/>
  <c r="I650" i="29"/>
  <c r="J650" i="29" s="1"/>
  <c r="I649" i="29"/>
  <c r="I648" i="29"/>
  <c r="J648" i="29" s="1"/>
  <c r="I647" i="29"/>
  <c r="J647" i="29" s="1"/>
  <c r="I646" i="29"/>
  <c r="I645" i="29"/>
  <c r="J645" i="29" s="1"/>
  <c r="I644" i="29"/>
  <c r="J644" i="29" s="1"/>
  <c r="I643" i="29"/>
  <c r="J643" i="29" s="1"/>
  <c r="I642" i="29"/>
  <c r="J642" i="29" s="1"/>
  <c r="I641" i="29"/>
  <c r="J641" i="29" s="1"/>
  <c r="I640" i="29"/>
  <c r="J640" i="29" s="1"/>
  <c r="I639" i="29"/>
  <c r="I638" i="29"/>
  <c r="J638" i="29" s="1"/>
  <c r="I637" i="29"/>
  <c r="J637" i="29" s="1"/>
  <c r="I636" i="29"/>
  <c r="J636" i="29" s="1"/>
  <c r="I635" i="29"/>
  <c r="J635" i="29" s="1"/>
  <c r="I634" i="29"/>
  <c r="J634" i="29" s="1"/>
  <c r="I633" i="29"/>
  <c r="J633" i="29" s="1"/>
  <c r="I632" i="29"/>
  <c r="I631" i="29"/>
  <c r="J631" i="29" s="1"/>
  <c r="I630" i="29"/>
  <c r="J630" i="29" s="1"/>
  <c r="I629" i="29"/>
  <c r="J629" i="29" s="1"/>
  <c r="I628" i="29"/>
  <c r="J628" i="29" s="1"/>
  <c r="I627" i="29"/>
  <c r="J627" i="29" s="1"/>
  <c r="I626" i="29"/>
  <c r="J626" i="29" s="1"/>
  <c r="I625" i="29"/>
  <c r="J625" i="29" s="1"/>
  <c r="I624" i="29"/>
  <c r="J624" i="29" s="1"/>
  <c r="I623" i="29"/>
  <c r="J623" i="29" s="1"/>
  <c r="I622" i="29"/>
  <c r="J622" i="29" s="1"/>
  <c r="I621" i="29"/>
  <c r="J621" i="29" s="1"/>
  <c r="I620" i="29"/>
  <c r="J620" i="29" s="1"/>
  <c r="I619" i="29"/>
  <c r="J619" i="29" s="1"/>
  <c r="I618" i="29"/>
  <c r="I617" i="29"/>
  <c r="I616" i="29"/>
  <c r="J616" i="29" s="1"/>
  <c r="I615" i="29"/>
  <c r="J615" i="29" s="1"/>
  <c r="I614" i="29"/>
  <c r="J614" i="29" s="1"/>
  <c r="I613" i="29"/>
  <c r="J613" i="29" s="1"/>
  <c r="I612" i="29"/>
  <c r="J612" i="29" s="1"/>
  <c r="I611" i="29"/>
  <c r="J611" i="29" s="1"/>
  <c r="I610" i="29"/>
  <c r="I609" i="29"/>
  <c r="J609" i="29" s="1"/>
  <c r="I608" i="29"/>
  <c r="J608" i="29" s="1"/>
  <c r="I607" i="29"/>
  <c r="J607" i="29" s="1"/>
  <c r="I606" i="29"/>
  <c r="J606" i="29" s="1"/>
  <c r="I605" i="29"/>
  <c r="J605" i="29" s="1"/>
  <c r="I604" i="29"/>
  <c r="J604" i="29" s="1"/>
  <c r="I603" i="29"/>
  <c r="I602" i="29"/>
  <c r="J602" i="29" s="1"/>
  <c r="I601" i="29"/>
  <c r="J601" i="29" s="1"/>
  <c r="I600" i="29"/>
  <c r="J600" i="29" s="1"/>
  <c r="I599" i="29"/>
  <c r="J599" i="29" s="1"/>
  <c r="I598" i="29"/>
  <c r="J598" i="29" s="1"/>
  <c r="I597" i="29"/>
  <c r="J597" i="29" s="1"/>
  <c r="I596" i="29"/>
  <c r="J596" i="29" s="1"/>
  <c r="I595" i="29"/>
  <c r="J595" i="29" s="1"/>
  <c r="I594" i="29"/>
  <c r="J594" i="29" s="1"/>
  <c r="I593" i="29"/>
  <c r="J593" i="29" s="1"/>
  <c r="I592" i="29"/>
  <c r="J592" i="29" s="1"/>
  <c r="I591" i="29"/>
  <c r="J591" i="29" s="1"/>
  <c r="I590" i="29"/>
  <c r="J590" i="29" s="1"/>
  <c r="I589" i="29"/>
  <c r="I588" i="29"/>
  <c r="J588" i="29" s="1"/>
  <c r="I587" i="29"/>
  <c r="J587" i="29" s="1"/>
  <c r="I586" i="29"/>
  <c r="I585" i="29"/>
  <c r="J585" i="29" s="1"/>
  <c r="I584" i="29"/>
  <c r="J584" i="29" s="1"/>
  <c r="I583" i="29"/>
  <c r="J583" i="29" s="1"/>
  <c r="I582" i="29"/>
  <c r="J582" i="29" s="1"/>
  <c r="I581" i="29"/>
  <c r="I580" i="29"/>
  <c r="J580" i="29" s="1"/>
  <c r="I579" i="29"/>
  <c r="J579" i="29" s="1"/>
  <c r="I578" i="29"/>
  <c r="J578" i="29" s="1"/>
  <c r="I577" i="29"/>
  <c r="J577" i="29" s="1"/>
  <c r="I576" i="29"/>
  <c r="J576" i="29" s="1"/>
  <c r="I575" i="29"/>
  <c r="J575" i="29" s="1"/>
  <c r="I574" i="29"/>
  <c r="I573" i="29"/>
  <c r="J573" i="29" s="1"/>
  <c r="I572" i="29"/>
  <c r="J572" i="29" s="1"/>
  <c r="I571" i="29"/>
  <c r="J571" i="29" s="1"/>
  <c r="I570" i="29"/>
  <c r="J570" i="29" s="1"/>
  <c r="I569" i="29"/>
  <c r="J569" i="29" s="1"/>
  <c r="I568" i="29"/>
  <c r="J568" i="29" s="1"/>
  <c r="I567" i="29"/>
  <c r="I566" i="29"/>
  <c r="J566" i="29" s="1"/>
  <c r="I565" i="29"/>
  <c r="J565" i="29" s="1"/>
  <c r="I564" i="29"/>
  <c r="J564" i="29" s="1"/>
  <c r="I563" i="29"/>
  <c r="J563" i="29" s="1"/>
  <c r="I562" i="29"/>
  <c r="J562" i="29" s="1"/>
  <c r="I561" i="29"/>
  <c r="J561" i="29" s="1"/>
  <c r="I560" i="29"/>
  <c r="I559" i="29"/>
  <c r="J559" i="29" s="1"/>
  <c r="I558" i="29"/>
  <c r="J558" i="29" s="1"/>
  <c r="I557" i="29"/>
  <c r="J557" i="29" s="1"/>
  <c r="I556" i="29"/>
  <c r="J556" i="29" s="1"/>
  <c r="I555" i="29"/>
  <c r="J555" i="29" s="1"/>
  <c r="I554" i="29"/>
  <c r="I553" i="29"/>
  <c r="J553" i="29" s="1"/>
  <c r="I552" i="29"/>
  <c r="I551" i="29"/>
  <c r="J551" i="29" s="1"/>
  <c r="I550" i="29"/>
  <c r="J550" i="29" s="1"/>
  <c r="I549" i="29"/>
  <c r="J549" i="29" s="1"/>
  <c r="I548" i="29"/>
  <c r="J548" i="29" s="1"/>
  <c r="I547" i="29"/>
  <c r="J547" i="29" s="1"/>
  <c r="I546" i="29"/>
  <c r="J546" i="29" s="1"/>
  <c r="I545" i="29"/>
  <c r="I544" i="29"/>
  <c r="J544" i="29" s="1"/>
  <c r="I543" i="29"/>
  <c r="J543" i="29" s="1"/>
  <c r="I542" i="29"/>
  <c r="J542" i="29" s="1"/>
  <c r="I541" i="29"/>
  <c r="J541" i="29" s="1"/>
  <c r="I540" i="29"/>
  <c r="J540" i="29" s="1"/>
  <c r="I539" i="29"/>
  <c r="J539" i="29" s="1"/>
  <c r="I538" i="29"/>
  <c r="I537" i="29"/>
  <c r="J537" i="29" s="1"/>
  <c r="I536" i="29"/>
  <c r="J536" i="29" s="1"/>
  <c r="I535" i="29"/>
  <c r="J535" i="29" s="1"/>
  <c r="I534" i="29"/>
  <c r="J534" i="29" s="1"/>
  <c r="I533" i="29"/>
  <c r="J533" i="29" s="1"/>
  <c r="I532" i="29"/>
  <c r="J532" i="29" s="1"/>
  <c r="I531" i="29"/>
  <c r="I530" i="29"/>
  <c r="J530" i="29" s="1"/>
  <c r="I529" i="29"/>
  <c r="J529" i="29" s="1"/>
  <c r="I528" i="29"/>
  <c r="J528" i="29" s="1"/>
  <c r="I527" i="29"/>
  <c r="J527" i="29" s="1"/>
  <c r="I526" i="29"/>
  <c r="J526" i="29" s="1"/>
  <c r="I525" i="29"/>
  <c r="J525" i="29" s="1"/>
  <c r="I524" i="29"/>
  <c r="I523" i="29"/>
  <c r="I522" i="29"/>
  <c r="J522" i="29" s="1"/>
  <c r="I521" i="29"/>
  <c r="J521" i="29" s="1"/>
  <c r="I520" i="29"/>
  <c r="J520" i="29" s="1"/>
  <c r="I519" i="29"/>
  <c r="J519" i="29" s="1"/>
  <c r="I518" i="29"/>
  <c r="J518" i="29" s="1"/>
  <c r="I517" i="29"/>
  <c r="J517" i="29" s="1"/>
  <c r="I516" i="29"/>
  <c r="I515" i="29"/>
  <c r="J515" i="29" s="1"/>
  <c r="I514" i="29"/>
  <c r="J514" i="29" s="1"/>
  <c r="I513" i="29"/>
  <c r="J513" i="29" s="1"/>
  <c r="I512" i="29"/>
  <c r="J512" i="29" s="1"/>
  <c r="I511" i="29"/>
  <c r="J511" i="29" s="1"/>
  <c r="I510" i="29"/>
  <c r="J510" i="29" s="1"/>
  <c r="I509" i="29"/>
  <c r="I508" i="29"/>
  <c r="J508" i="29" s="1"/>
  <c r="I507" i="29"/>
  <c r="J507" i="29" s="1"/>
  <c r="I506" i="29"/>
  <c r="J506" i="29" s="1"/>
  <c r="I505" i="29"/>
  <c r="J505" i="29" s="1"/>
  <c r="I504" i="29"/>
  <c r="J504" i="29" s="1"/>
  <c r="I503" i="29"/>
  <c r="J503" i="29" s="1"/>
  <c r="I502" i="29"/>
  <c r="I501" i="29"/>
  <c r="J501" i="29" s="1"/>
  <c r="I500" i="29"/>
  <c r="J500" i="29" s="1"/>
  <c r="I499" i="29"/>
  <c r="J499" i="29" s="1"/>
  <c r="I498" i="29"/>
  <c r="J498" i="29" s="1"/>
  <c r="I497" i="29"/>
  <c r="J497" i="29" s="1"/>
  <c r="I496" i="29"/>
  <c r="J496" i="29" s="1"/>
  <c r="I495" i="29"/>
  <c r="I494" i="29"/>
  <c r="J494" i="29" s="1"/>
  <c r="I493" i="29"/>
  <c r="J493" i="29" s="1"/>
  <c r="I492" i="29"/>
  <c r="J492" i="29" s="1"/>
  <c r="I491" i="29"/>
  <c r="I490" i="29"/>
  <c r="J490" i="29" s="1"/>
  <c r="I489" i="29"/>
  <c r="J489" i="29" s="1"/>
  <c r="I488" i="29"/>
  <c r="J488" i="29" s="1"/>
  <c r="I487" i="29"/>
  <c r="I486" i="29"/>
  <c r="J486" i="29" s="1"/>
  <c r="I485" i="29"/>
  <c r="J485" i="29" s="1"/>
  <c r="I484" i="29"/>
  <c r="J484" i="29" s="1"/>
  <c r="I483" i="29"/>
  <c r="J483" i="29" s="1"/>
  <c r="I482" i="29"/>
  <c r="J482" i="29" s="1"/>
  <c r="I481" i="29"/>
  <c r="J481" i="29" s="1"/>
  <c r="I480" i="29"/>
  <c r="I479" i="29"/>
  <c r="J479" i="29" s="1"/>
  <c r="I478" i="29"/>
  <c r="J478" i="29" s="1"/>
  <c r="I477" i="29"/>
  <c r="J477" i="29" s="1"/>
  <c r="I476" i="29"/>
  <c r="J476" i="29" s="1"/>
  <c r="I475" i="29"/>
  <c r="J475" i="29" s="1"/>
  <c r="I474" i="29"/>
  <c r="J474" i="29" s="1"/>
  <c r="I473" i="29"/>
  <c r="J473" i="29" s="1"/>
  <c r="I472" i="29"/>
  <c r="J472" i="29" s="1"/>
  <c r="I471" i="29"/>
  <c r="J471" i="29" s="1"/>
  <c r="I470" i="29"/>
  <c r="J470" i="29" s="1"/>
  <c r="I469" i="29"/>
  <c r="J469" i="29" s="1"/>
  <c r="I468" i="29"/>
  <c r="J468" i="29" s="1"/>
  <c r="I467" i="29"/>
  <c r="J467" i="29" s="1"/>
  <c r="I466" i="29"/>
  <c r="I465" i="29"/>
  <c r="J465" i="29" s="1"/>
  <c r="I464" i="29"/>
  <c r="J464" i="29" s="1"/>
  <c r="I463" i="29"/>
  <c r="J463" i="29" s="1"/>
  <c r="I462" i="29"/>
  <c r="J462" i="29" s="1"/>
  <c r="I461" i="29"/>
  <c r="J461" i="29" s="1"/>
  <c r="I460" i="29"/>
  <c r="I459" i="29"/>
  <c r="J459" i="29" s="1"/>
  <c r="I458" i="29"/>
  <c r="I457" i="29"/>
  <c r="J457" i="29" s="1"/>
  <c r="I456" i="29"/>
  <c r="J456" i="29" s="1"/>
  <c r="I455" i="29"/>
  <c r="J455" i="29" s="1"/>
  <c r="I454" i="29"/>
  <c r="J454" i="29" s="1"/>
  <c r="I453" i="29"/>
  <c r="J453" i="29" s="1"/>
  <c r="I452" i="29"/>
  <c r="J452" i="29" s="1"/>
  <c r="I451" i="29"/>
  <c r="I450" i="29"/>
  <c r="J450" i="29" s="1"/>
  <c r="I449" i="29"/>
  <c r="J449" i="29" s="1"/>
  <c r="I448" i="29"/>
  <c r="J448" i="29" s="1"/>
  <c r="I447" i="29"/>
  <c r="J447" i="29" s="1"/>
  <c r="I446" i="29"/>
  <c r="J446" i="29" s="1"/>
  <c r="I445" i="29"/>
  <c r="J445" i="29" s="1"/>
  <c r="I444" i="29"/>
  <c r="I443" i="29"/>
  <c r="J443" i="29" s="1"/>
  <c r="I442" i="29"/>
  <c r="J442" i="29" s="1"/>
  <c r="I441" i="29"/>
  <c r="J441" i="29" s="1"/>
  <c r="I440" i="29"/>
  <c r="J440" i="29" s="1"/>
  <c r="I439" i="29"/>
  <c r="J439" i="29" s="1"/>
  <c r="I438" i="29"/>
  <c r="J438" i="29" s="1"/>
  <c r="I437" i="29"/>
  <c r="I436" i="29"/>
  <c r="J436" i="29" s="1"/>
  <c r="I435" i="29"/>
  <c r="J435" i="29" s="1"/>
  <c r="I434" i="29"/>
  <c r="J434" i="29" s="1"/>
  <c r="I433" i="29"/>
  <c r="J433" i="29" s="1"/>
  <c r="I432" i="29"/>
  <c r="J432" i="29" s="1"/>
  <c r="I431" i="29"/>
  <c r="J431" i="29" s="1"/>
  <c r="I430" i="29"/>
  <c r="I429" i="29"/>
  <c r="J429" i="29" s="1"/>
  <c r="I428" i="29"/>
  <c r="I427" i="29"/>
  <c r="J427" i="29" s="1"/>
  <c r="I426" i="29"/>
  <c r="J426" i="29" s="1"/>
  <c r="I425" i="29"/>
  <c r="J425" i="29" s="1"/>
  <c r="I424" i="29"/>
  <c r="J424" i="29" s="1"/>
  <c r="I423" i="29"/>
  <c r="J423" i="29" s="1"/>
  <c r="I422" i="29"/>
  <c r="I421" i="29"/>
  <c r="J421" i="29" s="1"/>
  <c r="I420" i="29"/>
  <c r="J420" i="29" s="1"/>
  <c r="I419" i="29"/>
  <c r="J419" i="29" s="1"/>
  <c r="I418" i="29"/>
  <c r="J418" i="29" s="1"/>
  <c r="I417" i="29"/>
  <c r="J417" i="29" s="1"/>
  <c r="I416" i="29"/>
  <c r="J416" i="29" s="1"/>
  <c r="I415" i="29"/>
  <c r="I414" i="29"/>
  <c r="J414" i="29" s="1"/>
  <c r="I413" i="29"/>
  <c r="J413" i="29" s="1"/>
  <c r="I412" i="29"/>
  <c r="J412" i="29" s="1"/>
  <c r="I411" i="29"/>
  <c r="J411" i="29" s="1"/>
  <c r="I410" i="29"/>
  <c r="J410" i="29" s="1"/>
  <c r="I409" i="29"/>
  <c r="J409" i="29" s="1"/>
  <c r="I408" i="29"/>
  <c r="I407" i="29"/>
  <c r="J407" i="29" s="1"/>
  <c r="I406" i="29"/>
  <c r="J406" i="29" s="1"/>
  <c r="I405" i="29"/>
  <c r="J405" i="29" s="1"/>
  <c r="I404" i="29"/>
  <c r="J404" i="29" s="1"/>
  <c r="I403" i="29"/>
  <c r="J403" i="29" s="1"/>
  <c r="I402" i="29"/>
  <c r="J402" i="29" s="1"/>
  <c r="I401" i="29"/>
  <c r="I400" i="29"/>
  <c r="J400" i="29" s="1"/>
  <c r="I399" i="29"/>
  <c r="J399" i="29" s="1"/>
  <c r="I398" i="29"/>
  <c r="I397" i="29"/>
  <c r="J397" i="29" s="1"/>
  <c r="I396" i="29"/>
  <c r="J396" i="29" s="1"/>
  <c r="I395" i="29"/>
  <c r="J395" i="29" s="1"/>
  <c r="I394" i="29"/>
  <c r="J394" i="29" s="1"/>
  <c r="I393" i="29"/>
  <c r="J393" i="29" s="1"/>
  <c r="I392" i="29"/>
  <c r="J392" i="29" s="1"/>
  <c r="I391" i="29"/>
  <c r="J391" i="29" s="1"/>
  <c r="I390" i="29"/>
  <c r="J390" i="29" s="1"/>
  <c r="I389" i="29"/>
  <c r="J389" i="29" s="1"/>
  <c r="I388" i="29"/>
  <c r="J388" i="29" s="1"/>
  <c r="I387" i="29"/>
  <c r="J387" i="29" s="1"/>
  <c r="I386" i="29"/>
  <c r="I385" i="29"/>
  <c r="J385" i="29" s="1"/>
  <c r="I384" i="29"/>
  <c r="J384" i="29" s="1"/>
  <c r="I383" i="29"/>
  <c r="J383" i="29" s="1"/>
  <c r="I382" i="29"/>
  <c r="J382" i="29" s="1"/>
  <c r="I381" i="29"/>
  <c r="J381" i="29" s="1"/>
  <c r="I380" i="29"/>
  <c r="J380" i="29" s="1"/>
  <c r="I379" i="29"/>
  <c r="I378" i="29"/>
  <c r="J378" i="29" s="1"/>
  <c r="I377" i="29"/>
  <c r="J377" i="29" s="1"/>
  <c r="I376" i="29"/>
  <c r="J376" i="29" s="1"/>
  <c r="I375" i="29"/>
  <c r="J375" i="29" s="1"/>
  <c r="I374" i="29"/>
  <c r="J374" i="29" s="1"/>
  <c r="I373" i="29"/>
  <c r="J373" i="29" s="1"/>
  <c r="I372" i="29"/>
  <c r="I371" i="29"/>
  <c r="J371" i="29" s="1"/>
  <c r="I370" i="29"/>
  <c r="J370" i="29" s="1"/>
  <c r="I369" i="29"/>
  <c r="J369" i="29" s="1"/>
  <c r="I368" i="29"/>
  <c r="J368" i="29" s="1"/>
  <c r="I367" i="29"/>
  <c r="J367" i="29" s="1"/>
  <c r="I366" i="29"/>
  <c r="I365" i="29"/>
  <c r="J365" i="29" s="1"/>
  <c r="I364" i="29"/>
  <c r="I363" i="29"/>
  <c r="J363" i="29" s="1"/>
  <c r="I362" i="29"/>
  <c r="J362" i="29" s="1"/>
  <c r="I361" i="29"/>
  <c r="J361" i="29" s="1"/>
  <c r="I360" i="29"/>
  <c r="J360" i="29" s="1"/>
  <c r="I359" i="29"/>
  <c r="J359" i="29" s="1"/>
  <c r="I358" i="29"/>
  <c r="J358" i="29" s="1"/>
  <c r="I357" i="29"/>
  <c r="I356" i="29"/>
  <c r="J356" i="29" s="1"/>
  <c r="I355" i="29"/>
  <c r="J355" i="29" s="1"/>
  <c r="I354" i="29"/>
  <c r="J354" i="29" s="1"/>
  <c r="I353" i="29"/>
  <c r="J353" i="29" s="1"/>
  <c r="I352" i="29"/>
  <c r="J352" i="29" s="1"/>
  <c r="I351" i="29"/>
  <c r="J351" i="29" s="1"/>
  <c r="I350" i="29"/>
  <c r="I349" i="29"/>
  <c r="J349" i="29" s="1"/>
  <c r="I348" i="29"/>
  <c r="J348" i="29" s="1"/>
  <c r="I347" i="29"/>
  <c r="J347" i="29" s="1"/>
  <c r="I346" i="29"/>
  <c r="J346" i="29" s="1"/>
  <c r="I345" i="29"/>
  <c r="J345" i="29" s="1"/>
  <c r="I344" i="29"/>
  <c r="J344" i="29" s="1"/>
  <c r="I343" i="29"/>
  <c r="I342" i="29"/>
  <c r="J342" i="29" s="1"/>
  <c r="I341" i="29"/>
  <c r="J341" i="29" s="1"/>
  <c r="I340" i="29"/>
  <c r="J340" i="29" s="1"/>
  <c r="I339" i="29"/>
  <c r="J339" i="29" s="1"/>
  <c r="I338" i="29"/>
  <c r="J338" i="29" s="1"/>
  <c r="I337" i="29"/>
  <c r="J337" i="29" s="1"/>
  <c r="I336" i="29"/>
  <c r="I335" i="29"/>
  <c r="J335" i="29" s="1"/>
  <c r="I334" i="29"/>
  <c r="I333" i="29"/>
  <c r="J333" i="29" s="1"/>
  <c r="I332" i="29"/>
  <c r="J332" i="29" s="1"/>
  <c r="I331" i="29"/>
  <c r="J331" i="29" s="1"/>
  <c r="I330" i="29"/>
  <c r="J330" i="29" s="1"/>
  <c r="I329" i="29"/>
  <c r="J329" i="29" s="1"/>
  <c r="I328" i="29"/>
  <c r="I327" i="29"/>
  <c r="J327" i="29" s="1"/>
  <c r="I326" i="29"/>
  <c r="J326" i="29" s="1"/>
  <c r="I325" i="29"/>
  <c r="J325" i="29" s="1"/>
  <c r="I324" i="29"/>
  <c r="J324" i="29" s="1"/>
  <c r="I323" i="29"/>
  <c r="J323" i="29" s="1"/>
  <c r="I322" i="29"/>
  <c r="J322" i="29" s="1"/>
  <c r="I321" i="29"/>
  <c r="I320" i="29"/>
  <c r="J320" i="29" s="1"/>
  <c r="I319" i="29"/>
  <c r="J319" i="29" s="1"/>
  <c r="I318" i="29"/>
  <c r="J318" i="29" s="1"/>
  <c r="I317" i="29"/>
  <c r="J317" i="29" s="1"/>
  <c r="I316" i="29"/>
  <c r="J316" i="29" s="1"/>
  <c r="I315" i="29"/>
  <c r="J315" i="29" s="1"/>
  <c r="I314" i="29"/>
  <c r="I313" i="29"/>
  <c r="J313" i="29" s="1"/>
  <c r="I312" i="29"/>
  <c r="J312" i="29" s="1"/>
  <c r="I311" i="29"/>
  <c r="J311" i="29" s="1"/>
  <c r="I310" i="29"/>
  <c r="J310" i="29" s="1"/>
  <c r="I309" i="29"/>
  <c r="J309" i="29" s="1"/>
  <c r="I308" i="29"/>
  <c r="J308" i="29" s="1"/>
  <c r="I307" i="29"/>
  <c r="I306" i="29"/>
  <c r="J306" i="29" s="1"/>
  <c r="I305" i="29"/>
  <c r="J305" i="29" s="1"/>
  <c r="I304" i="29"/>
  <c r="J304" i="29" s="1"/>
  <c r="I303" i="29"/>
  <c r="I302" i="29"/>
  <c r="J302" i="29" s="1"/>
  <c r="I301" i="29"/>
  <c r="J301" i="29" s="1"/>
  <c r="I300" i="29"/>
  <c r="J300" i="29" s="1"/>
  <c r="I299" i="29"/>
  <c r="I298" i="29"/>
  <c r="J298" i="29" s="1"/>
  <c r="I297" i="29"/>
  <c r="J297" i="29" s="1"/>
  <c r="I296" i="29"/>
  <c r="J296" i="29" s="1"/>
  <c r="I295" i="29"/>
  <c r="J295" i="29" s="1"/>
  <c r="I294" i="29"/>
  <c r="J294" i="29" s="1"/>
  <c r="I293" i="29"/>
  <c r="J293" i="29" s="1"/>
  <c r="I292" i="29"/>
  <c r="I291" i="29"/>
  <c r="J291" i="29" s="1"/>
  <c r="I290" i="29"/>
  <c r="J290" i="29" s="1"/>
  <c r="I289" i="29"/>
  <c r="J289" i="29" s="1"/>
  <c r="I288" i="29"/>
  <c r="J288" i="29" s="1"/>
  <c r="I287" i="29"/>
  <c r="J287" i="29" s="1"/>
  <c r="I286" i="29"/>
  <c r="J286" i="29" s="1"/>
  <c r="I285" i="29"/>
  <c r="I284" i="29"/>
  <c r="J284" i="29" s="1"/>
  <c r="I283" i="29"/>
  <c r="J283" i="29" s="1"/>
  <c r="I282" i="29"/>
  <c r="J282" i="29" s="1"/>
  <c r="I281" i="29"/>
  <c r="J281" i="29" s="1"/>
  <c r="I280" i="29"/>
  <c r="J280" i="29" s="1"/>
  <c r="I279" i="29"/>
  <c r="J279" i="29" s="1"/>
  <c r="I278" i="29"/>
  <c r="I277" i="29"/>
  <c r="J277" i="29" s="1"/>
  <c r="I276" i="29"/>
  <c r="J276" i="29" s="1"/>
  <c r="I275" i="29"/>
  <c r="J275" i="29" s="1"/>
  <c r="I274" i="29"/>
  <c r="J274" i="29" s="1"/>
  <c r="I273" i="29"/>
  <c r="J273" i="29" s="1"/>
  <c r="I272" i="29"/>
  <c r="J272" i="29" s="1"/>
  <c r="I271" i="29"/>
  <c r="I270" i="29"/>
  <c r="I269" i="29"/>
  <c r="J269" i="29" s="1"/>
  <c r="I268" i="29"/>
  <c r="J268" i="29" s="1"/>
  <c r="I267" i="29"/>
  <c r="J267" i="29" s="1"/>
  <c r="I266" i="29"/>
  <c r="J266" i="29" s="1"/>
  <c r="I265" i="29"/>
  <c r="J265" i="29" s="1"/>
  <c r="I264" i="29"/>
  <c r="J264" i="29" s="1"/>
  <c r="I263" i="29"/>
  <c r="I262" i="29"/>
  <c r="J262" i="29" s="1"/>
  <c r="I261" i="29"/>
  <c r="J261" i="29" s="1"/>
  <c r="I260" i="29"/>
  <c r="J260" i="29" s="1"/>
  <c r="I259" i="29"/>
  <c r="J259" i="29" s="1"/>
  <c r="I258" i="29"/>
  <c r="J258" i="29" s="1"/>
  <c r="I257" i="29"/>
  <c r="J257" i="29" s="1"/>
  <c r="I256" i="29"/>
  <c r="I255" i="29"/>
  <c r="J255" i="29" s="1"/>
  <c r="I254" i="29"/>
  <c r="J254" i="29" s="1"/>
  <c r="I253" i="29"/>
  <c r="J253" i="29" s="1"/>
  <c r="I252" i="29"/>
  <c r="J252" i="29" s="1"/>
  <c r="I251" i="29"/>
  <c r="J251" i="29" s="1"/>
  <c r="I250" i="29"/>
  <c r="J250" i="29" s="1"/>
  <c r="I249" i="29"/>
  <c r="I248" i="29"/>
  <c r="J248" i="29" s="1"/>
  <c r="I247" i="29"/>
  <c r="J247" i="29" s="1"/>
  <c r="I246" i="29"/>
  <c r="J246" i="29" s="1"/>
  <c r="I245" i="29"/>
  <c r="J245" i="29" s="1"/>
  <c r="I244" i="29"/>
  <c r="J244" i="29" s="1"/>
  <c r="I243" i="29"/>
  <c r="J243" i="29" s="1"/>
  <c r="I242" i="29"/>
  <c r="I241" i="29"/>
  <c r="J241" i="29" s="1"/>
  <c r="I240" i="29"/>
  <c r="I239" i="29"/>
  <c r="J239" i="29" s="1"/>
  <c r="I238" i="29"/>
  <c r="J238" i="29" s="1"/>
  <c r="I237" i="29"/>
  <c r="J237" i="29" s="1"/>
  <c r="I236" i="29"/>
  <c r="J236" i="29" s="1"/>
  <c r="I235" i="29"/>
  <c r="J235" i="29" s="1"/>
  <c r="I234" i="29"/>
  <c r="I233" i="29"/>
  <c r="J233" i="29" s="1"/>
  <c r="I232" i="29"/>
  <c r="J232" i="29" s="1"/>
  <c r="I231" i="29"/>
  <c r="J231" i="29" s="1"/>
  <c r="I230" i="29"/>
  <c r="J230" i="29" s="1"/>
  <c r="I229" i="29"/>
  <c r="J229" i="29" s="1"/>
  <c r="I228" i="29"/>
  <c r="J228" i="29" s="1"/>
  <c r="I227" i="29"/>
  <c r="I226" i="29"/>
  <c r="J226" i="29" s="1"/>
  <c r="I225" i="29"/>
  <c r="J225" i="29" s="1"/>
  <c r="I224" i="29"/>
  <c r="J224" i="29" s="1"/>
  <c r="I223" i="29"/>
  <c r="J223" i="29" s="1"/>
  <c r="I222" i="29"/>
  <c r="J222" i="29" s="1"/>
  <c r="I221" i="29"/>
  <c r="J221" i="29" s="1"/>
  <c r="I220" i="29"/>
  <c r="I219" i="29"/>
  <c r="J219" i="29" s="1"/>
  <c r="I218" i="29"/>
  <c r="J218" i="29" s="1"/>
  <c r="I217" i="29"/>
  <c r="J217" i="29" s="1"/>
  <c r="I216" i="29"/>
  <c r="J216" i="29" s="1"/>
  <c r="I215" i="29"/>
  <c r="J215" i="29" s="1"/>
  <c r="I214" i="29"/>
  <c r="J214" i="29" s="1"/>
  <c r="I213" i="29"/>
  <c r="I212" i="29"/>
  <c r="J212" i="29" s="1"/>
  <c r="I211" i="29"/>
  <c r="J211" i="29" s="1"/>
  <c r="I210" i="29"/>
  <c r="J210" i="29" s="1"/>
  <c r="I209" i="29"/>
  <c r="J209" i="29" s="1"/>
  <c r="I208" i="29"/>
  <c r="I207" i="29"/>
  <c r="J207" i="29" s="1"/>
  <c r="I206" i="29"/>
  <c r="J206" i="29" s="1"/>
  <c r="I205" i="29"/>
  <c r="I204" i="29"/>
  <c r="J204" i="29" s="1"/>
  <c r="I203" i="29"/>
  <c r="J203" i="29" s="1"/>
  <c r="I202" i="29"/>
  <c r="J202" i="29" s="1"/>
  <c r="I201" i="29"/>
  <c r="J201" i="29" s="1"/>
  <c r="I200" i="29"/>
  <c r="J200" i="29" s="1"/>
  <c r="I199" i="29"/>
  <c r="J199" i="29" s="1"/>
  <c r="I198" i="29"/>
  <c r="I197" i="29"/>
  <c r="J197" i="29" s="1"/>
  <c r="I196" i="29"/>
  <c r="J196" i="29" s="1"/>
  <c r="I195" i="29"/>
  <c r="J195" i="29" s="1"/>
  <c r="I194" i="29"/>
  <c r="J194" i="29" s="1"/>
  <c r="I193" i="29"/>
  <c r="J193" i="29" s="1"/>
  <c r="I192" i="29"/>
  <c r="J192" i="29" s="1"/>
  <c r="I191" i="29"/>
  <c r="I190" i="29"/>
  <c r="J190" i="29" s="1"/>
  <c r="I189" i="29"/>
  <c r="J189" i="29" s="1"/>
  <c r="I188" i="29"/>
  <c r="J188" i="29" s="1"/>
  <c r="I187" i="29"/>
  <c r="J187" i="29" s="1"/>
  <c r="I186" i="29"/>
  <c r="J186" i="29" s="1"/>
  <c r="I185" i="29"/>
  <c r="J185" i="29" s="1"/>
  <c r="I184" i="29"/>
  <c r="I183" i="29"/>
  <c r="J183" i="29" s="1"/>
  <c r="I182" i="29"/>
  <c r="J182" i="29" s="1"/>
  <c r="I181" i="29"/>
  <c r="J181" i="29" s="1"/>
  <c r="I180" i="29"/>
  <c r="J180" i="29" s="1"/>
  <c r="I179" i="29"/>
  <c r="J179" i="29" s="1"/>
  <c r="I178" i="29"/>
  <c r="J178" i="29" s="1"/>
  <c r="I177" i="29"/>
  <c r="J177" i="29" s="1"/>
  <c r="F178" i="29"/>
  <c r="F179" i="29"/>
  <c r="F180" i="29"/>
  <c r="F183" i="29"/>
  <c r="F184" i="29"/>
  <c r="F185" i="29"/>
  <c r="F186" i="29"/>
  <c r="F189" i="29"/>
  <c r="F190" i="29"/>
  <c r="F191" i="29"/>
  <c r="F192" i="29"/>
  <c r="F195" i="29"/>
  <c r="F196" i="29"/>
  <c r="F197" i="29"/>
  <c r="F198" i="29"/>
  <c r="F201" i="29"/>
  <c r="F202" i="29"/>
  <c r="F203" i="29"/>
  <c r="F204" i="29"/>
  <c r="F207" i="29"/>
  <c r="F209" i="29"/>
  <c r="F210" i="29"/>
  <c r="F213" i="29"/>
  <c r="F214" i="29"/>
  <c r="F215" i="29"/>
  <c r="F216" i="29"/>
  <c r="F219" i="29"/>
  <c r="F220" i="29"/>
  <c r="F221" i="29"/>
  <c r="F222" i="29"/>
  <c r="F223" i="29"/>
  <c r="F225" i="29"/>
  <c r="F226" i="29"/>
  <c r="F227" i="29"/>
  <c r="F228" i="29"/>
  <c r="F231" i="29"/>
  <c r="F232" i="29"/>
  <c r="F233" i="29"/>
  <c r="F234" i="29"/>
  <c r="F237" i="29"/>
  <c r="F238" i="29"/>
  <c r="F239" i="29"/>
  <c r="F240" i="29"/>
  <c r="F243" i="29"/>
  <c r="F244" i="29"/>
  <c r="F245" i="29"/>
  <c r="F246" i="29"/>
  <c r="F249" i="29"/>
  <c r="F250" i="29"/>
  <c r="F251" i="29"/>
  <c r="F252" i="29"/>
  <c r="F255" i="29"/>
  <c r="F256" i="29"/>
  <c r="F257" i="29"/>
  <c r="F258" i="29"/>
  <c r="F261" i="29"/>
  <c r="F262" i="29"/>
  <c r="F263" i="29"/>
  <c r="F264" i="29"/>
  <c r="F265" i="29"/>
  <c r="F267" i="29"/>
  <c r="F268" i="29"/>
  <c r="F269" i="29"/>
  <c r="F270" i="29"/>
  <c r="F273" i="29"/>
  <c r="F274" i="29"/>
  <c r="F275" i="29"/>
  <c r="F276" i="29"/>
  <c r="F279" i="29"/>
  <c r="F280" i="29"/>
  <c r="F281" i="29"/>
  <c r="F282" i="29"/>
  <c r="F285" i="29"/>
  <c r="F286" i="29"/>
  <c r="F287" i="29"/>
  <c r="F288" i="29"/>
  <c r="F291" i="29"/>
  <c r="F292" i="29"/>
  <c r="F293" i="29"/>
  <c r="F294" i="29"/>
  <c r="F297" i="29"/>
  <c r="F298" i="29"/>
  <c r="F299" i="29"/>
  <c r="F300" i="29"/>
  <c r="F303" i="29"/>
  <c r="F304" i="29"/>
  <c r="F305" i="29"/>
  <c r="F306" i="29"/>
  <c r="F309" i="29"/>
  <c r="F310" i="29"/>
  <c r="F311" i="29"/>
  <c r="F312" i="29"/>
  <c r="F315" i="29"/>
  <c r="F316" i="29"/>
  <c r="F317" i="29"/>
  <c r="F318" i="29"/>
  <c r="F321" i="29"/>
  <c r="F322" i="29"/>
  <c r="F323" i="29"/>
  <c r="F324" i="29"/>
  <c r="F327" i="29"/>
  <c r="F328" i="29"/>
  <c r="F329" i="29"/>
  <c r="F330" i="29"/>
  <c r="F331" i="29"/>
  <c r="F333" i="29"/>
  <c r="F334" i="29"/>
  <c r="F335" i="29"/>
  <c r="F336" i="29"/>
  <c r="F339" i="29"/>
  <c r="F340" i="29"/>
  <c r="F341" i="29"/>
  <c r="F342" i="29"/>
  <c r="F345" i="29"/>
  <c r="F346" i="29"/>
  <c r="F347" i="29"/>
  <c r="F348" i="29"/>
  <c r="F351" i="29"/>
  <c r="F352" i="29"/>
  <c r="F353" i="29"/>
  <c r="F354" i="29"/>
  <c r="F357" i="29"/>
  <c r="F358" i="29"/>
  <c r="F359" i="29"/>
  <c r="F360" i="29"/>
  <c r="F363" i="29"/>
  <c r="F364" i="29"/>
  <c r="F365" i="29"/>
  <c r="F366" i="29"/>
  <c r="F369" i="29"/>
  <c r="F370" i="29"/>
  <c r="F371" i="29"/>
  <c r="F372" i="29"/>
  <c r="F373" i="29"/>
  <c r="F375" i="29"/>
  <c r="F376" i="29"/>
  <c r="F377" i="29"/>
  <c r="F378" i="29"/>
  <c r="F381" i="29"/>
  <c r="F382" i="29"/>
  <c r="F383" i="29"/>
  <c r="F384" i="29"/>
  <c r="F387" i="29"/>
  <c r="F388" i="29"/>
  <c r="F389" i="29"/>
  <c r="F390" i="29"/>
  <c r="F393" i="29"/>
  <c r="F394" i="29"/>
  <c r="F395" i="29"/>
  <c r="F396" i="29"/>
  <c r="F399" i="29"/>
  <c r="F400" i="29"/>
  <c r="F401" i="29"/>
  <c r="F402" i="29"/>
  <c r="F405" i="29"/>
  <c r="F406" i="29"/>
  <c r="F407" i="29"/>
  <c r="F408" i="29"/>
  <c r="F411" i="29"/>
  <c r="F412" i="29"/>
  <c r="F413" i="29"/>
  <c r="F414" i="29"/>
  <c r="F417" i="29"/>
  <c r="F418" i="29"/>
  <c r="F419" i="29"/>
  <c r="F420" i="29"/>
  <c r="F423" i="29"/>
  <c r="F424" i="29"/>
  <c r="F425" i="29"/>
  <c r="F426" i="29"/>
  <c r="F429" i="29"/>
  <c r="F430" i="29"/>
  <c r="F431" i="29"/>
  <c r="F432" i="29"/>
  <c r="F435" i="29"/>
  <c r="F436" i="29"/>
  <c r="F437" i="29"/>
  <c r="F438" i="29"/>
  <c r="F439" i="29"/>
  <c r="F441" i="29"/>
  <c r="F442" i="29"/>
  <c r="F443" i="29"/>
  <c r="F444" i="29"/>
  <c r="F447" i="29"/>
  <c r="F448" i="29"/>
  <c r="F449" i="29"/>
  <c r="F450" i="29"/>
  <c r="F453" i="29"/>
  <c r="F454" i="29"/>
  <c r="F455" i="29"/>
  <c r="F456" i="29"/>
  <c r="F459" i="29"/>
  <c r="F460" i="29"/>
  <c r="F461" i="29"/>
  <c r="F462" i="29"/>
  <c r="F465" i="29"/>
  <c r="F466" i="29"/>
  <c r="F467" i="29"/>
  <c r="F468" i="29"/>
  <c r="F471" i="29"/>
  <c r="F472" i="29"/>
  <c r="F473" i="29"/>
  <c r="F474" i="29"/>
  <c r="F477" i="29"/>
  <c r="F478" i="29"/>
  <c r="F479" i="29"/>
  <c r="F480" i="29"/>
  <c r="F481" i="29"/>
  <c r="F483" i="29"/>
  <c r="F484" i="29"/>
  <c r="F485" i="29"/>
  <c r="F486" i="29"/>
  <c r="F489" i="29"/>
  <c r="F490" i="29"/>
  <c r="F491" i="29"/>
  <c r="F492" i="29"/>
  <c r="F495" i="29"/>
  <c r="F496" i="29"/>
  <c r="F497" i="29"/>
  <c r="F498" i="29"/>
  <c r="F501" i="29"/>
  <c r="F502" i="29"/>
  <c r="F503" i="29"/>
  <c r="F504" i="29"/>
  <c r="F507" i="29"/>
  <c r="F508" i="29"/>
  <c r="F509" i="29"/>
  <c r="F510" i="29"/>
  <c r="F513" i="29"/>
  <c r="F514" i="29"/>
  <c r="F515" i="29"/>
  <c r="F516" i="29"/>
  <c r="F519" i="29"/>
  <c r="F520" i="29"/>
  <c r="F521" i="29"/>
  <c r="F522" i="29"/>
  <c r="F525" i="29"/>
  <c r="F526" i="29"/>
  <c r="F527" i="29"/>
  <c r="F528" i="29"/>
  <c r="F531" i="29"/>
  <c r="F532" i="29"/>
  <c r="F533" i="29"/>
  <c r="F534" i="29"/>
  <c r="F537" i="29"/>
  <c r="F538" i="29"/>
  <c r="F539" i="29"/>
  <c r="F540" i="29"/>
  <c r="F543" i="29"/>
  <c r="F544" i="29"/>
  <c r="F545" i="29"/>
  <c r="F546" i="29"/>
  <c r="F547" i="29"/>
  <c r="F549" i="29"/>
  <c r="F550" i="29"/>
  <c r="F551" i="29"/>
  <c r="F552" i="29"/>
  <c r="F555" i="29"/>
  <c r="F556" i="29"/>
  <c r="F557" i="29"/>
  <c r="F558" i="29"/>
  <c r="F561" i="29"/>
  <c r="F562" i="29"/>
  <c r="F563" i="29"/>
  <c r="F564" i="29"/>
  <c r="F567" i="29"/>
  <c r="F568" i="29"/>
  <c r="F569" i="29"/>
  <c r="F570" i="29"/>
  <c r="F573" i="29"/>
  <c r="F574" i="29"/>
  <c r="F575" i="29"/>
  <c r="F576" i="29"/>
  <c r="F579" i="29"/>
  <c r="F580" i="29"/>
  <c r="F581" i="29"/>
  <c r="F582" i="29"/>
  <c r="F585" i="29"/>
  <c r="F586" i="29"/>
  <c r="F587" i="29"/>
  <c r="F588" i="29"/>
  <c r="F589" i="29"/>
  <c r="F591" i="29"/>
  <c r="F592" i="29"/>
  <c r="F593" i="29"/>
  <c r="F594" i="29"/>
  <c r="F597" i="29"/>
  <c r="F598" i="29"/>
  <c r="F599" i="29"/>
  <c r="F600" i="29"/>
  <c r="F603" i="29"/>
  <c r="F604" i="29"/>
  <c r="F605" i="29"/>
  <c r="F606" i="29"/>
  <c r="F609" i="29"/>
  <c r="F610" i="29"/>
  <c r="F611" i="29"/>
  <c r="F612" i="29"/>
  <c r="F615" i="29"/>
  <c r="F616" i="29"/>
  <c r="F617" i="29"/>
  <c r="F618" i="29"/>
  <c r="F621" i="29"/>
  <c r="F622" i="29"/>
  <c r="F623" i="29"/>
  <c r="F624" i="29"/>
  <c r="F627" i="29"/>
  <c r="F628" i="29"/>
  <c r="F629" i="29"/>
  <c r="F630" i="29"/>
  <c r="F633" i="29"/>
  <c r="F634" i="29"/>
  <c r="F635" i="29"/>
  <c r="F636" i="29"/>
  <c r="F639" i="29"/>
  <c r="F640" i="29"/>
  <c r="F641" i="29"/>
  <c r="F642" i="29"/>
  <c r="F645" i="29"/>
  <c r="F646" i="29"/>
  <c r="F647" i="29"/>
  <c r="F648" i="29"/>
  <c r="F651" i="29"/>
  <c r="F652" i="29"/>
  <c r="F653" i="29"/>
  <c r="F654" i="29"/>
  <c r="F655" i="29"/>
  <c r="F657" i="29"/>
  <c r="F658" i="29"/>
  <c r="F659" i="29"/>
  <c r="F660" i="29"/>
  <c r="F663" i="29"/>
  <c r="F664" i="29"/>
  <c r="F665" i="29"/>
  <c r="F666" i="29"/>
  <c r="F669" i="29"/>
  <c r="F670" i="29"/>
  <c r="F671" i="29"/>
  <c r="F672" i="29"/>
  <c r="F675" i="29"/>
  <c r="F676" i="29"/>
  <c r="F677" i="29"/>
  <c r="F678" i="29"/>
  <c r="F681" i="29"/>
  <c r="F682" i="29"/>
  <c r="F683" i="29"/>
  <c r="F684" i="29"/>
  <c r="F687" i="29"/>
  <c r="F688" i="29"/>
  <c r="F689" i="29"/>
  <c r="F690" i="29"/>
  <c r="F693" i="29"/>
  <c r="F694" i="29"/>
  <c r="F695" i="29"/>
  <c r="F696" i="29"/>
  <c r="F697" i="29"/>
  <c r="F699" i="29"/>
  <c r="F700" i="29"/>
  <c r="F701" i="29"/>
  <c r="F702" i="29"/>
  <c r="F703" i="29"/>
  <c r="F705" i="29"/>
  <c r="F706" i="29"/>
  <c r="F707" i="29"/>
  <c r="F708" i="29"/>
  <c r="F711" i="29"/>
  <c r="F712" i="29"/>
  <c r="F713" i="29"/>
  <c r="F714" i="29"/>
  <c r="F717" i="29"/>
  <c r="F718" i="29"/>
  <c r="F719" i="29"/>
  <c r="F720" i="29"/>
  <c r="F723" i="29"/>
  <c r="F724" i="29"/>
  <c r="F725" i="29"/>
  <c r="F726" i="29"/>
  <c r="F729" i="29"/>
  <c r="F730" i="29"/>
  <c r="F731" i="29"/>
  <c r="F732" i="29"/>
  <c r="F733" i="29"/>
  <c r="F735" i="29"/>
  <c r="F736" i="29"/>
  <c r="F737" i="29"/>
  <c r="F738" i="29"/>
  <c r="F739" i="29"/>
  <c r="F741" i="29"/>
  <c r="F742" i="29"/>
  <c r="F743" i="29"/>
  <c r="F744" i="29"/>
  <c r="F747" i="29"/>
  <c r="F748" i="29"/>
  <c r="F749" i="29"/>
  <c r="F750" i="29"/>
  <c r="F754" i="29"/>
  <c r="F755" i="29"/>
  <c r="F756" i="29"/>
  <c r="F759" i="29"/>
  <c r="F760" i="29"/>
  <c r="F761" i="29"/>
  <c r="F762" i="29"/>
  <c r="F765" i="29"/>
  <c r="F766" i="29"/>
  <c r="F767" i="29"/>
  <c r="F768" i="29"/>
  <c r="F771" i="29"/>
  <c r="F772" i="29"/>
  <c r="F773" i="29"/>
  <c r="F774" i="29"/>
  <c r="F776" i="29"/>
  <c r="F777" i="29"/>
  <c r="F778" i="29"/>
  <c r="F779" i="29"/>
  <c r="F780" i="29"/>
  <c r="F783" i="29"/>
  <c r="F784" i="29"/>
  <c r="F785" i="29"/>
  <c r="F786" i="29"/>
  <c r="F789" i="29"/>
  <c r="F790" i="29"/>
  <c r="F791" i="29"/>
  <c r="F792" i="29"/>
  <c r="F795" i="29"/>
  <c r="F796" i="29"/>
  <c r="F797" i="29"/>
  <c r="F798" i="29"/>
  <c r="F801" i="29"/>
  <c r="F802" i="29"/>
  <c r="F803" i="29"/>
  <c r="F804" i="29"/>
  <c r="F807" i="29"/>
  <c r="F808" i="29"/>
  <c r="F809" i="29"/>
  <c r="F810" i="29"/>
  <c r="F812" i="29"/>
  <c r="F813" i="29"/>
  <c r="F814" i="29"/>
  <c r="F815" i="29"/>
  <c r="F816" i="29"/>
  <c r="F819" i="29"/>
  <c r="F820" i="29"/>
  <c r="F821" i="29"/>
  <c r="F822" i="29"/>
  <c r="F825" i="29"/>
  <c r="F826" i="29"/>
  <c r="F827" i="29"/>
  <c r="F828" i="29"/>
  <c r="F831" i="29"/>
  <c r="F832" i="29"/>
  <c r="F833" i="29"/>
  <c r="F834" i="29"/>
  <c r="F837" i="29"/>
  <c r="F838" i="29"/>
  <c r="F839" i="29"/>
  <c r="F840" i="29"/>
  <c r="F843" i="29"/>
  <c r="F844" i="29"/>
  <c r="F845" i="29"/>
  <c r="F846" i="29"/>
  <c r="F848" i="29"/>
  <c r="F849" i="29"/>
  <c r="F850" i="29"/>
  <c r="F851" i="29"/>
  <c r="F852" i="29"/>
  <c r="F853" i="29"/>
  <c r="F854" i="29"/>
  <c r="F855" i="29"/>
  <c r="F856" i="29"/>
  <c r="F857" i="29"/>
  <c r="F858" i="29"/>
  <c r="F861" i="29"/>
  <c r="F862" i="29"/>
  <c r="F863" i="29"/>
  <c r="F864" i="29"/>
  <c r="F867" i="29"/>
  <c r="F868" i="29"/>
  <c r="F869" i="29"/>
  <c r="F870" i="29"/>
  <c r="F873" i="29"/>
  <c r="F874" i="29"/>
  <c r="F875" i="29"/>
  <c r="F876" i="29"/>
  <c r="F879" i="29"/>
  <c r="F880" i="29"/>
  <c r="F881" i="29"/>
  <c r="F882" i="29"/>
  <c r="F885" i="29"/>
  <c r="F886" i="29"/>
  <c r="F887" i="29"/>
  <c r="F888" i="29"/>
  <c r="F889" i="29"/>
  <c r="F891" i="29"/>
  <c r="F892" i="29"/>
  <c r="F893" i="29"/>
  <c r="F894" i="29"/>
  <c r="F895" i="29"/>
  <c r="F897" i="29"/>
  <c r="F898" i="29"/>
  <c r="F899" i="29"/>
  <c r="F900" i="29"/>
  <c r="F901" i="29"/>
  <c r="F903" i="29"/>
  <c r="F904" i="29"/>
  <c r="F905" i="29"/>
  <c r="F906" i="29"/>
  <c r="F907" i="29"/>
  <c r="F909" i="29"/>
  <c r="F910" i="29"/>
  <c r="F911" i="29"/>
  <c r="F912" i="29"/>
  <c r="F913" i="29"/>
  <c r="F915" i="29"/>
  <c r="F916" i="29"/>
  <c r="F917" i="29"/>
  <c r="F918" i="29"/>
  <c r="F919" i="29"/>
  <c r="F921" i="29"/>
  <c r="F922" i="29"/>
  <c r="F923" i="29"/>
  <c r="F924" i="29"/>
  <c r="F925" i="29"/>
  <c r="F927" i="29"/>
  <c r="F928" i="29"/>
  <c r="F929" i="29"/>
  <c r="F930" i="29"/>
  <c r="F931" i="29"/>
  <c r="F933" i="29"/>
  <c r="F934" i="29"/>
  <c r="F935" i="29"/>
  <c r="F936" i="29"/>
  <c r="F937" i="29"/>
  <c r="F939" i="29"/>
  <c r="F940" i="29"/>
  <c r="F941" i="29"/>
  <c r="F942" i="29"/>
  <c r="F943" i="29"/>
  <c r="F945" i="29"/>
  <c r="F946" i="29"/>
  <c r="F947" i="29"/>
  <c r="F948" i="29"/>
  <c r="F949" i="29"/>
  <c r="F951" i="29"/>
  <c r="F952" i="29"/>
  <c r="F953" i="29"/>
  <c r="F954" i="29"/>
  <c r="F955" i="29"/>
  <c r="F957" i="29"/>
  <c r="F958" i="29"/>
  <c r="F959" i="29"/>
  <c r="F960" i="29"/>
  <c r="F961" i="29"/>
  <c r="F963" i="29"/>
  <c r="F964" i="29"/>
  <c r="F965" i="29"/>
  <c r="F966" i="29"/>
  <c r="F967" i="29"/>
  <c r="F969" i="29"/>
  <c r="F970" i="29"/>
  <c r="F971" i="29"/>
  <c r="F972" i="29"/>
  <c r="F973" i="29"/>
  <c r="F975" i="29"/>
  <c r="F976" i="29"/>
  <c r="F977" i="29"/>
  <c r="F978" i="29"/>
  <c r="F979" i="29"/>
  <c r="F981" i="29"/>
  <c r="F982" i="29"/>
  <c r="F983" i="29"/>
  <c r="F984" i="29"/>
  <c r="F985" i="29"/>
  <c r="F987" i="29"/>
  <c r="F988" i="29"/>
  <c r="F989" i="29"/>
  <c r="F990" i="29"/>
  <c r="F991" i="29"/>
  <c r="F993" i="29"/>
  <c r="F994" i="29"/>
  <c r="F995" i="29"/>
  <c r="F996" i="29"/>
  <c r="F997" i="29"/>
  <c r="F999" i="29"/>
  <c r="F1000" i="29"/>
  <c r="F1001" i="29"/>
  <c r="F1002" i="29"/>
  <c r="F1003" i="29"/>
  <c r="F1005" i="29"/>
  <c r="F1006" i="29"/>
  <c r="F1007" i="29"/>
  <c r="F1008" i="29"/>
  <c r="F1009" i="29"/>
  <c r="F1011" i="29"/>
  <c r="F1012" i="29"/>
  <c r="F1013" i="29"/>
  <c r="F1014" i="29"/>
  <c r="F1015" i="29"/>
  <c r="F1017" i="29"/>
  <c r="F1018" i="29"/>
  <c r="F1019" i="29"/>
  <c r="F1020" i="29"/>
  <c r="F1021" i="29"/>
  <c r="F1023" i="29"/>
  <c r="F1024" i="29"/>
  <c r="F1025" i="29"/>
  <c r="F1026" i="29"/>
  <c r="F1027" i="29"/>
  <c r="F1029" i="29"/>
  <c r="F1030" i="29"/>
  <c r="F1031" i="29"/>
  <c r="F1032" i="29"/>
  <c r="F1033" i="29"/>
  <c r="F1035" i="29"/>
  <c r="F1036" i="29"/>
  <c r="F1037" i="29"/>
  <c r="F1038" i="29"/>
  <c r="F1039" i="29"/>
  <c r="F1041" i="29"/>
  <c r="F1042" i="29"/>
  <c r="F1043" i="29"/>
  <c r="F1044" i="29"/>
  <c r="F1045" i="29"/>
  <c r="F1047" i="29"/>
  <c r="F1048" i="29"/>
  <c r="F1049" i="29"/>
  <c r="F1050" i="29"/>
  <c r="F1051" i="29"/>
  <c r="F1053" i="29"/>
  <c r="F1054" i="29"/>
  <c r="F1055" i="29"/>
  <c r="F1056" i="29"/>
  <c r="F1057" i="29"/>
  <c r="F1059" i="29"/>
  <c r="F1060" i="29"/>
  <c r="F1061" i="29"/>
  <c r="F1062" i="29"/>
  <c r="F1063" i="29"/>
  <c r="F1065" i="29"/>
  <c r="F1066" i="29"/>
  <c r="F1067" i="29"/>
  <c r="F1068" i="29"/>
  <c r="F1069" i="29"/>
  <c r="F1071" i="29"/>
  <c r="F1072" i="29"/>
  <c r="F1073" i="29"/>
  <c r="F1074" i="29"/>
  <c r="F1075" i="29"/>
  <c r="F1077" i="29"/>
  <c r="F1078" i="29"/>
  <c r="F1079" i="29"/>
  <c r="F1080" i="29"/>
  <c r="F1081" i="29"/>
  <c r="F1083" i="29"/>
  <c r="F1084" i="29"/>
  <c r="F1085" i="29"/>
  <c r="F1086" i="29"/>
  <c r="F1087" i="29"/>
  <c r="F1089" i="29"/>
  <c r="F1090" i="29"/>
  <c r="F1091" i="29"/>
  <c r="F1092" i="29"/>
  <c r="F1093" i="29"/>
  <c r="F1095" i="29"/>
  <c r="F1096" i="29"/>
  <c r="F1097" i="29"/>
  <c r="F1098" i="29"/>
  <c r="F1099" i="29"/>
  <c r="F1101" i="29"/>
  <c r="F1102" i="29"/>
  <c r="F1103" i="29"/>
  <c r="F1104" i="29"/>
  <c r="F1105" i="29"/>
  <c r="F1107" i="29"/>
  <c r="F1108" i="29"/>
  <c r="F1109" i="29"/>
  <c r="F1110" i="29"/>
  <c r="F1111" i="29"/>
  <c r="F1113" i="29"/>
  <c r="F1114" i="29"/>
  <c r="F1115" i="29"/>
  <c r="F1116" i="29"/>
  <c r="F1117" i="29"/>
  <c r="F1119" i="29"/>
  <c r="F1120" i="29"/>
  <c r="F1121" i="29"/>
  <c r="F1122" i="29"/>
  <c r="F1123" i="29"/>
  <c r="F1125" i="29"/>
  <c r="F1126" i="29"/>
  <c r="F1127" i="29"/>
  <c r="F1128" i="29"/>
  <c r="F1129" i="29"/>
  <c r="F1131" i="29"/>
  <c r="F1132" i="29"/>
  <c r="F1133" i="29"/>
  <c r="F1134" i="29"/>
  <c r="F1135" i="29"/>
  <c r="F1137" i="29"/>
  <c r="F1138" i="29"/>
  <c r="F1139" i="29"/>
  <c r="F1140" i="29"/>
  <c r="F1141" i="29"/>
  <c r="F1143" i="29"/>
  <c r="F1144" i="29"/>
  <c r="F1145" i="29"/>
  <c r="F1146" i="29"/>
  <c r="F1147" i="29"/>
  <c r="F1149" i="29"/>
  <c r="F1150" i="29"/>
  <c r="F1151" i="29"/>
  <c r="F1152" i="29"/>
  <c r="F1153" i="29"/>
  <c r="F1155" i="29"/>
  <c r="F1156" i="29"/>
  <c r="F1157" i="29"/>
  <c r="F1158" i="29"/>
  <c r="F1159" i="29"/>
  <c r="F1161" i="29"/>
  <c r="F1162" i="29"/>
  <c r="F1163" i="29"/>
  <c r="F1164" i="29"/>
  <c r="F1165" i="29"/>
  <c r="F1167" i="29"/>
  <c r="F1168" i="29"/>
  <c r="F1169" i="29"/>
  <c r="F1170" i="29"/>
  <c r="F1171" i="29"/>
  <c r="F1173" i="29"/>
  <c r="F1174" i="29"/>
  <c r="F1175" i="29"/>
  <c r="F1176" i="29"/>
  <c r="F1177" i="29"/>
  <c r="F1179" i="29"/>
  <c r="F1180" i="29"/>
  <c r="F1181" i="29"/>
  <c r="F1182" i="29"/>
  <c r="F1183" i="29"/>
  <c r="F1185" i="29"/>
  <c r="F1186" i="29"/>
  <c r="F1187" i="29"/>
  <c r="F1188" i="29"/>
  <c r="F1189" i="29"/>
  <c r="F1191" i="29"/>
  <c r="F1192" i="29"/>
  <c r="F1193" i="29"/>
  <c r="F1194" i="29"/>
  <c r="F1195" i="29"/>
  <c r="F1197" i="29"/>
  <c r="F1198" i="29"/>
  <c r="F1199" i="29"/>
  <c r="F1200" i="29"/>
  <c r="F1201" i="29"/>
  <c r="F1203" i="29"/>
  <c r="F1204" i="29"/>
  <c r="F1205" i="29"/>
  <c r="F1206" i="29"/>
  <c r="F1207" i="29"/>
  <c r="F1209" i="29"/>
  <c r="F1210" i="29"/>
  <c r="F1211" i="29"/>
  <c r="F1212" i="29"/>
  <c r="F1213" i="29"/>
  <c r="F1215" i="29"/>
  <c r="F1216" i="29"/>
  <c r="F1217" i="29"/>
  <c r="F1218" i="29"/>
  <c r="F1219" i="29"/>
  <c r="F1221" i="29"/>
  <c r="F1222" i="29"/>
  <c r="F1223" i="29"/>
  <c r="F1224" i="29"/>
  <c r="F1225" i="29"/>
  <c r="F1227" i="29"/>
  <c r="F1228" i="29"/>
  <c r="F1229" i="29"/>
  <c r="F1230" i="29"/>
  <c r="F1231" i="29"/>
  <c r="F1233" i="29"/>
  <c r="F1234" i="29"/>
  <c r="F1235" i="29"/>
  <c r="F1236" i="29"/>
  <c r="F1237" i="29"/>
  <c r="F1239" i="29"/>
  <c r="F1240" i="29"/>
  <c r="F1241" i="29"/>
  <c r="F1242" i="29"/>
  <c r="F1243" i="29"/>
  <c r="F1245" i="29"/>
  <c r="F1246" i="29"/>
  <c r="F1247" i="29"/>
  <c r="F1248" i="29"/>
  <c r="F1249" i="29"/>
  <c r="F1252" i="29"/>
  <c r="F1253" i="29"/>
  <c r="F1254" i="29"/>
  <c r="F1257" i="29"/>
  <c r="F1258" i="29"/>
  <c r="F1259" i="29"/>
  <c r="F1260" i="29"/>
  <c r="F1263" i="29"/>
  <c r="F1264" i="29"/>
  <c r="F1265" i="29"/>
  <c r="F1266" i="29"/>
  <c r="F1269" i="29"/>
  <c r="F1270" i="29"/>
  <c r="F1271" i="29"/>
  <c r="F1272" i="29"/>
  <c r="F1275" i="29"/>
  <c r="F1276" i="29"/>
  <c r="F1277" i="29"/>
  <c r="F1278" i="29"/>
  <c r="F1281" i="29"/>
  <c r="F1282" i="29"/>
  <c r="F1283" i="29"/>
  <c r="F1284" i="29"/>
  <c r="F1286" i="29"/>
  <c r="F1287" i="29"/>
  <c r="F1288" i="29"/>
  <c r="F1289" i="29"/>
  <c r="F1290" i="29"/>
  <c r="F1293" i="29"/>
  <c r="F1294" i="29"/>
  <c r="F1295" i="29"/>
  <c r="F1296" i="29"/>
  <c r="F1299" i="29"/>
  <c r="F1300" i="29"/>
  <c r="F1301" i="29"/>
  <c r="F1302" i="29"/>
  <c r="F1305" i="29"/>
  <c r="F1306" i="29"/>
  <c r="F1307" i="29"/>
  <c r="F1308" i="29"/>
  <c r="F1311" i="29"/>
  <c r="F1312" i="29"/>
  <c r="F1313" i="29"/>
  <c r="F1314" i="29"/>
  <c r="F1315" i="29"/>
  <c r="F1317" i="29"/>
  <c r="F1318" i="29"/>
  <c r="F1319" i="29"/>
  <c r="F1320" i="29"/>
  <c r="F1321" i="29"/>
  <c r="F1323" i="29"/>
  <c r="F1324" i="29"/>
  <c r="F1325" i="29"/>
  <c r="F1326" i="29"/>
  <c r="F1329" i="29"/>
  <c r="F1330" i="29"/>
  <c r="F1331" i="29"/>
  <c r="F177" i="29"/>
  <c r="D66" i="29" l="1"/>
  <c r="D103" i="29"/>
  <c r="D54" i="29"/>
  <c r="D49" i="29"/>
  <c r="D100" i="29"/>
  <c r="D86" i="29"/>
  <c r="D80" i="29"/>
  <c r="D32" i="29"/>
  <c r="D26" i="29"/>
  <c r="D24" i="29"/>
  <c r="D19" i="29"/>
  <c r="D166" i="29"/>
  <c r="D14" i="29"/>
  <c r="D9" i="29"/>
  <c r="D147" i="29"/>
  <c r="D16" i="29"/>
  <c r="D78" i="29"/>
  <c r="D13" i="29"/>
  <c r="D139" i="29"/>
  <c r="D128" i="29"/>
  <c r="D116" i="29"/>
  <c r="D41" i="29"/>
  <c r="D114" i="29"/>
  <c r="D77" i="29"/>
  <c r="D83" i="29"/>
  <c r="D92" i="29"/>
  <c r="D60" i="29"/>
  <c r="D30" i="29"/>
  <c r="D158" i="29"/>
  <c r="D148" i="29"/>
  <c r="D138" i="29"/>
  <c r="D39" i="29"/>
  <c r="D34" i="29"/>
  <c r="D56" i="29"/>
  <c r="D156" i="29"/>
  <c r="D75" i="29"/>
  <c r="D102" i="29"/>
  <c r="D8" i="29"/>
  <c r="D136" i="29"/>
  <c r="D126" i="29"/>
  <c r="D112" i="29"/>
  <c r="D36" i="29"/>
  <c r="D23" i="29"/>
  <c r="D104" i="29"/>
  <c r="D118" i="29"/>
  <c r="D28" i="29"/>
  <c r="D99" i="29"/>
  <c r="D163" i="29"/>
  <c r="D57" i="29"/>
  <c r="D162" i="29"/>
  <c r="D89" i="29"/>
  <c r="D74" i="29"/>
  <c r="D52" i="29"/>
  <c r="D40" i="29"/>
  <c r="D17" i="29"/>
  <c r="D10" i="29"/>
  <c r="D98" i="29"/>
  <c r="D38" i="29"/>
  <c r="D33" i="29"/>
  <c r="D68" i="29"/>
  <c r="D63" i="29"/>
  <c r="D73" i="29"/>
  <c r="D51" i="29"/>
  <c r="D21" i="29"/>
  <c r="D4" i="29"/>
  <c r="D152" i="29"/>
  <c r="D95" i="29"/>
  <c r="D46" i="29"/>
  <c r="D11" i="29"/>
  <c r="D159" i="29"/>
  <c r="D67" i="29"/>
  <c r="D149" i="29"/>
  <c r="D141" i="29"/>
  <c r="D134" i="29"/>
  <c r="D130" i="29"/>
  <c r="D124" i="29"/>
  <c r="D120" i="29"/>
  <c r="D90" i="29"/>
  <c r="D164" i="29"/>
  <c r="D72" i="29"/>
  <c r="D18" i="29"/>
  <c r="D110" i="29"/>
  <c r="D97" i="29"/>
  <c r="D65" i="29"/>
  <c r="D108" i="29"/>
  <c r="D151" i="29"/>
  <c r="D165" i="29"/>
  <c r="D101" i="29"/>
  <c r="D79" i="29"/>
  <c r="D62" i="29"/>
  <c r="D50" i="29"/>
  <c r="D20" i="29"/>
  <c r="D44" i="29"/>
  <c r="D22" i="29"/>
  <c r="D81" i="29"/>
  <c r="D45" i="29"/>
  <c r="D15" i="29"/>
  <c r="D5" i="29"/>
  <c r="D88" i="29"/>
  <c r="D27" i="29"/>
  <c r="D160" i="29"/>
  <c r="D157" i="29"/>
  <c r="D155" i="29"/>
  <c r="D146" i="29"/>
  <c r="D144" i="29"/>
  <c r="D140" i="29"/>
  <c r="D135" i="29"/>
  <c r="D133" i="29"/>
  <c r="D131" i="29"/>
  <c r="D129" i="29"/>
  <c r="D127" i="29"/>
  <c r="D125" i="29"/>
  <c r="D121" i="29"/>
  <c r="D117" i="29"/>
  <c r="D115" i="29"/>
  <c r="D111" i="29"/>
  <c r="D107" i="29"/>
  <c r="D96" i="29"/>
  <c r="D76" i="29"/>
  <c r="D69" i="29"/>
  <c r="D64" i="29"/>
  <c r="D47" i="29"/>
  <c r="D42" i="29"/>
  <c r="D35" i="29"/>
  <c r="D12" i="29"/>
  <c r="D7" i="29"/>
  <c r="D53" i="29"/>
  <c r="D43" i="29"/>
  <c r="D154" i="29"/>
  <c r="D143" i="29"/>
  <c r="D61" i="29"/>
  <c r="D161" i="29"/>
  <c r="D82" i="29"/>
  <c r="D6" i="29"/>
  <c r="D145" i="29"/>
  <c r="D132" i="29"/>
  <c r="D122" i="29"/>
  <c r="D85" i="29"/>
  <c r="D106" i="29"/>
  <c r="D70" i="29"/>
  <c r="D167" i="29"/>
  <c r="D87" i="29"/>
  <c r="D55" i="29"/>
  <c r="D25" i="29"/>
  <c r="D94" i="29"/>
  <c r="D93" i="29"/>
  <c r="D153" i="29"/>
  <c r="D150" i="29"/>
  <c r="D142" i="29"/>
  <c r="D119" i="29"/>
  <c r="D109" i="29"/>
  <c r="D105" i="29"/>
  <c r="D91" i="29"/>
  <c r="D71" i="29"/>
  <c r="D59" i="29"/>
  <c r="D37" i="29"/>
  <c r="D29" i="29"/>
  <c r="D123" i="29"/>
  <c r="D113" i="29"/>
  <c r="D58" i="29"/>
  <c r="D48" i="29"/>
  <c r="J586" i="29"/>
  <c r="J1089" i="29"/>
  <c r="J240" i="29"/>
  <c r="J995" i="29"/>
  <c r="J649" i="29"/>
  <c r="J900" i="29"/>
  <c r="J1308" i="29"/>
  <c r="J681" i="29"/>
  <c r="J334" i="29"/>
  <c r="J837" i="29"/>
  <c r="J1245" i="29"/>
  <c r="J491" i="29"/>
  <c r="J744" i="29"/>
  <c r="J398" i="29"/>
  <c r="J554" i="29"/>
  <c r="J805" i="29"/>
  <c r="J1153" i="29"/>
  <c r="J303" i="29"/>
  <c r="J1214" i="29"/>
  <c r="J460" i="29"/>
  <c r="J963" i="29"/>
  <c r="J868" i="29"/>
  <c r="J366" i="29"/>
  <c r="J618" i="29"/>
  <c r="J1121" i="29"/>
  <c r="J1277" i="29"/>
  <c r="J208" i="29"/>
  <c r="J271" i="29"/>
  <c r="E33" i="29"/>
  <c r="E43" i="29"/>
  <c r="J523" i="29"/>
  <c r="J1026" i="29"/>
  <c r="J1182" i="29"/>
  <c r="J1058" i="29"/>
  <c r="J712" i="29"/>
  <c r="J428" i="29"/>
  <c r="E63" i="29"/>
  <c r="J931" i="29"/>
  <c r="E117" i="29"/>
  <c r="J776" i="29"/>
  <c r="E12" i="29"/>
  <c r="J234" i="29"/>
  <c r="J242" i="29"/>
  <c r="E13" i="29"/>
  <c r="E23" i="29"/>
  <c r="E34" i="29"/>
  <c r="J386" i="29"/>
  <c r="E44" i="29"/>
  <c r="J458" i="29"/>
  <c r="E45" i="29"/>
  <c r="J466" i="29"/>
  <c r="E55" i="29"/>
  <c r="J538" i="29"/>
  <c r="E65" i="29"/>
  <c r="J610" i="29"/>
  <c r="E76" i="29"/>
  <c r="J690" i="29"/>
  <c r="E88" i="29"/>
  <c r="J769" i="29"/>
  <c r="E89" i="29"/>
  <c r="J777" i="29"/>
  <c r="E99" i="29"/>
  <c r="J849" i="29"/>
  <c r="E109" i="29"/>
  <c r="J921" i="29"/>
  <c r="E119" i="29"/>
  <c r="E120" i="29"/>
  <c r="E130" i="29"/>
  <c r="J1073" i="29"/>
  <c r="E141" i="29"/>
  <c r="J1145" i="29"/>
  <c r="E153" i="29"/>
  <c r="J1225" i="29"/>
  <c r="J451" i="29"/>
  <c r="E73" i="29"/>
  <c r="E83" i="29"/>
  <c r="J740" i="29"/>
  <c r="E85" i="29"/>
  <c r="J748" i="29"/>
  <c r="E86" i="29"/>
  <c r="J755" i="29"/>
  <c r="E96" i="29"/>
  <c r="J827" i="29"/>
  <c r="E106" i="29"/>
  <c r="J899" i="29"/>
  <c r="E107" i="29"/>
  <c r="J907" i="29"/>
  <c r="E139" i="29"/>
  <c r="E149" i="29"/>
  <c r="E161" i="29"/>
  <c r="J1283" i="29"/>
  <c r="J1131" i="29"/>
  <c r="J668" i="29"/>
  <c r="E127" i="29"/>
  <c r="J1051" i="29"/>
  <c r="E128" i="29"/>
  <c r="J1059" i="29"/>
  <c r="E160" i="29"/>
  <c r="E8" i="29"/>
  <c r="J205" i="29"/>
  <c r="E9" i="29"/>
  <c r="J213" i="29"/>
  <c r="E19" i="29"/>
  <c r="J285" i="29"/>
  <c r="E29" i="29"/>
  <c r="J357" i="29"/>
  <c r="E41" i="29"/>
  <c r="J437" i="29"/>
  <c r="E51" i="29"/>
  <c r="J509" i="29"/>
  <c r="E61" i="29"/>
  <c r="J581" i="29"/>
  <c r="E62" i="29"/>
  <c r="J589" i="29"/>
  <c r="E72" i="29"/>
  <c r="J661" i="29"/>
  <c r="E82" i="29"/>
  <c r="J733" i="29"/>
  <c r="E95" i="29"/>
  <c r="J820" i="29"/>
  <c r="E105" i="29"/>
  <c r="J892" i="29"/>
  <c r="E116" i="29"/>
  <c r="J972" i="29"/>
  <c r="E126" i="29"/>
  <c r="J1044" i="29"/>
  <c r="E136" i="29"/>
  <c r="J1116" i="29"/>
  <c r="E138" i="29"/>
  <c r="J1124" i="29"/>
  <c r="E148" i="29"/>
  <c r="J1196" i="29"/>
  <c r="E11" i="29"/>
  <c r="J227" i="29"/>
  <c r="E21" i="29"/>
  <c r="J299" i="29"/>
  <c r="E22" i="29"/>
  <c r="J307" i="29"/>
  <c r="E54" i="29"/>
  <c r="J531" i="29"/>
  <c r="E64" i="29"/>
  <c r="J603" i="29"/>
  <c r="E87" i="29"/>
  <c r="J762" i="29"/>
  <c r="E98" i="29"/>
  <c r="J842" i="29"/>
  <c r="E108" i="29"/>
  <c r="J914" i="29"/>
  <c r="E129" i="29"/>
  <c r="J1066" i="29"/>
  <c r="E152" i="29"/>
  <c r="J1218" i="29"/>
  <c r="E10" i="29"/>
  <c r="J220" i="29"/>
  <c r="E30" i="29"/>
  <c r="J364" i="29"/>
  <c r="J198" i="29"/>
  <c r="E7" i="29"/>
  <c r="E17" i="29"/>
  <c r="J270" i="29"/>
  <c r="J278" i="29"/>
  <c r="E18" i="29"/>
  <c r="E28" i="29"/>
  <c r="J350" i="29"/>
  <c r="E39" i="29"/>
  <c r="J422" i="29"/>
  <c r="J430" i="29"/>
  <c r="E40" i="29"/>
  <c r="E50" i="29"/>
  <c r="J502" i="29"/>
  <c r="E60" i="29"/>
  <c r="J574" i="29"/>
  <c r="J646" i="29"/>
  <c r="E70" i="29"/>
  <c r="E71" i="29"/>
  <c r="J654" i="29"/>
  <c r="E81" i="29"/>
  <c r="J726" i="29"/>
  <c r="E94" i="29"/>
  <c r="J813" i="29"/>
  <c r="E104" i="29"/>
  <c r="J885" i="29"/>
  <c r="E114" i="29"/>
  <c r="J957" i="29"/>
  <c r="E115" i="29"/>
  <c r="J965" i="29"/>
  <c r="E125" i="29"/>
  <c r="J1037" i="29"/>
  <c r="E135" i="29"/>
  <c r="J1109" i="29"/>
  <c r="E146" i="29"/>
  <c r="J1181" i="29"/>
  <c r="E147" i="29"/>
  <c r="J1189" i="29"/>
  <c r="E158" i="29"/>
  <c r="J1261" i="29"/>
  <c r="J683" i="29"/>
  <c r="E75" i="29"/>
  <c r="E6" i="29"/>
  <c r="J191" i="29"/>
  <c r="E16" i="29"/>
  <c r="J263" i="29"/>
  <c r="E27" i="29"/>
  <c r="J343" i="29"/>
  <c r="E38" i="29"/>
  <c r="J415" i="29"/>
  <c r="E48" i="29"/>
  <c r="J487" i="29"/>
  <c r="E49" i="29"/>
  <c r="J495" i="29"/>
  <c r="E59" i="29"/>
  <c r="J567" i="29"/>
  <c r="E69" i="29"/>
  <c r="J639" i="29"/>
  <c r="E79" i="29"/>
  <c r="J711" i="29"/>
  <c r="E80" i="29"/>
  <c r="J719" i="29"/>
  <c r="E92" i="29"/>
  <c r="J798" i="29"/>
  <c r="E93" i="29"/>
  <c r="J806" i="29"/>
  <c r="E103" i="29"/>
  <c r="J878" i="29"/>
  <c r="E113" i="29"/>
  <c r="J950" i="29"/>
  <c r="E123" i="29"/>
  <c r="J1022" i="29"/>
  <c r="J1030" i="29"/>
  <c r="E124" i="29"/>
  <c r="E157" i="29"/>
  <c r="E167" i="29"/>
  <c r="J1326" i="29"/>
  <c r="I1334" i="29"/>
  <c r="J314" i="29"/>
  <c r="E5" i="29"/>
  <c r="J184" i="29"/>
  <c r="E15" i="29"/>
  <c r="J256" i="29"/>
  <c r="E25" i="29"/>
  <c r="J328" i="29"/>
  <c r="E26" i="29"/>
  <c r="J336" i="29"/>
  <c r="E37" i="29"/>
  <c r="J408" i="29"/>
  <c r="E47" i="29"/>
  <c r="J480" i="29"/>
  <c r="E57" i="29"/>
  <c r="J552" i="29"/>
  <c r="E58" i="29"/>
  <c r="J560" i="29"/>
  <c r="E68" i="29"/>
  <c r="J632" i="29"/>
  <c r="E78" i="29"/>
  <c r="J704" i="29"/>
  <c r="E91" i="29"/>
  <c r="E101" i="29"/>
  <c r="J863" i="29"/>
  <c r="E102" i="29"/>
  <c r="J871" i="29"/>
  <c r="E112" i="29"/>
  <c r="J943" i="29"/>
  <c r="E122" i="29"/>
  <c r="J1015" i="29"/>
  <c r="E132" i="29"/>
  <c r="J1087" i="29"/>
  <c r="E133" i="29"/>
  <c r="J1095" i="29"/>
  <c r="E144" i="29"/>
  <c r="J1167" i="29"/>
  <c r="E151" i="29"/>
  <c r="J1215" i="29"/>
  <c r="E155" i="29"/>
  <c r="J1239" i="29"/>
  <c r="E156" i="29"/>
  <c r="J1247" i="29"/>
  <c r="J1001" i="29"/>
  <c r="E74" i="29"/>
  <c r="J675" i="29"/>
  <c r="E97" i="29"/>
  <c r="J834" i="29"/>
  <c r="E118" i="29"/>
  <c r="J986" i="29"/>
  <c r="E140" i="29"/>
  <c r="J1138" i="29"/>
  <c r="E150" i="29"/>
  <c r="J1210" i="29"/>
  <c r="E20" i="29"/>
  <c r="J292" i="29"/>
  <c r="E32" i="29"/>
  <c r="J372" i="29"/>
  <c r="E42" i="29"/>
  <c r="J444" i="29"/>
  <c r="E52" i="29"/>
  <c r="J516" i="29"/>
  <c r="E53" i="29"/>
  <c r="J524" i="29"/>
  <c r="E134" i="29"/>
  <c r="E145" i="29"/>
  <c r="E4" i="29"/>
  <c r="J249" i="29"/>
  <c r="E14" i="29"/>
  <c r="E24" i="29"/>
  <c r="J321" i="29"/>
  <c r="E35" i="29"/>
  <c r="E36" i="29"/>
  <c r="J401" i="29"/>
  <c r="E46" i="29"/>
  <c r="E56" i="29"/>
  <c r="J545" i="29"/>
  <c r="E66" i="29"/>
  <c r="J617" i="29"/>
  <c r="E67" i="29"/>
  <c r="E77" i="29"/>
  <c r="J697" i="29"/>
  <c r="E90" i="29"/>
  <c r="J784" i="29"/>
  <c r="J856" i="29"/>
  <c r="E100" i="29"/>
  <c r="E110" i="29"/>
  <c r="J928" i="29"/>
  <c r="E111" i="29"/>
  <c r="J936" i="29"/>
  <c r="E121" i="29"/>
  <c r="J1008" i="29"/>
  <c r="E131" i="29"/>
  <c r="J1080" i="29"/>
  <c r="E142" i="29"/>
  <c r="J1152" i="29"/>
  <c r="E143" i="29"/>
  <c r="J1160" i="29"/>
  <c r="E154" i="29"/>
  <c r="J1232" i="29"/>
  <c r="E164" i="29"/>
  <c r="J1304" i="29"/>
  <c r="J1174" i="29"/>
  <c r="J993" i="29"/>
  <c r="J379" i="29"/>
  <c r="E166" i="29"/>
  <c r="E165" i="29"/>
  <c r="E163" i="29"/>
  <c r="E162" i="29"/>
  <c r="J1312" i="29"/>
  <c r="E159" i="29"/>
  <c r="J1333" i="29"/>
  <c r="F1334" i="29"/>
  <c r="F5" i="29"/>
  <c r="F5" i="27" s="1"/>
  <c r="F43" i="30" s="1"/>
  <c r="G43" i="30" s="1"/>
  <c r="I43" i="30" s="1"/>
  <c r="J43" i="30" s="1"/>
  <c r="M43" i="30" s="1"/>
  <c r="D166" i="27"/>
  <c r="D84" i="29" l="1"/>
  <c r="E84" i="29"/>
  <c r="E31" i="29"/>
  <c r="D31" i="29"/>
  <c r="F154" i="29"/>
  <c r="F151" i="27" s="1"/>
  <c r="F189" i="30" s="1"/>
  <c r="G189" i="30" s="1"/>
  <c r="I189" i="30" s="1"/>
  <c r="J189" i="30" s="1"/>
  <c r="M189" i="30" s="1"/>
  <c r="J1334" i="29"/>
  <c r="F4" i="29"/>
  <c r="F4" i="27" s="1"/>
  <c r="F42" i="30" s="1"/>
  <c r="F161" i="29"/>
  <c r="F158" i="27" s="1"/>
  <c r="F196" i="30" s="1"/>
  <c r="G196" i="30" s="1"/>
  <c r="I196" i="30" s="1"/>
  <c r="J196" i="30" s="1"/>
  <c r="M196" i="30" s="1"/>
  <c r="F150" i="29"/>
  <c r="F147" i="27" s="1"/>
  <c r="F185" i="30" s="1"/>
  <c r="G185" i="30" s="1"/>
  <c r="I185" i="30" s="1"/>
  <c r="J185" i="30" s="1"/>
  <c r="M185" i="30" s="1"/>
  <c r="F160" i="29"/>
  <c r="F157" i="27" s="1"/>
  <c r="F195" i="30" s="1"/>
  <c r="G195" i="30" s="1"/>
  <c r="I195" i="30" s="1"/>
  <c r="J195" i="30" s="1"/>
  <c r="M195" i="30" s="1"/>
  <c r="F153" i="29"/>
  <c r="F150" i="27" s="1"/>
  <c r="F188" i="30" s="1"/>
  <c r="G188" i="30" s="1"/>
  <c r="I188" i="30" s="1"/>
  <c r="J188" i="30" s="1"/>
  <c r="M188" i="30" s="1"/>
  <c r="F7" i="29"/>
  <c r="F7" i="27" s="1"/>
  <c r="F45" i="30" s="1"/>
  <c r="F167" i="29"/>
  <c r="F164" i="27" s="1"/>
  <c r="F202" i="30" s="1"/>
  <c r="G202" i="30" s="1"/>
  <c r="I202" i="30" s="1"/>
  <c r="J202" i="30" s="1"/>
  <c r="M202" i="30" s="1"/>
  <c r="F155" i="29"/>
  <c r="F152" i="27" s="1"/>
  <c r="F190" i="30" s="1"/>
  <c r="G190" i="30" s="1"/>
  <c r="I190" i="30" s="1"/>
  <c r="J190" i="30" s="1"/>
  <c r="M190" i="30" s="1"/>
  <c r="F165" i="29"/>
  <c r="F162" i="27" s="1"/>
  <c r="F200" i="30" s="1"/>
  <c r="G200" i="30" s="1"/>
  <c r="I200" i="30" s="1"/>
  <c r="J200" i="30" s="1"/>
  <c r="M200" i="30" s="1"/>
  <c r="F164" i="29"/>
  <c r="F161" i="27" s="1"/>
  <c r="F199" i="30" s="1"/>
  <c r="G199" i="30" s="1"/>
  <c r="I199" i="30" s="1"/>
  <c r="J199" i="30" s="1"/>
  <c r="M199" i="30" s="1"/>
  <c r="F162" i="29"/>
  <c r="F159" i="27" s="1"/>
  <c r="F197" i="30" s="1"/>
  <c r="G197" i="30" s="1"/>
  <c r="I197" i="30" s="1"/>
  <c r="J197" i="30" s="1"/>
  <c r="M197" i="30" s="1"/>
  <c r="F6" i="29"/>
  <c r="F6" i="27" s="1"/>
  <c r="F44" i="30" s="1"/>
  <c r="G44" i="30" s="1"/>
  <c r="F152" i="29"/>
  <c r="F149" i="27" s="1"/>
  <c r="F187" i="30" s="1"/>
  <c r="G187" i="30" s="1"/>
  <c r="I187" i="30" s="1"/>
  <c r="J187" i="30" s="1"/>
  <c r="M187" i="30" s="1"/>
  <c r="F163" i="29"/>
  <c r="F160" i="27" s="1"/>
  <c r="F198" i="30" s="1"/>
  <c r="G198" i="30" s="1"/>
  <c r="I198" i="30" s="1"/>
  <c r="J198" i="30" s="1"/>
  <c r="M198" i="30" s="1"/>
  <c r="F157" i="29"/>
  <c r="F154" i="27" s="1"/>
  <c r="F192" i="30" s="1"/>
  <c r="G192" i="30" s="1"/>
  <c r="I192" i="30" s="1"/>
  <c r="J192" i="30" s="1"/>
  <c r="M192" i="30" s="1"/>
  <c r="F151" i="29"/>
  <c r="F148" i="27" s="1"/>
  <c r="F186" i="30" s="1"/>
  <c r="G186" i="30" s="1"/>
  <c r="I186" i="30" s="1"/>
  <c r="J186" i="30" s="1"/>
  <c r="M186" i="30" s="1"/>
  <c r="F159" i="29"/>
  <c r="F156" i="27" s="1"/>
  <c r="F194" i="30" s="1"/>
  <c r="G194" i="30" s="1"/>
  <c r="I194" i="30" s="1"/>
  <c r="J194" i="30" s="1"/>
  <c r="M194" i="30" s="1"/>
  <c r="F166" i="29"/>
  <c r="F163" i="27" s="1"/>
  <c r="F201" i="30" s="1"/>
  <c r="G201" i="30" s="1"/>
  <c r="I201" i="30" s="1"/>
  <c r="J201" i="30" s="1"/>
  <c r="M201" i="30" s="1"/>
  <c r="F158" i="29"/>
  <c r="F155" i="27" s="1"/>
  <c r="F193" i="30" s="1"/>
  <c r="G193" i="30" s="1"/>
  <c r="I193" i="30" s="1"/>
  <c r="J193" i="30" s="1"/>
  <c r="M193" i="30" s="1"/>
  <c r="F8" i="29"/>
  <c r="F8" i="27" s="1"/>
  <c r="F46" i="30" s="1"/>
  <c r="G46" i="30" s="1"/>
  <c r="I46" i="30" s="1"/>
  <c r="J46" i="30" s="1"/>
  <c r="M46" i="30" s="1"/>
  <c r="F156" i="29"/>
  <c r="F153" i="27" s="1"/>
  <c r="F191" i="30" s="1"/>
  <c r="G191" i="30" s="1"/>
  <c r="I191" i="30" s="1"/>
  <c r="J191" i="30" s="1"/>
  <c r="M191" i="30" s="1"/>
  <c r="E112" i="27"/>
  <c r="E113" i="27"/>
  <c r="E114" i="27"/>
  <c r="E115" i="27"/>
  <c r="E116" i="27"/>
  <c r="E117" i="27"/>
  <c r="E118" i="27"/>
  <c r="E119" i="27"/>
  <c r="E120" i="27"/>
  <c r="E121" i="27"/>
  <c r="E122" i="27"/>
  <c r="E123" i="27"/>
  <c r="E124" i="27"/>
  <c r="E125" i="27"/>
  <c r="E126" i="27"/>
  <c r="E127" i="27"/>
  <c r="E128" i="27"/>
  <c r="E129" i="27"/>
  <c r="E130" i="27"/>
  <c r="E131" i="27"/>
  <c r="E132" i="27"/>
  <c r="E133" i="27"/>
  <c r="E134" i="27"/>
  <c r="E135" i="27"/>
  <c r="E136" i="27"/>
  <c r="E137" i="27"/>
  <c r="E138" i="27"/>
  <c r="E139" i="27"/>
  <c r="E140" i="27"/>
  <c r="E141" i="27"/>
  <c r="E142" i="27"/>
  <c r="E143" i="27"/>
  <c r="E144" i="27"/>
  <c r="E145" i="27"/>
  <c r="E146" i="27"/>
  <c r="E147" i="27"/>
  <c r="E148" i="27"/>
  <c r="E149" i="27"/>
  <c r="E150" i="27"/>
  <c r="E151" i="27"/>
  <c r="E152" i="27"/>
  <c r="E153" i="27"/>
  <c r="E154" i="27"/>
  <c r="E155" i="27"/>
  <c r="E156" i="27"/>
  <c r="E157" i="27"/>
  <c r="E158" i="27"/>
  <c r="E159" i="27"/>
  <c r="E160" i="27"/>
  <c r="E161" i="27"/>
  <c r="E162" i="27"/>
  <c r="E163" i="27"/>
  <c r="E164" i="27"/>
  <c r="E165" i="27"/>
  <c r="G165" i="27" s="1"/>
  <c r="H165" i="27" s="1"/>
  <c r="E64" i="27"/>
  <c r="E65" i="27"/>
  <c r="E66" i="27"/>
  <c r="E67" i="27"/>
  <c r="E68" i="27"/>
  <c r="E69" i="27"/>
  <c r="E70" i="27"/>
  <c r="E71" i="27"/>
  <c r="E72" i="27"/>
  <c r="E73" i="27"/>
  <c r="E74" i="27"/>
  <c r="E75" i="27"/>
  <c r="E76" i="27"/>
  <c r="E77" i="27"/>
  <c r="E78" i="27"/>
  <c r="E79" i="27"/>
  <c r="E80" i="27"/>
  <c r="E81" i="27"/>
  <c r="E82" i="27"/>
  <c r="E83" i="27"/>
  <c r="E84" i="27"/>
  <c r="E85" i="27"/>
  <c r="E86" i="27"/>
  <c r="E87" i="27"/>
  <c r="E88" i="27"/>
  <c r="E89" i="27"/>
  <c r="E90" i="27"/>
  <c r="E91" i="27"/>
  <c r="E92" i="27"/>
  <c r="E93" i="27"/>
  <c r="E94" i="27"/>
  <c r="E95" i="27"/>
  <c r="E96" i="27"/>
  <c r="E97" i="27"/>
  <c r="E98" i="27"/>
  <c r="E99" i="27"/>
  <c r="E100" i="27"/>
  <c r="E101" i="27"/>
  <c r="E102" i="27"/>
  <c r="E103" i="27"/>
  <c r="E104" i="27"/>
  <c r="E105" i="27"/>
  <c r="E106" i="27"/>
  <c r="E107" i="27"/>
  <c r="E108" i="27"/>
  <c r="E109" i="27"/>
  <c r="E110" i="27"/>
  <c r="E111" i="27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E48" i="27"/>
  <c r="E49" i="27"/>
  <c r="E50" i="27"/>
  <c r="E51" i="27"/>
  <c r="E52" i="27"/>
  <c r="E53" i="27"/>
  <c r="E54" i="27"/>
  <c r="E55" i="27"/>
  <c r="E56" i="27"/>
  <c r="E57" i="27"/>
  <c r="E58" i="27"/>
  <c r="E59" i="27"/>
  <c r="E60" i="27"/>
  <c r="E61" i="27"/>
  <c r="E62" i="27"/>
  <c r="E63" i="27"/>
  <c r="G45" i="30" l="1"/>
  <c r="I45" i="30" s="1"/>
  <c r="J45" i="30" s="1"/>
  <c r="M45" i="30" s="1"/>
  <c r="I44" i="30"/>
  <c r="J44" i="30" s="1"/>
  <c r="M44" i="30" s="1"/>
  <c r="E172" i="29"/>
  <c r="G42" i="30"/>
  <c r="G164" i="27"/>
  <c r="H164" i="27" s="1"/>
  <c r="G163" i="27"/>
  <c r="H163" i="27" s="1"/>
  <c r="G162" i="27"/>
  <c r="H162" i="27" s="1"/>
  <c r="G160" i="27"/>
  <c r="H160" i="27" s="1"/>
  <c r="G159" i="27"/>
  <c r="H159" i="27" s="1"/>
  <c r="F144" i="29"/>
  <c r="F141" i="27" s="1"/>
  <c r="F179" i="30" s="1"/>
  <c r="G179" i="30" s="1"/>
  <c r="I179" i="30" s="1"/>
  <c r="J179" i="30" s="1"/>
  <c r="M179" i="30" s="1"/>
  <c r="F143" i="29"/>
  <c r="F140" i="27" s="1"/>
  <c r="F178" i="30" s="1"/>
  <c r="G178" i="30" s="1"/>
  <c r="I178" i="30" s="1"/>
  <c r="J178" i="30" s="1"/>
  <c r="M178" i="30" s="1"/>
  <c r="F142" i="29"/>
  <c r="F139" i="27" s="1"/>
  <c r="F177" i="30" s="1"/>
  <c r="G177" i="30" s="1"/>
  <c r="I177" i="30" s="1"/>
  <c r="J177" i="30" s="1"/>
  <c r="M177" i="30" s="1"/>
  <c r="F148" i="29"/>
  <c r="F145" i="27" s="1"/>
  <c r="F183" i="30" s="1"/>
  <c r="G183" i="30" s="1"/>
  <c r="I183" i="30" s="1"/>
  <c r="J183" i="30" s="1"/>
  <c r="M183" i="30" s="1"/>
  <c r="F140" i="29"/>
  <c r="F137" i="27" s="1"/>
  <c r="F175" i="30" s="1"/>
  <c r="G175" i="30" s="1"/>
  <c r="I175" i="30" s="1"/>
  <c r="J175" i="30" s="1"/>
  <c r="M175" i="30" s="1"/>
  <c r="F139" i="29"/>
  <c r="F136" i="27" s="1"/>
  <c r="F174" i="30" s="1"/>
  <c r="G174" i="30" s="1"/>
  <c r="I174" i="30" s="1"/>
  <c r="J174" i="30" s="1"/>
  <c r="M174" i="30" s="1"/>
  <c r="F134" i="29"/>
  <c r="F132" i="27" s="1"/>
  <c r="F170" i="30" s="1"/>
  <c r="G170" i="30" s="1"/>
  <c r="I170" i="30" s="1"/>
  <c r="J170" i="30" s="1"/>
  <c r="M170" i="30" s="1"/>
  <c r="F147" i="29"/>
  <c r="F144" i="27" s="1"/>
  <c r="F182" i="30" s="1"/>
  <c r="G182" i="30" s="1"/>
  <c r="I182" i="30" s="1"/>
  <c r="J182" i="30" s="1"/>
  <c r="M182" i="30" s="1"/>
  <c r="F135" i="29"/>
  <c r="F133" i="27" s="1"/>
  <c r="F171" i="30" s="1"/>
  <c r="G171" i="30" s="1"/>
  <c r="I171" i="30" s="1"/>
  <c r="J171" i="30" s="1"/>
  <c r="M171" i="30" s="1"/>
  <c r="F133" i="29"/>
  <c r="F131" i="27" s="1"/>
  <c r="F169" i="30" s="1"/>
  <c r="G169" i="30" s="1"/>
  <c r="I169" i="30" s="1"/>
  <c r="J169" i="30" s="1"/>
  <c r="M169" i="30" s="1"/>
  <c r="F146" i="29"/>
  <c r="F143" i="27" s="1"/>
  <c r="F181" i="30" s="1"/>
  <c r="G181" i="30" s="1"/>
  <c r="I181" i="30" s="1"/>
  <c r="J181" i="30" s="1"/>
  <c r="M181" i="30" s="1"/>
  <c r="F145" i="29"/>
  <c r="F142" i="27" s="1"/>
  <c r="F180" i="30" s="1"/>
  <c r="G180" i="30" s="1"/>
  <c r="I180" i="30" s="1"/>
  <c r="J180" i="30" s="1"/>
  <c r="M180" i="30" s="1"/>
  <c r="F149" i="29"/>
  <c r="F146" i="27" s="1"/>
  <c r="F184" i="30" s="1"/>
  <c r="G184" i="30" s="1"/>
  <c r="I184" i="30" s="1"/>
  <c r="J184" i="30" s="1"/>
  <c r="M184" i="30" s="1"/>
  <c r="F141" i="29"/>
  <c r="F138" i="27" s="1"/>
  <c r="F176" i="30" s="1"/>
  <c r="G176" i="30" s="1"/>
  <c r="I176" i="30" s="1"/>
  <c r="J176" i="30" s="1"/>
  <c r="M176" i="30" s="1"/>
  <c r="F132" i="29"/>
  <c r="F130" i="27" s="1"/>
  <c r="F168" i="30" s="1"/>
  <c r="G168" i="30" s="1"/>
  <c r="I168" i="30" s="1"/>
  <c r="J168" i="30" s="1"/>
  <c r="M168" i="30" s="1"/>
  <c r="F138" i="29"/>
  <c r="F135" i="27" s="1"/>
  <c r="F173" i="30" s="1"/>
  <c r="G173" i="30" s="1"/>
  <c r="I173" i="30" s="1"/>
  <c r="F136" i="29"/>
  <c r="F134" i="27" s="1"/>
  <c r="F172" i="30" s="1"/>
  <c r="G172" i="30" s="1"/>
  <c r="I172" i="30" s="1"/>
  <c r="J172" i="30" s="1"/>
  <c r="M172" i="30" s="1"/>
  <c r="J173" i="30" l="1"/>
  <c r="M173" i="30" s="1"/>
  <c r="N173" i="30" s="1"/>
  <c r="E36" i="30" s="1"/>
  <c r="D36" i="30"/>
  <c r="M28" i="30" s="1"/>
  <c r="I42" i="30"/>
  <c r="G33" i="30"/>
  <c r="G34" i="30" s="1"/>
  <c r="G35" i="30" s="1"/>
  <c r="G36" i="30" s="1"/>
  <c r="J42" i="30" l="1"/>
  <c r="K28" i="30"/>
  <c r="E4" i="27"/>
  <c r="M42" i="30" l="1"/>
  <c r="E166" i="27"/>
  <c r="D27" i="30" l="1"/>
  <c r="D26" i="30"/>
  <c r="G6" i="27" l="1"/>
  <c r="H6" i="27" s="1"/>
  <c r="G5" i="27"/>
  <c r="H5" i="27" s="1"/>
  <c r="G4" i="27" l="1"/>
  <c r="H4" i="27" s="1"/>
  <c r="E7" i="31" l="1"/>
  <c r="F81" i="29" l="1"/>
  <c r="F80" i="27" s="1"/>
  <c r="F118" i="30" s="1"/>
  <c r="G118" i="30" s="1"/>
  <c r="I118" i="30" s="1"/>
  <c r="J118" i="30" s="1"/>
  <c r="M118" i="30" s="1"/>
  <c r="F9" i="29"/>
  <c r="F9" i="27" s="1"/>
  <c r="F47" i="30" s="1"/>
  <c r="F115" i="29"/>
  <c r="F113" i="27" s="1"/>
  <c r="F151" i="30" s="1"/>
  <c r="G151" i="30" s="1"/>
  <c r="I151" i="30" s="1"/>
  <c r="J151" i="30" s="1"/>
  <c r="M151" i="30" s="1"/>
  <c r="F107" i="29"/>
  <c r="F105" i="27" s="1"/>
  <c r="F143" i="30" s="1"/>
  <c r="G143" i="30" s="1"/>
  <c r="I143" i="30" s="1"/>
  <c r="J143" i="30" s="1"/>
  <c r="M143" i="30" s="1"/>
  <c r="F111" i="29"/>
  <c r="F109" i="27" s="1"/>
  <c r="F147" i="30" s="1"/>
  <c r="G147" i="30" s="1"/>
  <c r="I147" i="30" s="1"/>
  <c r="J147" i="30" s="1"/>
  <c r="M147" i="30" s="1"/>
  <c r="F112" i="29"/>
  <c r="F110" i="27" s="1"/>
  <c r="F148" i="30" s="1"/>
  <c r="G148" i="30" s="1"/>
  <c r="I148" i="30" s="1"/>
  <c r="J148" i="30" s="1"/>
  <c r="M148" i="30" s="1"/>
  <c r="F122" i="29"/>
  <c r="F120" i="27" s="1"/>
  <c r="F158" i="30" s="1"/>
  <c r="G158" i="30" s="1"/>
  <c r="I158" i="30" s="1"/>
  <c r="J158" i="30" s="1"/>
  <c r="M158" i="30" s="1"/>
  <c r="G136" i="27"/>
  <c r="H136" i="27" s="1"/>
  <c r="G137" i="27"/>
  <c r="H137" i="27" s="1"/>
  <c r="G130" i="27"/>
  <c r="H130" i="27" s="1"/>
  <c r="G138" i="27"/>
  <c r="H138" i="27" s="1"/>
  <c r="G131" i="27"/>
  <c r="H131" i="27" s="1"/>
  <c r="G139" i="27"/>
  <c r="H139" i="27" s="1"/>
  <c r="G145" i="27"/>
  <c r="H145" i="27" s="1"/>
  <c r="G132" i="27"/>
  <c r="H132" i="27" s="1"/>
  <c r="G148" i="27"/>
  <c r="H148" i="27" s="1"/>
  <c r="G144" i="27"/>
  <c r="H144" i="27" s="1"/>
  <c r="G133" i="27"/>
  <c r="H133" i="27" s="1"/>
  <c r="G141" i="27"/>
  <c r="H141" i="27" s="1"/>
  <c r="G134" i="27"/>
  <c r="H134" i="27" s="1"/>
  <c r="G142" i="27"/>
  <c r="H142" i="27" s="1"/>
  <c r="G135" i="27"/>
  <c r="H135" i="27" s="1"/>
  <c r="F74" i="29"/>
  <c r="F73" i="27" s="1"/>
  <c r="F111" i="30" s="1"/>
  <c r="G111" i="30" s="1"/>
  <c r="I111" i="30" s="1"/>
  <c r="J111" i="30" s="1"/>
  <c r="M111" i="30" s="1"/>
  <c r="F75" i="29"/>
  <c r="F74" i="27" s="1"/>
  <c r="F112" i="30" s="1"/>
  <c r="G112" i="30" s="1"/>
  <c r="I112" i="30" s="1"/>
  <c r="J112" i="30" s="1"/>
  <c r="M112" i="30" s="1"/>
  <c r="F92" i="29"/>
  <c r="F90" i="27" s="1"/>
  <c r="F128" i="30" s="1"/>
  <c r="G128" i="30" s="1"/>
  <c r="I128" i="30" s="1"/>
  <c r="J128" i="30" s="1"/>
  <c r="M128" i="30" s="1"/>
  <c r="F45" i="29"/>
  <c r="F44" i="27" s="1"/>
  <c r="F82" i="30" s="1"/>
  <c r="G82" i="30" s="1"/>
  <c r="I82" i="30" s="1"/>
  <c r="J82" i="30" s="1"/>
  <c r="M82" i="30" s="1"/>
  <c r="G153" i="27"/>
  <c r="H153" i="27" s="1"/>
  <c r="G154" i="27"/>
  <c r="H154" i="27" s="1"/>
  <c r="G147" i="27"/>
  <c r="H147" i="27" s="1"/>
  <c r="G157" i="27"/>
  <c r="H157" i="27" s="1"/>
  <c r="G143" i="27"/>
  <c r="H143" i="27" s="1"/>
  <c r="G146" i="27"/>
  <c r="H146" i="27" s="1"/>
  <c r="G155" i="27"/>
  <c r="H155" i="27" s="1"/>
  <c r="G140" i="27"/>
  <c r="H140" i="27" s="1"/>
  <c r="G156" i="27"/>
  <c r="H156" i="27" s="1"/>
  <c r="G149" i="27"/>
  <c r="H149" i="27" s="1"/>
  <c r="G150" i="27"/>
  <c r="H150" i="27" s="1"/>
  <c r="G152" i="27"/>
  <c r="H152" i="27" s="1"/>
  <c r="G151" i="27"/>
  <c r="H151" i="27" s="1"/>
  <c r="G47" i="30" l="1"/>
  <c r="G105" i="27"/>
  <c r="H105" i="27" s="1"/>
  <c r="G120" i="27"/>
  <c r="H120" i="27" s="1"/>
  <c r="G74" i="27"/>
  <c r="H74" i="27" s="1"/>
  <c r="G73" i="27"/>
  <c r="H73" i="27" s="1"/>
  <c r="G110" i="27"/>
  <c r="H110" i="27" s="1"/>
  <c r="G109" i="27"/>
  <c r="H109" i="27" s="1"/>
  <c r="G113" i="27"/>
  <c r="H113" i="27" s="1"/>
  <c r="G44" i="27"/>
  <c r="H44" i="27" s="1"/>
  <c r="G90" i="27"/>
  <c r="H90" i="27" s="1"/>
  <c r="G80" i="27"/>
  <c r="H80" i="27" s="1"/>
  <c r="G9" i="27"/>
  <c r="H9" i="27" s="1"/>
  <c r="F83" i="29"/>
  <c r="F82" i="27" s="1"/>
  <c r="F120" i="30" s="1"/>
  <c r="G120" i="30" s="1"/>
  <c r="I120" i="30" s="1"/>
  <c r="J120" i="30" s="1"/>
  <c r="M120" i="30" s="1"/>
  <c r="F91" i="29"/>
  <c r="F89" i="27" s="1"/>
  <c r="F127" i="30" s="1"/>
  <c r="G127" i="30" s="1"/>
  <c r="I127" i="30" s="1"/>
  <c r="J127" i="30" s="1"/>
  <c r="M127" i="30" s="1"/>
  <c r="F123" i="29"/>
  <c r="F121" i="27" s="1"/>
  <c r="F159" i="30" s="1"/>
  <c r="G159" i="30" s="1"/>
  <c r="I159" i="30" s="1"/>
  <c r="J159" i="30" s="1"/>
  <c r="M159" i="30" s="1"/>
  <c r="F57" i="29"/>
  <c r="F56" i="27" s="1"/>
  <c r="F94" i="30" s="1"/>
  <c r="G94" i="30" s="1"/>
  <c r="I94" i="30" s="1"/>
  <c r="J94" i="30" s="1"/>
  <c r="M94" i="30" s="1"/>
  <c r="F93" i="29"/>
  <c r="F91" i="27" s="1"/>
  <c r="F129" i="30" s="1"/>
  <c r="G129" i="30" s="1"/>
  <c r="I129" i="30" s="1"/>
  <c r="J129" i="30" s="1"/>
  <c r="M129" i="30" s="1"/>
  <c r="F124" i="29"/>
  <c r="F122" i="27" s="1"/>
  <c r="F160" i="30" s="1"/>
  <c r="G160" i="30" s="1"/>
  <c r="I160" i="30" s="1"/>
  <c r="J160" i="30" s="1"/>
  <c r="M160" i="30" s="1"/>
  <c r="F119" i="29"/>
  <c r="F117" i="27" s="1"/>
  <c r="F155" i="30" s="1"/>
  <c r="G155" i="30" s="1"/>
  <c r="I155" i="30" s="1"/>
  <c r="J155" i="30" s="1"/>
  <c r="M155" i="30" s="1"/>
  <c r="F86" i="29"/>
  <c r="F84" i="27" s="1"/>
  <c r="F122" i="30" s="1"/>
  <c r="G122" i="30" s="1"/>
  <c r="I122" i="30" s="1"/>
  <c r="J122" i="30" s="1"/>
  <c r="M122" i="30" s="1"/>
  <c r="F114" i="29"/>
  <c r="F112" i="27" s="1"/>
  <c r="F150" i="30" s="1"/>
  <c r="G150" i="30" s="1"/>
  <c r="I150" i="30" s="1"/>
  <c r="J150" i="30" s="1"/>
  <c r="M150" i="30" s="1"/>
  <c r="F120" i="29"/>
  <c r="F118" i="27" s="1"/>
  <c r="F156" i="30" s="1"/>
  <c r="G156" i="30" s="1"/>
  <c r="I156" i="30" s="1"/>
  <c r="J156" i="30" s="1"/>
  <c r="M156" i="30" s="1"/>
  <c r="F85" i="29"/>
  <c r="F83" i="27" s="1"/>
  <c r="F121" i="30" s="1"/>
  <c r="G121" i="30" s="1"/>
  <c r="I121" i="30" s="1"/>
  <c r="F47" i="29"/>
  <c r="F46" i="27" s="1"/>
  <c r="F84" i="30" s="1"/>
  <c r="G84" i="30" s="1"/>
  <c r="I84" i="30" s="1"/>
  <c r="J84" i="30" s="1"/>
  <c r="M84" i="30" s="1"/>
  <c r="F58" i="29"/>
  <c r="F57" i="27" s="1"/>
  <c r="F95" i="30" s="1"/>
  <c r="G95" i="30" s="1"/>
  <c r="I95" i="30" s="1"/>
  <c r="J95" i="30" s="1"/>
  <c r="M95" i="30" s="1"/>
  <c r="F76" i="29"/>
  <c r="F75" i="27" s="1"/>
  <c r="F113" i="30" s="1"/>
  <c r="G113" i="30" s="1"/>
  <c r="I113" i="30" s="1"/>
  <c r="J113" i="30" s="1"/>
  <c r="M113" i="30" s="1"/>
  <c r="F103" i="29"/>
  <c r="F101" i="27" s="1"/>
  <c r="F139" i="30" s="1"/>
  <c r="G139" i="30" s="1"/>
  <c r="I139" i="30" s="1"/>
  <c r="J139" i="30" s="1"/>
  <c r="M139" i="30" s="1"/>
  <c r="F40" i="29"/>
  <c r="F39" i="27" s="1"/>
  <c r="F77" i="30" s="1"/>
  <c r="G77" i="30" s="1"/>
  <c r="I77" i="30" s="1"/>
  <c r="J77" i="30" s="1"/>
  <c r="M77" i="30" s="1"/>
  <c r="F53" i="29"/>
  <c r="F52" i="27" s="1"/>
  <c r="F90" i="30" s="1"/>
  <c r="G90" i="30" s="1"/>
  <c r="I90" i="30" s="1"/>
  <c r="J90" i="30" s="1"/>
  <c r="M90" i="30" s="1"/>
  <c r="F39" i="29"/>
  <c r="F38" i="27" s="1"/>
  <c r="F76" i="30" s="1"/>
  <c r="G76" i="30" s="1"/>
  <c r="I76" i="30" s="1"/>
  <c r="J76" i="30" s="1"/>
  <c r="M76" i="30" s="1"/>
  <c r="F43" i="29"/>
  <c r="F42" i="27" s="1"/>
  <c r="F80" i="30" s="1"/>
  <c r="G80" i="30" s="1"/>
  <c r="I80" i="30" s="1"/>
  <c r="J80" i="30" s="1"/>
  <c r="M80" i="30" s="1"/>
  <c r="F110" i="29"/>
  <c r="F108" i="27" s="1"/>
  <c r="F146" i="30" s="1"/>
  <c r="G146" i="30" s="1"/>
  <c r="I146" i="30" s="1"/>
  <c r="J146" i="30" s="1"/>
  <c r="M146" i="30" s="1"/>
  <c r="F121" i="29"/>
  <c r="F119" i="27" s="1"/>
  <c r="F157" i="30" s="1"/>
  <c r="G157" i="30" s="1"/>
  <c r="I157" i="30" s="1"/>
  <c r="J157" i="30" s="1"/>
  <c r="M157" i="30" s="1"/>
  <c r="F49" i="29"/>
  <c r="F48" i="27" s="1"/>
  <c r="F86" i="30" s="1"/>
  <c r="G86" i="30" s="1"/>
  <c r="I86" i="30" s="1"/>
  <c r="J86" i="30" s="1"/>
  <c r="M86" i="30" s="1"/>
  <c r="F46" i="29"/>
  <c r="F45" i="27" s="1"/>
  <c r="F83" i="30" s="1"/>
  <c r="G83" i="30" s="1"/>
  <c r="I83" i="30" s="1"/>
  <c r="J83" i="30" s="1"/>
  <c r="M83" i="30" s="1"/>
  <c r="F56" i="29"/>
  <c r="F55" i="27" s="1"/>
  <c r="F93" i="30" s="1"/>
  <c r="G93" i="30" s="1"/>
  <c r="I93" i="30" s="1"/>
  <c r="J93" i="30" s="1"/>
  <c r="M93" i="30" s="1"/>
  <c r="F69" i="29"/>
  <c r="F68" i="27" s="1"/>
  <c r="F106" i="30" s="1"/>
  <c r="G106" i="30" s="1"/>
  <c r="I106" i="30" s="1"/>
  <c r="J106" i="30" s="1"/>
  <c r="M106" i="30" s="1"/>
  <c r="F101" i="29"/>
  <c r="F99" i="27" s="1"/>
  <c r="F137" i="30" s="1"/>
  <c r="G137" i="30" s="1"/>
  <c r="I137" i="30" s="1"/>
  <c r="J137" i="30" s="1"/>
  <c r="M137" i="30" s="1"/>
  <c r="F113" i="29"/>
  <c r="F111" i="27" s="1"/>
  <c r="F149" i="30" s="1"/>
  <c r="G149" i="30" s="1"/>
  <c r="I149" i="30" s="1"/>
  <c r="J149" i="30" s="1"/>
  <c r="M149" i="30" s="1"/>
  <c r="F105" i="29"/>
  <c r="F103" i="27" s="1"/>
  <c r="F141" i="30" s="1"/>
  <c r="G141" i="30" s="1"/>
  <c r="I141" i="30" s="1"/>
  <c r="J141" i="30" s="1"/>
  <c r="M141" i="30" s="1"/>
  <c r="F59" i="29"/>
  <c r="F58" i="27" s="1"/>
  <c r="F96" i="30" s="1"/>
  <c r="G96" i="30" s="1"/>
  <c r="I96" i="30" s="1"/>
  <c r="J96" i="30" s="1"/>
  <c r="M96" i="30" s="1"/>
  <c r="F52" i="29"/>
  <c r="F51" i="27" s="1"/>
  <c r="F89" i="30" s="1"/>
  <c r="G89" i="30" s="1"/>
  <c r="I89" i="30" s="1"/>
  <c r="J89" i="30" s="1"/>
  <c r="M89" i="30" s="1"/>
  <c r="F37" i="29"/>
  <c r="F36" i="27" s="1"/>
  <c r="F74" i="30" s="1"/>
  <c r="G74" i="30" s="1"/>
  <c r="I74" i="30" s="1"/>
  <c r="J74" i="30" s="1"/>
  <c r="M74" i="30" s="1"/>
  <c r="F82" i="29"/>
  <c r="F81" i="27" s="1"/>
  <c r="F119" i="30" s="1"/>
  <c r="G119" i="30" s="1"/>
  <c r="I119" i="30" s="1"/>
  <c r="J119" i="30" s="1"/>
  <c r="M119" i="30" s="1"/>
  <c r="F80" i="29"/>
  <c r="F79" i="27" s="1"/>
  <c r="F117" i="30" s="1"/>
  <c r="G117" i="30" s="1"/>
  <c r="I117" i="30" s="1"/>
  <c r="J117" i="30" s="1"/>
  <c r="M117" i="30" s="1"/>
  <c r="F102" i="29"/>
  <c r="F100" i="27" s="1"/>
  <c r="F138" i="30" s="1"/>
  <c r="G138" i="30" s="1"/>
  <c r="I138" i="30" s="1"/>
  <c r="J138" i="30" s="1"/>
  <c r="M138" i="30" s="1"/>
  <c r="F89" i="29"/>
  <c r="F87" i="27" s="1"/>
  <c r="F48" i="29"/>
  <c r="F47" i="27" s="1"/>
  <c r="F85" i="30" s="1"/>
  <c r="G85" i="30" s="1"/>
  <c r="I85" i="30" s="1"/>
  <c r="J85" i="30" s="1"/>
  <c r="M85" i="30" s="1"/>
  <c r="F54" i="29"/>
  <c r="F53" i="27" s="1"/>
  <c r="F91" i="30" s="1"/>
  <c r="G91" i="30" s="1"/>
  <c r="I91" i="30" s="1"/>
  <c r="J91" i="30" s="1"/>
  <c r="M91" i="30" s="1"/>
  <c r="F51" i="29"/>
  <c r="F50" i="27" s="1"/>
  <c r="F88" i="30" s="1"/>
  <c r="G88" i="30" s="1"/>
  <c r="I88" i="30" s="1"/>
  <c r="J88" i="30" s="1"/>
  <c r="M88" i="30" s="1"/>
  <c r="F72" i="29"/>
  <c r="F71" i="27" s="1"/>
  <c r="F109" i="30" s="1"/>
  <c r="G109" i="30" s="1"/>
  <c r="I109" i="30" s="1"/>
  <c r="J109" i="30" s="1"/>
  <c r="M109" i="30" s="1"/>
  <c r="F70" i="29"/>
  <c r="F69" i="27" s="1"/>
  <c r="F107" i="30" s="1"/>
  <c r="G107" i="30" s="1"/>
  <c r="I107" i="30" s="1"/>
  <c r="J107" i="30" s="1"/>
  <c r="M107" i="30" s="1"/>
  <c r="F117" i="29"/>
  <c r="F115" i="27" s="1"/>
  <c r="F153" i="30" s="1"/>
  <c r="G153" i="30" s="1"/>
  <c r="I153" i="30" s="1"/>
  <c r="J153" i="30" s="1"/>
  <c r="M153" i="30" s="1"/>
  <c r="F108" i="29"/>
  <c r="F106" i="27" s="1"/>
  <c r="F144" i="30" s="1"/>
  <c r="G144" i="30" s="1"/>
  <c r="I144" i="30" s="1"/>
  <c r="J144" i="30" s="1"/>
  <c r="M144" i="30" s="1"/>
  <c r="F71" i="29"/>
  <c r="F70" i="27" s="1"/>
  <c r="F108" i="30" s="1"/>
  <c r="G108" i="30" s="1"/>
  <c r="I108" i="30" s="1"/>
  <c r="J108" i="30" s="1"/>
  <c r="M108" i="30" s="1"/>
  <c r="F118" i="29"/>
  <c r="F116" i="27" s="1"/>
  <c r="F154" i="30" s="1"/>
  <c r="G154" i="30" s="1"/>
  <c r="I154" i="30" s="1"/>
  <c r="J154" i="30" s="1"/>
  <c r="M154" i="30" s="1"/>
  <c r="F55" i="29"/>
  <c r="F54" i="27" s="1"/>
  <c r="F92" i="30" s="1"/>
  <c r="G92" i="30" s="1"/>
  <c r="I92" i="30" s="1"/>
  <c r="J92" i="30" s="1"/>
  <c r="M92" i="30" s="1"/>
  <c r="F42" i="29"/>
  <c r="F41" i="27" s="1"/>
  <c r="F79" i="30" s="1"/>
  <c r="G79" i="30" s="1"/>
  <c r="I79" i="30" s="1"/>
  <c r="J79" i="30" s="1"/>
  <c r="M79" i="30" s="1"/>
  <c r="F73" i="29"/>
  <c r="F72" i="27" s="1"/>
  <c r="F110" i="30" s="1"/>
  <c r="G110" i="30" s="1"/>
  <c r="I110" i="30" s="1"/>
  <c r="J110" i="30" s="1"/>
  <c r="M110" i="30" s="1"/>
  <c r="F109" i="29"/>
  <c r="F107" i="27" s="1"/>
  <c r="F145" i="30" s="1"/>
  <c r="G145" i="30" s="1"/>
  <c r="I145" i="30" s="1"/>
  <c r="J145" i="30" s="1"/>
  <c r="M145" i="30" s="1"/>
  <c r="F61" i="29"/>
  <c r="F60" i="27" s="1"/>
  <c r="F98" i="30" s="1"/>
  <c r="G98" i="30" s="1"/>
  <c r="I98" i="30" s="1"/>
  <c r="J98" i="30" s="1"/>
  <c r="M98" i="30" s="1"/>
  <c r="F116" i="29"/>
  <c r="F114" i="27" s="1"/>
  <c r="F152" i="30" s="1"/>
  <c r="G152" i="30" s="1"/>
  <c r="I152" i="30" s="1"/>
  <c r="J152" i="30" s="1"/>
  <c r="M152" i="30" s="1"/>
  <c r="F104" i="29"/>
  <c r="F102" i="27" s="1"/>
  <c r="F140" i="30" s="1"/>
  <c r="G140" i="30" s="1"/>
  <c r="I140" i="30" s="1"/>
  <c r="J140" i="30" s="1"/>
  <c r="M140" i="30" s="1"/>
  <c r="F131" i="29"/>
  <c r="F129" i="27" s="1"/>
  <c r="F167" i="30" s="1"/>
  <c r="G167" i="30" s="1"/>
  <c r="I167" i="30" s="1"/>
  <c r="J167" i="30" s="1"/>
  <c r="M167" i="30" s="1"/>
  <c r="F106" i="29"/>
  <c r="F104" i="27" s="1"/>
  <c r="F142" i="30" s="1"/>
  <c r="G142" i="30" s="1"/>
  <c r="I142" i="30" s="1"/>
  <c r="J142" i="30" s="1"/>
  <c r="M142" i="30" s="1"/>
  <c r="F88" i="29"/>
  <c r="F86" i="27" s="1"/>
  <c r="F87" i="29"/>
  <c r="F85" i="27" s="1"/>
  <c r="F123" i="30" s="1"/>
  <c r="G123" i="30" s="1"/>
  <c r="I123" i="30" s="1"/>
  <c r="J123" i="30" s="1"/>
  <c r="M123" i="30" s="1"/>
  <c r="F100" i="29"/>
  <c r="F98" i="27" s="1"/>
  <c r="F136" i="30" s="1"/>
  <c r="G136" i="30" s="1"/>
  <c r="I136" i="30" s="1"/>
  <c r="J136" i="30" s="1"/>
  <c r="M136" i="30" s="1"/>
  <c r="F90" i="29"/>
  <c r="F88" i="27" s="1"/>
  <c r="F126" i="30" s="1"/>
  <c r="G126" i="30" s="1"/>
  <c r="I126" i="30" s="1"/>
  <c r="J126" i="30" s="1"/>
  <c r="M126" i="30" s="1"/>
  <c r="F79" i="29"/>
  <c r="F78" i="27" s="1"/>
  <c r="F116" i="30" s="1"/>
  <c r="G116" i="30" s="1"/>
  <c r="I116" i="30" s="1"/>
  <c r="J116" i="30" s="1"/>
  <c r="M116" i="30" s="1"/>
  <c r="F77" i="29"/>
  <c r="F76" i="27" s="1"/>
  <c r="F114" i="30" s="1"/>
  <c r="G114" i="30" s="1"/>
  <c r="I114" i="30" s="1"/>
  <c r="J114" i="30" s="1"/>
  <c r="M114" i="30" s="1"/>
  <c r="F78" i="29"/>
  <c r="F77" i="27" s="1"/>
  <c r="F115" i="30" s="1"/>
  <c r="G115" i="30" s="1"/>
  <c r="I115" i="30" s="1"/>
  <c r="J115" i="30" s="1"/>
  <c r="M115" i="30" s="1"/>
  <c r="F97" i="29"/>
  <c r="F95" i="27" s="1"/>
  <c r="F133" i="30" s="1"/>
  <c r="G133" i="30" s="1"/>
  <c r="I133" i="30" s="1"/>
  <c r="J133" i="30" s="1"/>
  <c r="M133" i="30" s="1"/>
  <c r="F68" i="29"/>
  <c r="F67" i="27" s="1"/>
  <c r="F105" i="30" s="1"/>
  <c r="G105" i="30" s="1"/>
  <c r="I105" i="30" s="1"/>
  <c r="J105" i="30" s="1"/>
  <c r="M105" i="30" s="1"/>
  <c r="F50" i="29"/>
  <c r="F49" i="27" s="1"/>
  <c r="F87" i="30" s="1"/>
  <c r="G87" i="30" s="1"/>
  <c r="I87" i="30" s="1"/>
  <c r="J87" i="30" s="1"/>
  <c r="M87" i="30" s="1"/>
  <c r="F60" i="29"/>
  <c r="F59" i="27" s="1"/>
  <c r="F97" i="30" s="1"/>
  <c r="G97" i="30" s="1"/>
  <c r="I97" i="30" s="1"/>
  <c r="J97" i="30" s="1"/>
  <c r="M97" i="30" s="1"/>
  <c r="F66" i="29"/>
  <c r="F65" i="27" s="1"/>
  <c r="F103" i="30" s="1"/>
  <c r="G103" i="30" s="1"/>
  <c r="I103" i="30" s="1"/>
  <c r="J103" i="30" s="1"/>
  <c r="M103" i="30" s="1"/>
  <c r="F10" i="29"/>
  <c r="F21" i="29"/>
  <c r="F28" i="29"/>
  <c r="F28" i="27" s="1"/>
  <c r="F66" i="30" s="1"/>
  <c r="G66" i="30" s="1"/>
  <c r="I66" i="30" s="1"/>
  <c r="J66" i="30" s="1"/>
  <c r="M66" i="30" s="1"/>
  <c r="F18" i="29"/>
  <c r="F25" i="29"/>
  <c r="F25" i="27" s="1"/>
  <c r="F63" i="30" s="1"/>
  <c r="G63" i="30" s="1"/>
  <c r="I63" i="30" s="1"/>
  <c r="J63" i="30" s="1"/>
  <c r="M63" i="30" s="1"/>
  <c r="F22" i="29"/>
  <c r="F22" i="27" s="1"/>
  <c r="F60" i="30" s="1"/>
  <c r="G60" i="30" s="1"/>
  <c r="I60" i="30" s="1"/>
  <c r="J60" i="30" s="1"/>
  <c r="M60" i="30" s="1"/>
  <c r="F26" i="29"/>
  <c r="F26" i="27" s="1"/>
  <c r="F64" i="30" s="1"/>
  <c r="G64" i="30" s="1"/>
  <c r="I64" i="30" s="1"/>
  <c r="J64" i="30" s="1"/>
  <c r="M64" i="30" s="1"/>
  <c r="F24" i="29"/>
  <c r="F24" i="27" s="1"/>
  <c r="F62" i="30" s="1"/>
  <c r="G62" i="30" s="1"/>
  <c r="I62" i="30" s="1"/>
  <c r="J62" i="30" s="1"/>
  <c r="M62" i="30" s="1"/>
  <c r="F23" i="29"/>
  <c r="F23" i="27" s="1"/>
  <c r="F61" i="30" s="1"/>
  <c r="G61" i="30" s="1"/>
  <c r="I61" i="30" s="1"/>
  <c r="J61" i="30" s="1"/>
  <c r="M61" i="30" s="1"/>
  <c r="G158" i="27"/>
  <c r="H158" i="27" s="1"/>
  <c r="F17" i="29"/>
  <c r="F41" i="29"/>
  <c r="F40" i="27" s="1"/>
  <c r="F78" i="30" s="1"/>
  <c r="G78" i="30" s="1"/>
  <c r="I78" i="30" s="1"/>
  <c r="J78" i="30" s="1"/>
  <c r="M78" i="30" s="1"/>
  <c r="F19" i="29"/>
  <c r="F16" i="29"/>
  <c r="G8" i="27"/>
  <c r="H8" i="27" s="1"/>
  <c r="F13" i="29"/>
  <c r="F15" i="29"/>
  <c r="F11" i="29"/>
  <c r="F20" i="29"/>
  <c r="F14" i="29"/>
  <c r="F12" i="29"/>
  <c r="G86" i="27" l="1"/>
  <c r="H86" i="27" s="1"/>
  <c r="F124" i="30"/>
  <c r="G124" i="30" s="1"/>
  <c r="I124" i="30" s="1"/>
  <c r="J124" i="30" s="1"/>
  <c r="M124" i="30" s="1"/>
  <c r="J121" i="30"/>
  <c r="M121" i="30" s="1"/>
  <c r="G87" i="27"/>
  <c r="H87" i="27" s="1"/>
  <c r="F125" i="30"/>
  <c r="G125" i="30" s="1"/>
  <c r="I125" i="30" s="1"/>
  <c r="J125" i="30" s="1"/>
  <c r="M125" i="30" s="1"/>
  <c r="I47" i="30"/>
  <c r="G49" i="27"/>
  <c r="H49" i="27" s="1"/>
  <c r="G111" i="27"/>
  <c r="H111" i="27" s="1"/>
  <c r="G23" i="27"/>
  <c r="H23" i="27" s="1"/>
  <c r="G114" i="27"/>
  <c r="H114" i="27" s="1"/>
  <c r="G50" i="27"/>
  <c r="H50" i="27" s="1"/>
  <c r="G95" i="27"/>
  <c r="H95" i="27" s="1"/>
  <c r="G77" i="27"/>
  <c r="H77" i="27" s="1"/>
  <c r="G46" i="27"/>
  <c r="H46" i="27" s="1"/>
  <c r="G76" i="27"/>
  <c r="H76" i="27" s="1"/>
  <c r="G72" i="27"/>
  <c r="H72" i="27" s="1"/>
  <c r="G45" i="27"/>
  <c r="H45" i="27" s="1"/>
  <c r="G25" i="27"/>
  <c r="H25" i="27" s="1"/>
  <c r="G100" i="27"/>
  <c r="H100" i="27" s="1"/>
  <c r="G48" i="27"/>
  <c r="H48" i="27" s="1"/>
  <c r="G118" i="27"/>
  <c r="H118" i="27" s="1"/>
  <c r="G88" i="27"/>
  <c r="H88" i="27" s="1"/>
  <c r="G54" i="27"/>
  <c r="H54" i="27" s="1"/>
  <c r="G119" i="27"/>
  <c r="H119" i="27" s="1"/>
  <c r="G98" i="27"/>
  <c r="H98" i="27" s="1"/>
  <c r="G81" i="27"/>
  <c r="H81" i="27" s="1"/>
  <c r="G85" i="27"/>
  <c r="H85" i="27" s="1"/>
  <c r="G70" i="27"/>
  <c r="H70" i="27" s="1"/>
  <c r="G36" i="27"/>
  <c r="H36" i="27" s="1"/>
  <c r="G42" i="27"/>
  <c r="H42" i="27" s="1"/>
  <c r="G117" i="27"/>
  <c r="H117" i="27" s="1"/>
  <c r="G121" i="27"/>
  <c r="H121" i="27" s="1"/>
  <c r="G67" i="27"/>
  <c r="H67" i="27" s="1"/>
  <c r="G99" i="27"/>
  <c r="H99" i="27" s="1"/>
  <c r="G89" i="27"/>
  <c r="H89" i="27" s="1"/>
  <c r="G60" i="27"/>
  <c r="H60" i="27" s="1"/>
  <c r="G57" i="27"/>
  <c r="H57" i="27" s="1"/>
  <c r="G26" i="27"/>
  <c r="H26" i="27" s="1"/>
  <c r="G55" i="27"/>
  <c r="H55" i="27" s="1"/>
  <c r="G78" i="27"/>
  <c r="H78" i="27" s="1"/>
  <c r="G79" i="27"/>
  <c r="H79" i="27" s="1"/>
  <c r="G28" i="27"/>
  <c r="H28" i="27" s="1"/>
  <c r="G116" i="27"/>
  <c r="H116" i="27" s="1"/>
  <c r="G51" i="27"/>
  <c r="H51" i="27" s="1"/>
  <c r="G122" i="27"/>
  <c r="H122" i="27" s="1"/>
  <c r="G71" i="27"/>
  <c r="H71" i="27" s="1"/>
  <c r="G53" i="27"/>
  <c r="H53" i="27" s="1"/>
  <c r="G38" i="27"/>
  <c r="H38" i="27" s="1"/>
  <c r="G52" i="27"/>
  <c r="H52" i="27" s="1"/>
  <c r="G102" i="27"/>
  <c r="H102" i="27" s="1"/>
  <c r="G101" i="27"/>
  <c r="H101" i="27" s="1"/>
  <c r="G75" i="27"/>
  <c r="H75" i="27" s="1"/>
  <c r="G24" i="27"/>
  <c r="H24" i="27" s="1"/>
  <c r="G68" i="27"/>
  <c r="H68" i="27" s="1"/>
  <c r="G82" i="27"/>
  <c r="H82" i="27" s="1"/>
  <c r="G107" i="27"/>
  <c r="H107" i="27" s="1"/>
  <c r="G47" i="27"/>
  <c r="H47" i="27" s="1"/>
  <c r="G83" i="27"/>
  <c r="H83" i="27" s="1"/>
  <c r="G41" i="27"/>
  <c r="H41" i="27" s="1"/>
  <c r="G112" i="27"/>
  <c r="H112" i="27" s="1"/>
  <c r="G108" i="27"/>
  <c r="H108" i="27" s="1"/>
  <c r="G84" i="27"/>
  <c r="H84" i="27" s="1"/>
  <c r="G106" i="27"/>
  <c r="H106" i="27" s="1"/>
  <c r="G40" i="27"/>
  <c r="H40" i="27" s="1"/>
  <c r="G65" i="27"/>
  <c r="H65" i="27" s="1"/>
  <c r="G104" i="27"/>
  <c r="H104" i="27" s="1"/>
  <c r="G115" i="27"/>
  <c r="H115" i="27" s="1"/>
  <c r="G58" i="27"/>
  <c r="H58" i="27" s="1"/>
  <c r="G91" i="27"/>
  <c r="H91" i="27" s="1"/>
  <c r="G59" i="27"/>
  <c r="H59" i="27" s="1"/>
  <c r="G129" i="27"/>
  <c r="H129" i="27" s="1"/>
  <c r="G69" i="27"/>
  <c r="H69" i="27" s="1"/>
  <c r="G103" i="27"/>
  <c r="H103" i="27" s="1"/>
  <c r="G39" i="27"/>
  <c r="H39" i="27" s="1"/>
  <c r="G56" i="27"/>
  <c r="H56" i="27" s="1"/>
  <c r="F19" i="27"/>
  <c r="F57" i="30" s="1"/>
  <c r="G57" i="30" s="1"/>
  <c r="I57" i="30" s="1"/>
  <c r="J57" i="30" s="1"/>
  <c r="M57" i="30" s="1"/>
  <c r="F14" i="27"/>
  <c r="F52" i="30" s="1"/>
  <c r="G52" i="30" s="1"/>
  <c r="I52" i="30" s="1"/>
  <c r="J52" i="30" s="1"/>
  <c r="M52" i="30" s="1"/>
  <c r="F20" i="27"/>
  <c r="F58" i="30" s="1"/>
  <c r="G58" i="30" s="1"/>
  <c r="I58" i="30" s="1"/>
  <c r="J58" i="30" s="1"/>
  <c r="M58" i="30" s="1"/>
  <c r="F17" i="27"/>
  <c r="F55" i="30" s="1"/>
  <c r="G55" i="30" s="1"/>
  <c r="I55" i="30" s="1"/>
  <c r="J55" i="30" s="1"/>
  <c r="M55" i="30" s="1"/>
  <c r="F21" i="27"/>
  <c r="F59" i="30" s="1"/>
  <c r="G59" i="30" s="1"/>
  <c r="I59" i="30" s="1"/>
  <c r="J59" i="30" s="1"/>
  <c r="M59" i="30" s="1"/>
  <c r="F15" i="27"/>
  <c r="F53" i="30" s="1"/>
  <c r="G53" i="30" s="1"/>
  <c r="I53" i="30" s="1"/>
  <c r="J53" i="30" s="1"/>
  <c r="M53" i="30" s="1"/>
  <c r="F10" i="27"/>
  <c r="F48" i="30" s="1"/>
  <c r="F12" i="27"/>
  <c r="F50" i="30" s="1"/>
  <c r="G50" i="30" s="1"/>
  <c r="I50" i="30" s="1"/>
  <c r="J50" i="30" s="1"/>
  <c r="M50" i="30" s="1"/>
  <c r="F11" i="27"/>
  <c r="F49" i="30" s="1"/>
  <c r="G49" i="30" s="1"/>
  <c r="I49" i="30" s="1"/>
  <c r="J49" i="30" s="1"/>
  <c r="M49" i="30" s="1"/>
  <c r="F13" i="27"/>
  <c r="F51" i="30" s="1"/>
  <c r="G51" i="30" s="1"/>
  <c r="I51" i="30" s="1"/>
  <c r="J51" i="30" s="1"/>
  <c r="M51" i="30" s="1"/>
  <c r="F16" i="27"/>
  <c r="F54" i="30" s="1"/>
  <c r="G54" i="30" s="1"/>
  <c r="I54" i="30" s="1"/>
  <c r="J54" i="30" s="1"/>
  <c r="M54" i="30" s="1"/>
  <c r="F18" i="27"/>
  <c r="F56" i="30" s="1"/>
  <c r="G56" i="30" s="1"/>
  <c r="I56" i="30" s="1"/>
  <c r="J56" i="30" s="1"/>
  <c r="M56" i="30" s="1"/>
  <c r="F29" i="29"/>
  <c r="F29" i="27" s="1"/>
  <c r="F67" i="30" s="1"/>
  <c r="G67" i="30" s="1"/>
  <c r="I67" i="30" s="1"/>
  <c r="J67" i="30" s="1"/>
  <c r="M67" i="30" s="1"/>
  <c r="F34" i="29"/>
  <c r="F33" i="27" s="1"/>
  <c r="F71" i="30" s="1"/>
  <c r="G71" i="30" s="1"/>
  <c r="I71" i="30" s="1"/>
  <c r="J71" i="30" s="1"/>
  <c r="M71" i="30" s="1"/>
  <c r="F125" i="29"/>
  <c r="F123" i="27" s="1"/>
  <c r="F161" i="30" s="1"/>
  <c r="G161" i="30" s="1"/>
  <c r="I161" i="30" s="1"/>
  <c r="J161" i="30" s="1"/>
  <c r="M161" i="30" s="1"/>
  <c r="F67" i="29"/>
  <c r="F66" i="27" s="1"/>
  <c r="F104" i="30" s="1"/>
  <c r="G104" i="30" s="1"/>
  <c r="I104" i="30" s="1"/>
  <c r="J104" i="30" s="1"/>
  <c r="M104" i="30" s="1"/>
  <c r="F94" i="29"/>
  <c r="F92" i="27" s="1"/>
  <c r="F130" i="30" s="1"/>
  <c r="G130" i="30" s="1"/>
  <c r="I130" i="30" s="1"/>
  <c r="J130" i="30" s="1"/>
  <c r="M130" i="30" s="1"/>
  <c r="F63" i="29"/>
  <c r="F62" i="27" s="1"/>
  <c r="F100" i="30" s="1"/>
  <c r="G100" i="30" s="1"/>
  <c r="I100" i="30" s="1"/>
  <c r="J100" i="30" s="1"/>
  <c r="M100" i="30" s="1"/>
  <c r="F126" i="29"/>
  <c r="F124" i="27" s="1"/>
  <c r="F162" i="30" s="1"/>
  <c r="G162" i="30" s="1"/>
  <c r="I162" i="30" s="1"/>
  <c r="J162" i="30" s="1"/>
  <c r="M162" i="30" s="1"/>
  <c r="F96" i="29"/>
  <c r="F94" i="27" s="1"/>
  <c r="F132" i="30" s="1"/>
  <c r="G132" i="30" s="1"/>
  <c r="I132" i="30" s="1"/>
  <c r="J132" i="30" s="1"/>
  <c r="M132" i="30" s="1"/>
  <c r="F65" i="29"/>
  <c r="F64" i="27" s="1"/>
  <c r="F102" i="30" s="1"/>
  <c r="G102" i="30" s="1"/>
  <c r="I102" i="30" s="1"/>
  <c r="J102" i="30" s="1"/>
  <c r="M102" i="30" s="1"/>
  <c r="F127" i="29"/>
  <c r="F125" i="27" s="1"/>
  <c r="F163" i="30" s="1"/>
  <c r="G163" i="30" s="1"/>
  <c r="I163" i="30" s="1"/>
  <c r="J163" i="30" s="1"/>
  <c r="M163" i="30" s="1"/>
  <c r="F99" i="29"/>
  <c r="F97" i="27" s="1"/>
  <c r="F135" i="30" s="1"/>
  <c r="G135" i="30" s="1"/>
  <c r="I135" i="30" s="1"/>
  <c r="J135" i="30" s="1"/>
  <c r="M135" i="30" s="1"/>
  <c r="F95" i="29"/>
  <c r="F93" i="27" s="1"/>
  <c r="F131" i="30" s="1"/>
  <c r="G131" i="30" s="1"/>
  <c r="I131" i="30" s="1"/>
  <c r="J131" i="30" s="1"/>
  <c r="M131" i="30" s="1"/>
  <c r="F32" i="29"/>
  <c r="F31" i="27" s="1"/>
  <c r="F69" i="30" s="1"/>
  <c r="G69" i="30" s="1"/>
  <c r="I69" i="30" s="1"/>
  <c r="F62" i="29"/>
  <c r="F61" i="27" s="1"/>
  <c r="F99" i="30" s="1"/>
  <c r="G99" i="30" s="1"/>
  <c r="I99" i="30" s="1"/>
  <c r="J99" i="30" s="1"/>
  <c r="M99" i="30" s="1"/>
  <c r="F129" i="29"/>
  <c r="F127" i="27" s="1"/>
  <c r="F165" i="30" s="1"/>
  <c r="G165" i="30" s="1"/>
  <c r="I165" i="30" s="1"/>
  <c r="J165" i="30" s="1"/>
  <c r="M165" i="30" s="1"/>
  <c r="F128" i="29"/>
  <c r="F126" i="27" s="1"/>
  <c r="F164" i="30" s="1"/>
  <c r="G164" i="30" s="1"/>
  <c r="I164" i="30" s="1"/>
  <c r="J164" i="30" s="1"/>
  <c r="M164" i="30" s="1"/>
  <c r="F130" i="29"/>
  <c r="F128" i="27" s="1"/>
  <c r="F166" i="30" s="1"/>
  <c r="G166" i="30" s="1"/>
  <c r="I166" i="30" s="1"/>
  <c r="J166" i="30" s="1"/>
  <c r="M166" i="30" s="1"/>
  <c r="F98" i="29"/>
  <c r="F96" i="27" s="1"/>
  <c r="F134" i="30" s="1"/>
  <c r="G134" i="30" s="1"/>
  <c r="I134" i="30" s="1"/>
  <c r="J134" i="30" s="1"/>
  <c r="M134" i="30" s="1"/>
  <c r="F64" i="29"/>
  <c r="F63" i="27" s="1"/>
  <c r="F101" i="30" s="1"/>
  <c r="G101" i="30" s="1"/>
  <c r="I101" i="30" s="1"/>
  <c r="J101" i="30" s="1"/>
  <c r="M101" i="30" s="1"/>
  <c r="F35" i="29"/>
  <c r="F34" i="27" s="1"/>
  <c r="F72" i="30" s="1"/>
  <c r="G72" i="30" s="1"/>
  <c r="I72" i="30" s="1"/>
  <c r="J72" i="30" s="1"/>
  <c r="M72" i="30" s="1"/>
  <c r="G161" i="27"/>
  <c r="H161" i="27" s="1"/>
  <c r="F36" i="29"/>
  <c r="F35" i="27" s="1"/>
  <c r="F73" i="30" s="1"/>
  <c r="G73" i="30" s="1"/>
  <c r="I73" i="30" s="1"/>
  <c r="J73" i="30" s="1"/>
  <c r="M73" i="30" s="1"/>
  <c r="F44" i="29"/>
  <c r="F43" i="27" s="1"/>
  <c r="F81" i="30" s="1"/>
  <c r="G81" i="30" s="1"/>
  <c r="I81" i="30" s="1"/>
  <c r="J81" i="30" s="1"/>
  <c r="M81" i="30" s="1"/>
  <c r="F30" i="29"/>
  <c r="F30" i="27" s="1"/>
  <c r="F68" i="30" s="1"/>
  <c r="G68" i="30" s="1"/>
  <c r="I68" i="30" s="1"/>
  <c r="J68" i="30" s="1"/>
  <c r="M68" i="30" s="1"/>
  <c r="F27" i="29"/>
  <c r="F38" i="29"/>
  <c r="F37" i="27" s="1"/>
  <c r="F75" i="30" s="1"/>
  <c r="G75" i="30" s="1"/>
  <c r="I75" i="30" s="1"/>
  <c r="J75" i="30" s="1"/>
  <c r="M75" i="30" s="1"/>
  <c r="F33" i="29"/>
  <c r="F32" i="27" s="1"/>
  <c r="F70" i="30" s="1"/>
  <c r="G70" i="30" s="1"/>
  <c r="I70" i="30" s="1"/>
  <c r="J70" i="30" s="1"/>
  <c r="M70" i="30" s="1"/>
  <c r="G7" i="27"/>
  <c r="H7" i="27" s="1"/>
  <c r="J69" i="30" l="1"/>
  <c r="M69" i="30" s="1"/>
  <c r="N69" i="30" s="1"/>
  <c r="E34" i="30" s="1"/>
  <c r="K26" i="30" s="1"/>
  <c r="D34" i="30"/>
  <c r="M26" i="30" s="1"/>
  <c r="D35" i="30"/>
  <c r="M27" i="30" s="1"/>
  <c r="N121" i="30"/>
  <c r="E35" i="30" s="1"/>
  <c r="K27" i="30" s="1"/>
  <c r="J47" i="30"/>
  <c r="G48" i="30"/>
  <c r="G37" i="27"/>
  <c r="H37" i="27" s="1"/>
  <c r="G30" i="27"/>
  <c r="H30" i="27" s="1"/>
  <c r="G43" i="27"/>
  <c r="H43" i="27" s="1"/>
  <c r="G94" i="27"/>
  <c r="H94" i="27" s="1"/>
  <c r="G63" i="27"/>
  <c r="H63" i="27" s="1"/>
  <c r="G10" i="27"/>
  <c r="H10" i="27" s="1"/>
  <c r="G96" i="27"/>
  <c r="H96" i="27" s="1"/>
  <c r="G62" i="27"/>
  <c r="H62" i="27" s="1"/>
  <c r="G15" i="27"/>
  <c r="H15" i="27" s="1"/>
  <c r="G33" i="27"/>
  <c r="H33" i="27" s="1"/>
  <c r="G31" i="27"/>
  <c r="H31" i="27" s="1"/>
  <c r="G93" i="27"/>
  <c r="H93" i="27" s="1"/>
  <c r="G16" i="27"/>
  <c r="H16" i="27" s="1"/>
  <c r="G13" i="27"/>
  <c r="H13" i="27" s="1"/>
  <c r="G11" i="27"/>
  <c r="H11" i="27" s="1"/>
  <c r="G128" i="27"/>
  <c r="H128" i="27" s="1"/>
  <c r="G61" i="27"/>
  <c r="H61" i="27" s="1"/>
  <c r="G14" i="27"/>
  <c r="H14" i="27" s="1"/>
  <c r="G29" i="27"/>
  <c r="H29" i="27" s="1"/>
  <c r="G19" i="27"/>
  <c r="H19" i="27" s="1"/>
  <c r="G18" i="27"/>
  <c r="H18" i="27" s="1"/>
  <c r="G97" i="27"/>
  <c r="H97" i="27" s="1"/>
  <c r="G125" i="27"/>
  <c r="H125" i="27" s="1"/>
  <c r="G64" i="27"/>
  <c r="H64" i="27" s="1"/>
  <c r="G34" i="27"/>
  <c r="H34" i="27" s="1"/>
  <c r="G12" i="27"/>
  <c r="H12" i="27" s="1"/>
  <c r="G124" i="27"/>
  <c r="H124" i="27" s="1"/>
  <c r="G92" i="27"/>
  <c r="H92" i="27" s="1"/>
  <c r="G21" i="27"/>
  <c r="H21" i="27" s="1"/>
  <c r="G126" i="27"/>
  <c r="H126" i="27" s="1"/>
  <c r="G66" i="27"/>
  <c r="H66" i="27" s="1"/>
  <c r="G17" i="27"/>
  <c r="H17" i="27" s="1"/>
  <c r="G32" i="27"/>
  <c r="H32" i="27" s="1"/>
  <c r="G127" i="27"/>
  <c r="H127" i="27" s="1"/>
  <c r="G123" i="27"/>
  <c r="H123" i="27" s="1"/>
  <c r="G20" i="27"/>
  <c r="H20" i="27" s="1"/>
  <c r="F172" i="29"/>
  <c r="G22" i="27" s="1"/>
  <c r="H22" i="27" s="1"/>
  <c r="F27" i="27"/>
  <c r="F65" i="30" s="1"/>
  <c r="G65" i="30" s="1"/>
  <c r="I65" i="30" s="1"/>
  <c r="J65" i="30" s="1"/>
  <c r="M65" i="30" s="1"/>
  <c r="G35" i="27"/>
  <c r="H35" i="27" s="1"/>
  <c r="F204" i="30" l="1"/>
  <c r="M47" i="30"/>
  <c r="I48" i="30"/>
  <c r="G204" i="30"/>
  <c r="G27" i="27"/>
  <c r="F166" i="27"/>
  <c r="J48" i="30" l="1"/>
  <c r="I204" i="30"/>
  <c r="D17" i="30" s="1"/>
  <c r="D33" i="30"/>
  <c r="M25" i="30" s="1"/>
  <c r="G166" i="27"/>
  <c r="H27" i="27"/>
  <c r="H166" i="27" s="1"/>
  <c r="M48" i="30" l="1"/>
  <c r="N42" i="30" s="1"/>
  <c r="J204" i="30"/>
  <c r="M204" i="30" l="1"/>
  <c r="K25" i="30" l="1"/>
  <c r="K29" i="30" s="1"/>
  <c r="N204" i="30"/>
  <c r="D18" i="30" s="1"/>
  <c r="D21" i="30" s="1"/>
  <c r="E27" i="30" l="1"/>
  <c r="D22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ThinkPad</author>
  </authors>
  <commentList>
    <comment ref="I124" authorId="0" shapeId="0" xr:uid="{18C47FE1-2E7F-46FA-80DC-812E51F0C5F5}">
      <text>
        <r>
          <rPr>
            <b/>
            <sz val="9"/>
            <color indexed="81"/>
            <rFont val="Tahoma"/>
            <family val="2"/>
          </rPr>
          <t>ThinkPad:</t>
        </r>
        <r>
          <rPr>
            <sz val="9"/>
            <color indexed="81"/>
            <rFont val="Tahoma"/>
            <family val="2"/>
          </rPr>
          <t xml:space="preserve">
error factor applied due to delay in calibration for  period 29/01/2021 to 03/03/2021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ThinkPad</author>
  </authors>
  <commentList>
    <comment ref="H86" authorId="0" shapeId="0" xr:uid="{34681354-19F9-466F-B678-CF0BA5E03B46}">
      <text>
        <r>
          <rPr>
            <b/>
            <sz val="9"/>
            <color indexed="81"/>
            <rFont val="Tahoma"/>
            <family val="2"/>
          </rPr>
          <t>ThinkPad:</t>
        </r>
        <r>
          <rPr>
            <sz val="9"/>
            <color indexed="81"/>
            <rFont val="Tahoma"/>
            <family val="2"/>
          </rPr>
          <t xml:space="preserve">
error factor applied due to delay in calibration for  period 29/01/2021 to 03/03/2021</t>
        </r>
      </text>
    </comment>
  </commentList>
</comments>
</file>

<file path=xl/sharedStrings.xml><?xml version="1.0" encoding="utf-8"?>
<sst xmlns="http://schemas.openxmlformats.org/spreadsheetml/2006/main" count="593" uniqueCount="165">
  <si>
    <t>From</t>
  </si>
  <si>
    <t>To</t>
  </si>
  <si>
    <t>Total</t>
  </si>
  <si>
    <t>Gross electricity generation by the project activity in year y, from plant logbook</t>
  </si>
  <si>
    <t xml:space="preserve">Auxiliary consumption by the project activity in year y, from Plant logbook
</t>
  </si>
  <si>
    <t>Start Date of Monitoring Period</t>
  </si>
  <si>
    <t>End Date of Monitoring Period</t>
  </si>
  <si>
    <t>Date</t>
  </si>
  <si>
    <t xml:space="preserve">Aux-1
</t>
  </si>
  <si>
    <t>Aux-2</t>
  </si>
  <si>
    <t>TG-1</t>
  </si>
  <si>
    <t>TG-2</t>
  </si>
  <si>
    <t>TG-3</t>
  </si>
  <si>
    <t>Total Auxiliary
(In MWh)</t>
  </si>
  <si>
    <t>MWh</t>
  </si>
  <si>
    <t>tCO2</t>
  </si>
  <si>
    <t>Joint Meter Reading</t>
  </si>
  <si>
    <t>Minimum of Plant Records and JMR (MRI) (in MWh)</t>
  </si>
  <si>
    <t>As per JMR - Meter Reading Instrument (MRI) owned by State Electricity Board
(in kWh)</t>
  </si>
  <si>
    <t>As per JMR - Meter Reading Instrument (MRI) owned by State Electricity Board
(in MWh)</t>
  </si>
  <si>
    <t>W</t>
  </si>
  <si>
    <t>Power Density (PD)</t>
  </si>
  <si>
    <t>PE</t>
  </si>
  <si>
    <t>ERy</t>
  </si>
  <si>
    <t xml:space="preserve">Billing Cycle </t>
  </si>
  <si>
    <t>Total Auxiliary (In MWh)-after correction factor</t>
  </si>
  <si>
    <t>Reading As per Energy Meter at Plant Site owned by Client (in MWh)</t>
  </si>
  <si>
    <t>Total TG Generation (In MWh)</t>
  </si>
  <si>
    <t>Net</t>
  </si>
  <si>
    <t xml:space="preserve">From </t>
  </si>
  <si>
    <t>Parameter</t>
  </si>
  <si>
    <t>Unit</t>
  </si>
  <si>
    <t>date</t>
  </si>
  <si>
    <t>Number of operational Days for Current Monitoring Period (days)</t>
  </si>
  <si>
    <t>Number</t>
  </si>
  <si>
    <t>Baseline Emission Factor</t>
  </si>
  <si>
    <t xml:space="preserve">Annual (365 Days) estimation as per Registered PDD </t>
  </si>
  <si>
    <t>Generation achieved in this monitoring period</t>
  </si>
  <si>
    <t xml:space="preserve">Baseline Emissions </t>
  </si>
  <si>
    <t xml:space="preserve">Project Emissions </t>
  </si>
  <si>
    <t>Leakage Emissions</t>
  </si>
  <si>
    <t xml:space="preserve">ER Estimation for Current Monitoring Period </t>
  </si>
  <si>
    <t>Variation in Actual Vs Estimated ER</t>
  </si>
  <si>
    <t>%</t>
  </si>
  <si>
    <t>GS Project activity reference:-</t>
  </si>
  <si>
    <t>GS Project activity Web link:-</t>
  </si>
  <si>
    <t>https://registry.goldstandard.org/projects/details/1425</t>
  </si>
  <si>
    <t xml:space="preserve">GS 7154 </t>
  </si>
  <si>
    <t>CHANJU I HYDRO ELECTRIC PROJECT</t>
  </si>
  <si>
    <t>Version:-</t>
  </si>
  <si>
    <t>Date:-</t>
  </si>
  <si>
    <t>During Monitoring Period</t>
  </si>
  <si>
    <t>Estimated</t>
  </si>
  <si>
    <t>Actual</t>
  </si>
  <si>
    <t>SDG 13</t>
  </si>
  <si>
    <t>SDG 08 (Employment)</t>
  </si>
  <si>
    <t xml:space="preserve">Number </t>
  </si>
  <si>
    <t>SDG 08 (training)</t>
  </si>
  <si>
    <t>Vintage Wise Data</t>
  </si>
  <si>
    <t>SDG 7 (MWh)</t>
  </si>
  <si>
    <t>SDG 8: Training record (Number)</t>
  </si>
  <si>
    <t>SDG 8 Employment generation (Number)</t>
  </si>
  <si>
    <t>Value</t>
  </si>
  <si>
    <r>
      <t>Project Name:-</t>
    </r>
    <r>
      <rPr>
        <sz val="11"/>
        <color indexed="8"/>
        <rFont val="Franklin Gothic Book"/>
        <family val="2"/>
      </rPr>
      <t xml:space="preserve">
</t>
    </r>
  </si>
  <si>
    <r>
      <t>tCO</t>
    </r>
    <r>
      <rPr>
        <vertAlign val="subscript"/>
        <sz val="11"/>
        <color theme="1"/>
        <rFont val="Franklin Gothic Book"/>
        <family val="2"/>
      </rPr>
      <t>2</t>
    </r>
    <r>
      <rPr>
        <sz val="11"/>
        <color theme="1"/>
        <rFont val="Franklin Gothic Book"/>
        <family val="2"/>
      </rPr>
      <t>e</t>
    </r>
  </si>
  <si>
    <r>
      <t>tCO</t>
    </r>
    <r>
      <rPr>
        <sz val="11"/>
        <color theme="1"/>
        <rFont val="Franklin Gothic Book"/>
        <family val="2"/>
      </rPr>
      <t>2e</t>
    </r>
  </si>
  <si>
    <r>
      <t>SDG 13 (tCO</t>
    </r>
    <r>
      <rPr>
        <b/>
        <vertAlign val="subscript"/>
        <sz val="11"/>
        <color rgb="FF000000"/>
        <rFont val="Franklin Gothic Book"/>
        <family val="2"/>
      </rPr>
      <t>2</t>
    </r>
    <r>
      <rPr>
        <b/>
        <sz val="11"/>
        <color rgb="FF000000"/>
        <rFont val="Franklin Gothic Book"/>
        <family val="2"/>
      </rPr>
      <t>e)</t>
    </r>
  </si>
  <si>
    <t xml:space="preserve">Annual (365 Days) Estimated value of electricity generation as per PDD </t>
  </si>
  <si>
    <t xml:space="preserve">Estimated value of electricity generation for current monitoring period </t>
  </si>
  <si>
    <t>SDG 7</t>
  </si>
  <si>
    <r>
      <t>tCO</t>
    </r>
    <r>
      <rPr>
        <b/>
        <vertAlign val="subscript"/>
        <sz val="11"/>
        <color theme="1"/>
        <rFont val="Franklin Gothic Book"/>
        <family val="2"/>
      </rPr>
      <t>2</t>
    </r>
    <r>
      <rPr>
        <b/>
        <sz val="11"/>
        <color theme="1"/>
        <rFont val="Franklin Gothic Book"/>
        <family val="2"/>
      </rPr>
      <t>e</t>
    </r>
  </si>
  <si>
    <t xml:space="preserve">ER for Current Monitoring Period </t>
  </si>
  <si>
    <t xml:space="preserve"> </t>
  </si>
  <si>
    <r>
      <t>(EG</t>
    </r>
    <r>
      <rPr>
        <b/>
        <vertAlign val="subscript"/>
        <sz val="11"/>
        <color theme="1"/>
        <rFont val="Calibri"/>
        <family val="2"/>
        <scheme val="minor"/>
      </rPr>
      <t>gross</t>
    </r>
    <r>
      <rPr>
        <b/>
        <sz val="11"/>
        <color theme="1"/>
        <rFont val="Calibri"/>
        <family val="2"/>
        <scheme val="minor"/>
      </rPr>
      <t>)(kWh)</t>
    </r>
  </si>
  <si>
    <r>
      <t>(EG</t>
    </r>
    <r>
      <rPr>
        <b/>
        <vertAlign val="subscript"/>
        <sz val="11"/>
        <color theme="1"/>
        <rFont val="Calibri"/>
        <family val="2"/>
        <scheme val="minor"/>
      </rPr>
      <t>aux</t>
    </r>
    <r>
      <rPr>
        <b/>
        <sz val="11"/>
        <color theme="1"/>
        <rFont val="Calibri"/>
        <family val="2"/>
        <scheme val="minor"/>
      </rPr>
      <t>)(kWh)</t>
    </r>
  </si>
  <si>
    <t>METER CHANGE HISTORY RECORD</t>
  </si>
  <si>
    <t>OLD METER DETAILS</t>
  </si>
  <si>
    <t>NEW METER DETAILS</t>
  </si>
  <si>
    <t>METER (TRANSMITTER/ GAUGE)</t>
  </si>
  <si>
    <t>Meter Replaced on</t>
  </si>
  <si>
    <t>S. NO.</t>
  </si>
  <si>
    <t>Closing Meter Reading</t>
  </si>
  <si>
    <t>ACCURAC Y</t>
  </si>
  <si>
    <t>Initial Meter Reading</t>
  </si>
  <si>
    <t>OLD ENERGY METER NO.</t>
  </si>
  <si>
    <t>MAKE OF METER</t>
  </si>
  <si>
    <t>ACCURACY CLASS</t>
  </si>
  <si>
    <t>CALIBRATION VALIDITY (FROM/TO)</t>
  </si>
  <si>
    <t>NEW ENERGY METER NO.</t>
  </si>
  <si>
    <t>CLASS</t>
  </si>
  <si>
    <t>FROM</t>
  </si>
  <si>
    <t>TO</t>
  </si>
  <si>
    <t>SCHNEIDER</t>
  </si>
  <si>
    <t>AUX. T/F 1</t>
  </si>
  <si>
    <t>AUX. T/F 2</t>
  </si>
  <si>
    <t>Q0333445</t>
  </si>
  <si>
    <t>SECURE</t>
  </si>
  <si>
    <t>0.2s</t>
  </si>
  <si>
    <t>Installed and Sealed by HPSLDC</t>
  </si>
  <si>
    <t>Q0333450</t>
  </si>
  <si>
    <t>Initial</t>
  </si>
  <si>
    <t>Meter Reading</t>
  </si>
  <si>
    <t>Initial Meter</t>
  </si>
  <si>
    <t>Reading</t>
  </si>
  <si>
    <t>KWh</t>
  </si>
  <si>
    <r>
      <t>tCO</t>
    </r>
    <r>
      <rPr>
        <b/>
        <vertAlign val="subscript"/>
        <sz val="11"/>
        <color theme="1"/>
        <rFont val="Franklin Gothic Book"/>
        <family val="2"/>
      </rPr>
      <t>2</t>
    </r>
    <r>
      <rPr>
        <b/>
        <sz val="11"/>
        <color theme="1"/>
        <rFont val="Franklin Gothic Book"/>
        <family val="2"/>
      </rPr>
      <t>e/MWh</t>
    </r>
  </si>
  <si>
    <r>
      <t>Cap</t>
    </r>
    <r>
      <rPr>
        <b/>
        <vertAlign val="subscript"/>
        <sz val="8"/>
        <color theme="1"/>
        <rFont val="Arial"/>
        <family val="2"/>
      </rPr>
      <t>PJ</t>
    </r>
  </si>
  <si>
    <r>
      <t>Cap</t>
    </r>
    <r>
      <rPr>
        <b/>
        <vertAlign val="subscript"/>
        <sz val="8"/>
        <color theme="1"/>
        <rFont val="Arial"/>
        <family val="2"/>
      </rPr>
      <t>BL</t>
    </r>
  </si>
  <si>
    <r>
      <t>A</t>
    </r>
    <r>
      <rPr>
        <b/>
        <vertAlign val="subscript"/>
        <sz val="8"/>
        <color theme="1"/>
        <rFont val="Arial"/>
        <family val="2"/>
      </rPr>
      <t>PJ</t>
    </r>
  </si>
  <si>
    <r>
      <t>m</t>
    </r>
    <r>
      <rPr>
        <b/>
        <vertAlign val="superscript"/>
        <sz val="8"/>
        <color theme="1"/>
        <rFont val="Arial"/>
        <family val="2"/>
      </rPr>
      <t>2</t>
    </r>
  </si>
  <si>
    <r>
      <t>A</t>
    </r>
    <r>
      <rPr>
        <b/>
        <vertAlign val="subscript"/>
        <sz val="8"/>
        <color theme="1"/>
        <rFont val="Arial"/>
        <family val="2"/>
      </rPr>
      <t>BL</t>
    </r>
  </si>
  <si>
    <r>
      <t>W/ m</t>
    </r>
    <r>
      <rPr>
        <b/>
        <vertAlign val="superscript"/>
        <sz val="8"/>
        <color theme="1"/>
        <rFont val="Arial"/>
        <family val="2"/>
      </rPr>
      <t>2</t>
    </r>
  </si>
  <si>
    <r>
      <t>Since the PD value is greater than 10 W/ m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the project emissions are zero.</t>
    </r>
  </si>
  <si>
    <t>SDG 07</t>
  </si>
  <si>
    <t>Days</t>
  </si>
  <si>
    <r>
      <rPr>
        <b/>
        <i/>
        <sz val="10"/>
        <color theme="1"/>
        <rFont val="Franklin Gothic Book"/>
        <family val="2"/>
      </rPr>
      <t>Note -</t>
    </r>
    <r>
      <rPr>
        <i/>
        <sz val="10"/>
        <color theme="1"/>
        <rFont val="Franklin Gothic Book"/>
        <family val="2"/>
      </rPr>
      <t xml:space="preserve">This formula sums all values in column F that fall within the date range specified in B4 to C4. It’s commonly used in monitoring reports to calculate totals for a specific reporting period like sum of 7 days as per JMR 01/07/2019 to 07/07/2019 (F174: F180)
- SUMIFS(...):
A function that sums values based on multiple criteria.
- F174:$F$1330:
The range of values to sum—likely representing energy generation, emissions, or another metric.
- B174:$B$1330:
The criteria range, typically a column of dates corresponding to each value in column F.
- "&gt;=" &amp; B4:
Includes only rows where the date in column B is on or after the date in cell B4.
- "&lt;=" &amp; C4:
Includes only rows where the date in column B is on or before the date in cell C4.
</t>
    </r>
  </si>
  <si>
    <t>Auxiliary ENERGY METER NO.</t>
  </si>
  <si>
    <t>Q033445</t>
  </si>
  <si>
    <t>Secure</t>
  </si>
  <si>
    <t>Q033450</t>
  </si>
  <si>
    <t>04 (Skilled: 04, Un-Skilled: 0, Semi-Skilled: 0)</t>
  </si>
  <si>
    <t>Loop meters details and calibration</t>
  </si>
  <si>
    <t>Meter serial no</t>
  </si>
  <si>
    <t>Sr.No.</t>
  </si>
  <si>
    <t xml:space="preserve">HPU06240 </t>
  </si>
  <si>
    <t xml:space="preserve">HPU06109 </t>
  </si>
  <si>
    <t xml:space="preserve">HPU06250 </t>
  </si>
  <si>
    <t xml:space="preserve">HPU06251 </t>
  </si>
  <si>
    <t xml:space="preserve">HPU06107 </t>
  </si>
  <si>
    <t xml:space="preserve">HPU06108 </t>
  </si>
  <si>
    <t>HPU06110</t>
  </si>
  <si>
    <t>Secure, 0.2s</t>
  </si>
  <si>
    <t>make and class</t>
  </si>
  <si>
    <t>date of testing</t>
  </si>
  <si>
    <t>date of change</t>
  </si>
  <si>
    <t>old meter Serial no.</t>
  </si>
  <si>
    <t>validity</t>
  </si>
  <si>
    <t>replaced meter Serial no.</t>
  </si>
  <si>
    <t>main1</t>
  </si>
  <si>
    <t>check1</t>
  </si>
  <si>
    <t>main2</t>
  </si>
  <si>
    <t>check2</t>
  </si>
  <si>
    <t>HPU06109</t>
  </si>
  <si>
    <t>HPU06239</t>
  </si>
  <si>
    <t>HPU06240</t>
  </si>
  <si>
    <t>HPU06107</t>
  </si>
  <si>
    <t>HPU06108</t>
  </si>
  <si>
    <t>Q0333420</t>
  </si>
  <si>
    <t>Q0333442</t>
  </si>
  <si>
    <t>Q0333350</t>
  </si>
  <si>
    <t>Q0333438</t>
  </si>
  <si>
    <t>Minimum of Plant Records and JMR (MRI) (in MWh) with error factor</t>
  </si>
  <si>
    <t>meters not changed, only calibrated in this duration</t>
  </si>
  <si>
    <t>meters are changed only in this duration</t>
  </si>
  <si>
    <r>
      <t>BE</t>
    </r>
    <r>
      <rPr>
        <b/>
        <vertAlign val="subscript"/>
        <sz val="11"/>
        <rFont val="Franklin Gothic Book"/>
        <family val="2"/>
      </rPr>
      <t>y</t>
    </r>
  </si>
  <si>
    <r>
      <t>PE</t>
    </r>
    <r>
      <rPr>
        <b/>
        <vertAlign val="subscript"/>
        <sz val="11"/>
        <rFont val="Franklin Gothic Book"/>
        <family val="2"/>
      </rPr>
      <t>y</t>
    </r>
  </si>
  <si>
    <r>
      <t>LE</t>
    </r>
    <r>
      <rPr>
        <b/>
        <vertAlign val="subscript"/>
        <sz val="11"/>
        <rFont val="Franklin Gothic Book"/>
        <family val="2"/>
      </rPr>
      <t>y</t>
    </r>
  </si>
  <si>
    <r>
      <t>tCO</t>
    </r>
    <r>
      <rPr>
        <b/>
        <vertAlign val="subscript"/>
        <sz val="11"/>
        <rFont val="Franklin Gothic Book"/>
        <family val="2"/>
      </rPr>
      <t>1</t>
    </r>
    <r>
      <rPr>
        <sz val="11"/>
        <color theme="1"/>
        <rFont val="Calibri"/>
        <family val="2"/>
        <scheme val="minor"/>
      </rPr>
      <t/>
    </r>
  </si>
  <si>
    <r>
      <t>tCO</t>
    </r>
    <r>
      <rPr>
        <b/>
        <vertAlign val="subscript"/>
        <sz val="11"/>
        <rFont val="Franklin Gothic Book"/>
        <family val="2"/>
      </rPr>
      <t>2</t>
    </r>
  </si>
  <si>
    <t>Start Date</t>
  </si>
  <si>
    <t>End Date</t>
  </si>
  <si>
    <t>Vintage</t>
  </si>
  <si>
    <t xml:space="preserve">Vintage </t>
  </si>
  <si>
    <t>Total TG generation in MWh- (EGgross)</t>
  </si>
  <si>
    <t>Total Auxilary in MWh (Egaux)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</si>
</sst>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[$-14009]dd/mm/yyyy;@"/>
    <numFmt numFmtId="166" formatCode="_(* #,##0_);_(* \(#,##0\);_(* &quot;-&quot;??_);_(@_)"/>
    <numFmt numFmtId="167" formatCode="0.0"/>
    <numFmt numFmtId="168" formatCode="0.0000"/>
    <numFmt numFmtId="169" formatCode="[$-F800]dddd\,\ mmmm\ dd\,\ yyyy"/>
    <numFmt numFmtId="170" formatCode="_(* #,##0.000_);_(* \(#,##0.000\);_(* &quot;-&quot;??_);_(@_)"/>
    <numFmt numFmtId="171" formatCode="_(* #,##0.0000_);_(* \(#,##0.0000\);_(* &quot;-&quot;??_);_(@_)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Franklin Gothic Book"/>
      <family val="2"/>
    </font>
    <font>
      <sz val="11"/>
      <color indexed="8"/>
      <name val="Franklin Gothic Book"/>
      <family val="2"/>
    </font>
    <font>
      <u/>
      <sz val="11"/>
      <color theme="10"/>
      <name val="Franklin Gothic Book"/>
      <family val="2"/>
    </font>
    <font>
      <sz val="11"/>
      <name val="Franklin Gothic Book"/>
      <family val="2"/>
    </font>
    <font>
      <vertAlign val="subscript"/>
      <sz val="11"/>
      <color theme="1"/>
      <name val="Franklin Gothic Book"/>
      <family val="2"/>
    </font>
    <font>
      <b/>
      <sz val="11"/>
      <name val="Franklin Gothic Book"/>
      <family val="2"/>
    </font>
    <font>
      <b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b/>
      <vertAlign val="subscript"/>
      <sz val="11"/>
      <color rgb="FF000000"/>
      <name val="Franklin Gothic Book"/>
      <family val="2"/>
    </font>
    <font>
      <b/>
      <vertAlign val="subscript"/>
      <sz val="11"/>
      <color theme="1"/>
      <name val="Franklin Gothic Book"/>
      <family val="2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Times New Roman"/>
      <family val="1"/>
    </font>
    <font>
      <sz val="8"/>
      <color theme="1"/>
      <name val="Arial"/>
      <family val="2"/>
    </font>
    <font>
      <b/>
      <sz val="7.5"/>
      <color theme="1"/>
      <name val="Arial"/>
      <family val="2"/>
    </font>
    <font>
      <b/>
      <sz val="9"/>
      <color theme="1"/>
      <name val="Franklin Gothic Book"/>
      <family val="2"/>
    </font>
    <font>
      <sz val="9"/>
      <color theme="1"/>
      <name val="Franklin Gothic Book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0"/>
      <color theme="1"/>
      <name val="Franklin Gothic Book"/>
      <family val="2"/>
    </font>
    <font>
      <b/>
      <i/>
      <sz val="10"/>
      <color theme="1"/>
      <name val="Franklin Gothic Book"/>
      <family val="2"/>
    </font>
    <font>
      <sz val="8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9"/>
      <color rgb="FF4D4D4C"/>
      <name val="Verdana-Bold"/>
    </font>
    <font>
      <sz val="9"/>
      <color rgb="FF4D4D4C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1"/>
      <name val="Franklin Gothic Book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1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6" fillId="21" borderId="3" applyNumberForma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7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7" fillId="0" borderId="0"/>
    <xf numFmtId="0" fontId="1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437">
    <xf numFmtId="0" fontId="0" fillId="0" borderId="0" xfId="0"/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4" fillId="0" borderId="0" xfId="48" applyFont="1" applyFill="1" applyBorder="1" applyAlignment="1">
      <alignment horizontal="left" vertical="top"/>
    </xf>
    <xf numFmtId="0" fontId="24" fillId="0" borderId="0" xfId="48" applyFont="1" applyFill="1" applyBorder="1" applyAlignment="1">
      <alignment vertical="top"/>
    </xf>
    <xf numFmtId="14" fontId="21" fillId="0" borderId="0" xfId="0" applyNumberFormat="1" applyFont="1" applyAlignment="1">
      <alignment vertical="top"/>
    </xf>
    <xf numFmtId="14" fontId="21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center" vertical="top"/>
    </xf>
    <xf numFmtId="164" fontId="29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165" fontId="32" fillId="0" borderId="17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2" fontId="32" fillId="0" borderId="0" xfId="0" applyNumberFormat="1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4" fontId="32" fillId="0" borderId="9" xfId="46" applyFont="1" applyBorder="1" applyAlignment="1">
      <alignment horizontal="right" vertical="center" wrapText="1"/>
    </xf>
    <xf numFmtId="165" fontId="32" fillId="0" borderId="18" xfId="0" applyNumberFormat="1" applyFont="1" applyBorder="1" applyAlignment="1">
      <alignment horizontal="center" vertical="center"/>
    </xf>
    <xf numFmtId="168" fontId="21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center" vertical="top"/>
    </xf>
    <xf numFmtId="14" fontId="21" fillId="0" borderId="0" xfId="0" applyNumberFormat="1" applyFont="1" applyAlignment="1">
      <alignment horizontal="right" vertical="top"/>
    </xf>
    <xf numFmtId="1" fontId="21" fillId="0" borderId="0" xfId="0" applyNumberFormat="1" applyFont="1" applyAlignment="1">
      <alignment vertical="top"/>
    </xf>
    <xf numFmtId="164" fontId="21" fillId="0" borderId="0" xfId="46" applyFont="1" applyFill="1" applyBorder="1" applyAlignment="1">
      <alignment vertical="top"/>
    </xf>
    <xf numFmtId="164" fontId="27" fillId="0" borderId="0" xfId="46" applyFont="1" applyFill="1" applyBorder="1" applyAlignment="1">
      <alignment vertical="top"/>
    </xf>
    <xf numFmtId="0" fontId="22" fillId="24" borderId="0" xfId="0" applyFont="1" applyFill="1" applyAlignment="1">
      <alignment horizontal="left" vertical="top"/>
    </xf>
    <xf numFmtId="0" fontId="24" fillId="24" borderId="0" xfId="48" applyFont="1" applyFill="1" applyBorder="1" applyAlignment="1">
      <alignment horizontal="left" vertical="top"/>
    </xf>
    <xf numFmtId="0" fontId="21" fillId="24" borderId="0" xfId="0" applyFont="1" applyFill="1" applyAlignment="1">
      <alignment horizontal="left" vertical="top"/>
    </xf>
    <xf numFmtId="166" fontId="21" fillId="0" borderId="0" xfId="46" applyNumberFormat="1" applyFont="1" applyFill="1" applyBorder="1" applyAlignment="1">
      <alignment horizontal="right" vertical="top"/>
    </xf>
    <xf numFmtId="0" fontId="25" fillId="0" borderId="0" xfId="41" applyFont="1" applyAlignment="1">
      <alignment horizontal="left" vertical="top"/>
    </xf>
    <xf numFmtId="10" fontId="21" fillId="0" borderId="0" xfId="47" applyNumberFormat="1" applyFont="1" applyBorder="1" applyAlignment="1">
      <alignment horizontal="right" vertical="top"/>
    </xf>
    <xf numFmtId="0" fontId="28" fillId="0" borderId="0" xfId="0" applyFont="1" applyAlignment="1">
      <alignment horizontal="right" vertical="top"/>
    </xf>
    <xf numFmtId="164" fontId="29" fillId="0" borderId="0" xfId="0" applyNumberFormat="1" applyFont="1" applyAlignment="1">
      <alignment horizontal="right" vertical="top"/>
    </xf>
    <xf numFmtId="166" fontId="29" fillId="0" borderId="0" xfId="0" applyNumberFormat="1" applyFont="1" applyAlignment="1">
      <alignment horizontal="right" vertical="top"/>
    </xf>
    <xf numFmtId="2" fontId="32" fillId="26" borderId="22" xfId="46" applyNumberFormat="1" applyFont="1" applyFill="1" applyBorder="1" applyAlignment="1">
      <alignment horizontal="right" vertical="center" wrapText="1"/>
    </xf>
    <xf numFmtId="0" fontId="32" fillId="0" borderId="19" xfId="0" applyFont="1" applyBorder="1" applyAlignment="1">
      <alignment horizontal="center" vertical="center"/>
    </xf>
    <xf numFmtId="164" fontId="32" fillId="0" borderId="36" xfId="46" applyFont="1" applyBorder="1" applyAlignment="1">
      <alignment horizontal="right" vertical="center" wrapText="1"/>
    </xf>
    <xf numFmtId="2" fontId="32" fillId="26" borderId="17" xfId="46" applyNumberFormat="1" applyFont="1" applyFill="1" applyBorder="1" applyAlignment="1">
      <alignment horizontal="right" vertical="center" wrapText="1"/>
    </xf>
    <xf numFmtId="2" fontId="32" fillId="26" borderId="18" xfId="46" applyNumberFormat="1" applyFont="1" applyFill="1" applyBorder="1" applyAlignment="1">
      <alignment horizontal="right" vertical="center" wrapText="1"/>
    </xf>
    <xf numFmtId="164" fontId="33" fillId="0" borderId="11" xfId="46" applyFont="1" applyBorder="1" applyAlignment="1">
      <alignment horizontal="right" vertical="center"/>
    </xf>
    <xf numFmtId="164" fontId="33" fillId="0" borderId="11" xfId="46" applyFont="1" applyBorder="1" applyAlignment="1">
      <alignment horizontal="right" vertical="center" wrapText="1"/>
    </xf>
    <xf numFmtId="2" fontId="32" fillId="26" borderId="10" xfId="46" applyNumberFormat="1" applyFont="1" applyFill="1" applyBorder="1" applyAlignment="1">
      <alignment horizontal="right" vertical="center" wrapText="1"/>
    </xf>
    <xf numFmtId="169" fontId="32" fillId="0" borderId="0" xfId="0" applyNumberFormat="1" applyFont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1" xfId="0" applyNumberFormat="1" applyBorder="1" applyAlignment="1">
      <alignment vertical="center"/>
    </xf>
    <xf numFmtId="2" fontId="0" fillId="0" borderId="12" xfId="0" applyNumberFormat="1" applyBorder="1" applyAlignment="1">
      <alignment vertical="center"/>
    </xf>
    <xf numFmtId="0" fontId="34" fillId="25" borderId="11" xfId="0" applyFont="1" applyFill="1" applyBorder="1" applyAlignment="1">
      <alignment horizontal="center" vertical="center"/>
    </xf>
    <xf numFmtId="2" fontId="0" fillId="24" borderId="16" xfId="0" applyNumberFormat="1" applyFill="1" applyBorder="1" applyAlignment="1">
      <alignment horizontal="center"/>
    </xf>
    <xf numFmtId="2" fontId="0" fillId="24" borderId="1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9" xfId="0" applyNumberFormat="1" applyBorder="1" applyAlignment="1">
      <alignment horizontal="center"/>
    </xf>
    <xf numFmtId="0" fontId="39" fillId="0" borderId="46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8" fillId="0" borderId="0" xfId="0" applyFont="1" applyAlignment="1">
      <alignment vertical="center"/>
    </xf>
    <xf numFmtId="0" fontId="39" fillId="0" borderId="42" xfId="0" applyFont="1" applyBorder="1" applyAlignment="1">
      <alignment horizontal="left" vertical="center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39" fillId="0" borderId="39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 indent="1"/>
    </xf>
    <xf numFmtId="0" fontId="39" fillId="0" borderId="39" xfId="0" applyFont="1" applyBorder="1" applyAlignment="1">
      <alignment horizontal="center" vertical="center" wrapText="1"/>
    </xf>
    <xf numFmtId="0" fontId="39" fillId="0" borderId="47" xfId="0" applyFont="1" applyBorder="1" applyAlignment="1">
      <alignment horizontal="center" vertical="center" wrapText="1"/>
    </xf>
    <xf numFmtId="0" fontId="40" fillId="0" borderId="48" xfId="0" applyFont="1" applyBorder="1" applyAlignment="1">
      <alignment horizontal="left" vertical="center" wrapText="1"/>
    </xf>
    <xf numFmtId="0" fontId="40" fillId="0" borderId="46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39" fillId="0" borderId="38" xfId="0" applyFont="1" applyBorder="1" applyAlignment="1">
      <alignment horizontal="center" vertical="center" wrapText="1"/>
    </xf>
    <xf numFmtId="0" fontId="41" fillId="0" borderId="48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15" fontId="41" fillId="0" borderId="38" xfId="0" applyNumberFormat="1" applyFont="1" applyBorder="1" applyAlignment="1">
      <alignment horizontal="center" vertical="center" wrapText="1"/>
    </xf>
    <xf numFmtId="15" fontId="41" fillId="0" borderId="46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wrapText="1"/>
    </xf>
    <xf numFmtId="15" fontId="41" fillId="0" borderId="47" xfId="0" applyNumberFormat="1" applyFont="1" applyBorder="1" applyAlignment="1">
      <alignment horizontal="center" vertical="center" wrapText="1"/>
    </xf>
    <xf numFmtId="15" fontId="41" fillId="0" borderId="45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9" fillId="0" borderId="38" xfId="0" applyFont="1" applyBorder="1" applyAlignment="1">
      <alignment horizontal="left" vertical="center" wrapText="1" indent="1"/>
    </xf>
    <xf numFmtId="0" fontId="39" fillId="0" borderId="0" xfId="0" applyFont="1" applyAlignment="1">
      <alignment vertical="center"/>
    </xf>
    <xf numFmtId="0" fontId="41" fillId="0" borderId="0" xfId="0" applyFont="1"/>
    <xf numFmtId="0" fontId="36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4" fontId="44" fillId="0" borderId="17" xfId="46" applyNumberFormat="1" applyFont="1" applyFill="1" applyBorder="1" applyAlignment="1">
      <alignment horizontal="center" vertical="center" wrapText="1"/>
    </xf>
    <xf numFmtId="165" fontId="44" fillId="0" borderId="17" xfId="0" applyNumberFormat="1" applyFont="1" applyBorder="1" applyAlignment="1">
      <alignment horizontal="center" vertical="center"/>
    </xf>
    <xf numFmtId="165" fontId="44" fillId="0" borderId="18" xfId="0" applyNumberFormat="1" applyFont="1" applyBorder="1" applyAlignment="1">
      <alignment horizontal="center" vertical="center"/>
    </xf>
    <xf numFmtId="4" fontId="44" fillId="0" borderId="18" xfId="46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14" fontId="44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 vertical="center" wrapText="1"/>
    </xf>
    <xf numFmtId="0" fontId="25" fillId="0" borderId="28" xfId="41" applyFont="1" applyBorder="1" applyAlignment="1">
      <alignment horizontal="left" vertical="top"/>
    </xf>
    <xf numFmtId="14" fontId="0" fillId="0" borderId="11" xfId="0" applyNumberFormat="1" applyBorder="1"/>
    <xf numFmtId="0" fontId="28" fillId="0" borderId="63" xfId="0" applyFont="1" applyBorder="1" applyAlignment="1">
      <alignment horizontal="center" vertical="top"/>
    </xf>
    <xf numFmtId="0" fontId="25" fillId="0" borderId="63" xfId="41" applyFont="1" applyBorder="1" applyAlignment="1">
      <alignment horizontal="left" vertical="top"/>
    </xf>
    <xf numFmtId="0" fontId="39" fillId="0" borderId="2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167" fontId="39" fillId="0" borderId="13" xfId="0" applyNumberFormat="1" applyFont="1" applyBorder="1" applyAlignment="1">
      <alignment horizontal="center" vertical="center"/>
    </xf>
    <xf numFmtId="0" fontId="39" fillId="0" borderId="12" xfId="0" applyFont="1" applyBorder="1"/>
    <xf numFmtId="0" fontId="39" fillId="0" borderId="15" xfId="0" applyFont="1" applyBorder="1"/>
    <xf numFmtId="0" fontId="39" fillId="0" borderId="13" xfId="0" applyFont="1" applyBorder="1"/>
    <xf numFmtId="0" fontId="39" fillId="0" borderId="13" xfId="0" applyFont="1" applyBorder="1" applyAlignment="1">
      <alignment horizontal="center" vertical="center"/>
    </xf>
    <xf numFmtId="4" fontId="44" fillId="30" borderId="23" xfId="46" applyNumberFormat="1" applyFont="1" applyFill="1" applyBorder="1" applyAlignment="1">
      <alignment horizontal="center" vertical="center" wrapText="1"/>
    </xf>
    <xf numFmtId="0" fontId="43" fillId="27" borderId="64" xfId="0" applyFont="1" applyFill="1" applyBorder="1" applyAlignment="1">
      <alignment horizontal="center" vertical="center" wrapText="1"/>
    </xf>
    <xf numFmtId="0" fontId="43" fillId="27" borderId="65" xfId="0" applyFont="1" applyFill="1" applyBorder="1" applyAlignment="1">
      <alignment horizontal="center" vertical="center" wrapText="1"/>
    </xf>
    <xf numFmtId="165" fontId="44" fillId="24" borderId="61" xfId="0" applyNumberFormat="1" applyFont="1" applyFill="1" applyBorder="1" applyAlignment="1">
      <alignment horizontal="center" vertical="center"/>
    </xf>
    <xf numFmtId="165" fontId="44" fillId="24" borderId="62" xfId="0" applyNumberFormat="1" applyFont="1" applyFill="1" applyBorder="1" applyAlignment="1">
      <alignment horizontal="center" vertical="center"/>
    </xf>
    <xf numFmtId="4" fontId="44" fillId="0" borderId="62" xfId="46" applyNumberFormat="1" applyFont="1" applyFill="1" applyBorder="1" applyAlignment="1">
      <alignment horizontal="center" vertical="center" wrapText="1"/>
    </xf>
    <xf numFmtId="165" fontId="44" fillId="0" borderId="63" xfId="0" applyNumberFormat="1" applyFont="1" applyBorder="1" applyAlignment="1">
      <alignment horizontal="center" vertical="center"/>
    </xf>
    <xf numFmtId="165" fontId="44" fillId="0" borderId="67" xfId="0" applyNumberFormat="1" applyFont="1" applyBorder="1" applyAlignment="1">
      <alignment horizontal="center" vertical="center"/>
    </xf>
    <xf numFmtId="2" fontId="44" fillId="0" borderId="72" xfId="0" applyNumberFormat="1" applyFont="1" applyBorder="1" applyAlignment="1">
      <alignment horizontal="center" vertical="center" wrapText="1"/>
    </xf>
    <xf numFmtId="2" fontId="44" fillId="0" borderId="28" xfId="0" applyNumberFormat="1" applyFont="1" applyBorder="1" applyAlignment="1">
      <alignment horizontal="center" vertical="center" wrapText="1"/>
    </xf>
    <xf numFmtId="4" fontId="44" fillId="30" borderId="78" xfId="46" applyNumberFormat="1" applyFont="1" applyFill="1" applyBorder="1" applyAlignment="1">
      <alignment horizontal="center" vertical="center" wrapText="1"/>
    </xf>
    <xf numFmtId="4" fontId="43" fillId="30" borderId="11" xfId="46" applyNumberFormat="1" applyFont="1" applyFill="1" applyBorder="1" applyAlignment="1">
      <alignment horizontal="center" vertical="center" wrapText="1"/>
    </xf>
    <xf numFmtId="4" fontId="43" fillId="30" borderId="79" xfId="0" applyNumberFormat="1" applyFont="1" applyFill="1" applyBorder="1" applyAlignment="1">
      <alignment horizontal="center" vertical="center" wrapText="1"/>
    </xf>
    <xf numFmtId="4" fontId="43" fillId="30" borderId="80" xfId="0" applyNumberFormat="1" applyFont="1" applyFill="1" applyBorder="1" applyAlignment="1">
      <alignment horizontal="center" vertical="center" wrapText="1"/>
    </xf>
    <xf numFmtId="4" fontId="43" fillId="30" borderId="81" xfId="0" applyNumberFormat="1" applyFont="1" applyFill="1" applyBorder="1" applyAlignment="1">
      <alignment horizontal="center" vertical="center" wrapText="1"/>
    </xf>
    <xf numFmtId="0" fontId="39" fillId="32" borderId="44" xfId="0" applyFont="1" applyFill="1" applyBorder="1" applyAlignment="1">
      <alignment horizontal="left" vertical="center" wrapText="1" indent="4"/>
    </xf>
    <xf numFmtId="0" fontId="39" fillId="32" borderId="83" xfId="0" applyFont="1" applyFill="1" applyBorder="1" applyAlignment="1">
      <alignment horizontal="left" vertical="center" wrapText="1"/>
    </xf>
    <xf numFmtId="0" fontId="39" fillId="32" borderId="84" xfId="0" applyFont="1" applyFill="1" applyBorder="1" applyAlignment="1">
      <alignment horizontal="left" vertical="center" wrapText="1"/>
    </xf>
    <xf numFmtId="0" fontId="39" fillId="32" borderId="86" xfId="0" applyFont="1" applyFill="1" applyBorder="1" applyAlignment="1">
      <alignment horizontal="left" vertical="center" wrapText="1"/>
    </xf>
    <xf numFmtId="0" fontId="39" fillId="32" borderId="87" xfId="0" applyFont="1" applyFill="1" applyBorder="1" applyAlignment="1">
      <alignment horizontal="center" vertical="center" wrapText="1"/>
    </xf>
    <xf numFmtId="0" fontId="39" fillId="32" borderId="87" xfId="0" applyFont="1" applyFill="1" applyBorder="1" applyAlignment="1">
      <alignment horizontal="left" vertical="center" wrapText="1" indent="4"/>
    </xf>
    <xf numFmtId="0" fontId="39" fillId="32" borderId="26" xfId="0" applyFont="1" applyFill="1" applyBorder="1" applyAlignment="1">
      <alignment horizontal="center" vertical="center" wrapText="1"/>
    </xf>
    <xf numFmtId="0" fontId="39" fillId="32" borderId="94" xfId="0" applyFont="1" applyFill="1" applyBorder="1" applyAlignment="1">
      <alignment horizontal="left" vertical="center" wrapText="1"/>
    </xf>
    <xf numFmtId="0" fontId="39" fillId="32" borderId="39" xfId="0" applyFont="1" applyFill="1" applyBorder="1" applyAlignment="1">
      <alignment horizontal="center" vertical="center" wrapText="1"/>
    </xf>
    <xf numFmtId="0" fontId="39" fillId="32" borderId="16" xfId="0" applyFont="1" applyFill="1" applyBorder="1" applyAlignment="1">
      <alignment horizontal="left" vertical="center" wrapText="1" indent="1"/>
    </xf>
    <xf numFmtId="0" fontId="0" fillId="32" borderId="86" xfId="0" applyFill="1" applyBorder="1" applyAlignment="1">
      <alignment vertical="top" wrapText="1"/>
    </xf>
    <xf numFmtId="0" fontId="0" fillId="32" borderId="87" xfId="0" applyFill="1" applyBorder="1" applyAlignment="1">
      <alignment vertical="top" wrapText="1"/>
    </xf>
    <xf numFmtId="0" fontId="39" fillId="32" borderId="99" xfId="0" applyFont="1" applyFill="1" applyBorder="1" applyAlignment="1">
      <alignment horizontal="center" vertical="center" wrapText="1"/>
    </xf>
    <xf numFmtId="0" fontId="39" fillId="32" borderId="26" xfId="0" applyFont="1" applyFill="1" applyBorder="1" applyAlignment="1">
      <alignment horizontal="left" vertical="center" wrapText="1"/>
    </xf>
    <xf numFmtId="0" fontId="39" fillId="32" borderId="16" xfId="0" applyFont="1" applyFill="1" applyBorder="1" applyAlignment="1">
      <alignment horizontal="center" vertical="center" wrapText="1"/>
    </xf>
    <xf numFmtId="15" fontId="21" fillId="0" borderId="70" xfId="0" applyNumberFormat="1" applyFont="1" applyBorder="1" applyAlignment="1">
      <alignment horizontal="right" vertical="top"/>
    </xf>
    <xf numFmtId="0" fontId="21" fillId="0" borderId="70" xfId="0" applyFont="1" applyBorder="1" applyAlignment="1">
      <alignment horizontal="right" vertical="top"/>
    </xf>
    <xf numFmtId="168" fontId="22" fillId="0" borderId="70" xfId="0" applyNumberFormat="1" applyFont="1" applyBorder="1" applyAlignment="1">
      <alignment horizontal="right" vertical="top"/>
    </xf>
    <xf numFmtId="166" fontId="21" fillId="0" borderId="70" xfId="46" applyNumberFormat="1" applyFont="1" applyBorder="1" applyAlignment="1">
      <alignment horizontal="right" vertical="top"/>
    </xf>
    <xf numFmtId="166" fontId="21" fillId="29" borderId="70" xfId="46" applyNumberFormat="1" applyFont="1" applyFill="1" applyBorder="1" applyAlignment="1">
      <alignment horizontal="right" vertical="top"/>
    </xf>
    <xf numFmtId="164" fontId="21" fillId="29" borderId="70" xfId="46" applyFont="1" applyFill="1" applyBorder="1" applyAlignment="1">
      <alignment horizontal="right" vertical="top"/>
    </xf>
    <xf numFmtId="1" fontId="21" fillId="0" borderId="70" xfId="46" applyNumberFormat="1" applyFont="1" applyFill="1" applyBorder="1" applyAlignment="1">
      <alignment horizontal="right" vertical="top"/>
    </xf>
    <xf numFmtId="166" fontId="22" fillId="28" borderId="70" xfId="46" applyNumberFormat="1" applyFont="1" applyFill="1" applyBorder="1" applyAlignment="1">
      <alignment horizontal="right" vertical="top"/>
    </xf>
    <xf numFmtId="10" fontId="21" fillId="0" borderId="71" xfId="47" applyNumberFormat="1" applyFont="1" applyBorder="1" applyAlignment="1">
      <alignment horizontal="right" vertical="top"/>
    </xf>
    <xf numFmtId="0" fontId="21" fillId="0" borderId="80" xfId="0" applyFont="1" applyBorder="1" applyAlignment="1">
      <alignment horizontal="left" vertical="top"/>
    </xf>
    <xf numFmtId="0" fontId="22" fillId="0" borderId="80" xfId="0" applyFont="1" applyBorder="1" applyAlignment="1">
      <alignment horizontal="left" vertical="top"/>
    </xf>
    <xf numFmtId="0" fontId="21" fillId="29" borderId="80" xfId="0" applyFont="1" applyFill="1" applyBorder="1" applyAlignment="1">
      <alignment horizontal="left" vertical="top"/>
    </xf>
    <xf numFmtId="0" fontId="22" fillId="28" borderId="80" xfId="0" applyFont="1" applyFill="1" applyBorder="1" applyAlignment="1">
      <alignment horizontal="left" vertical="top"/>
    </xf>
    <xf numFmtId="0" fontId="21" fillId="0" borderId="81" xfId="0" applyFont="1" applyBorder="1" applyAlignment="1">
      <alignment horizontal="left" vertical="top"/>
    </xf>
    <xf numFmtId="15" fontId="21" fillId="0" borderId="101" xfId="0" applyNumberFormat="1" applyFont="1" applyBorder="1" applyAlignment="1">
      <alignment horizontal="right" vertical="top"/>
    </xf>
    <xf numFmtId="0" fontId="21" fillId="0" borderId="103" xfId="0" applyFont="1" applyBorder="1" applyAlignment="1">
      <alignment horizontal="left" vertical="top"/>
    </xf>
    <xf numFmtId="2" fontId="22" fillId="27" borderId="12" xfId="0" applyNumberFormat="1" applyFont="1" applyFill="1" applyBorder="1" applyAlignment="1">
      <alignment horizontal="right" vertical="top"/>
    </xf>
    <xf numFmtId="0" fontId="22" fillId="27" borderId="11" xfId="0" applyFont="1" applyFill="1" applyBorder="1" applyAlignment="1">
      <alignment horizontal="left" vertical="top"/>
    </xf>
    <xf numFmtId="0" fontId="22" fillId="27" borderId="30" xfId="0" applyFont="1" applyFill="1" applyBorder="1" applyAlignment="1">
      <alignment vertical="top" wrapText="1"/>
    </xf>
    <xf numFmtId="0" fontId="22" fillId="27" borderId="70" xfId="0" applyFont="1" applyFill="1" applyBorder="1" applyAlignment="1">
      <alignment vertical="top" wrapText="1"/>
    </xf>
    <xf numFmtId="0" fontId="22" fillId="27" borderId="71" xfId="0" applyFont="1" applyFill="1" applyBorder="1" applyAlignment="1">
      <alignment vertical="top" wrapText="1"/>
    </xf>
    <xf numFmtId="0" fontId="28" fillId="27" borderId="104" xfId="0" applyFont="1" applyFill="1" applyBorder="1" applyAlignment="1">
      <alignment horizontal="center" vertical="top" wrapText="1"/>
    </xf>
    <xf numFmtId="0" fontId="28" fillId="0" borderId="61" xfId="0" applyFont="1" applyBorder="1" applyAlignment="1">
      <alignment horizontal="center" vertical="top"/>
    </xf>
    <xf numFmtId="0" fontId="28" fillId="27" borderId="75" xfId="0" applyFont="1" applyFill="1" applyBorder="1" applyAlignment="1">
      <alignment horizontal="center" vertical="top" wrapText="1"/>
    </xf>
    <xf numFmtId="164" fontId="29" fillId="0" borderId="72" xfId="0" applyNumberFormat="1" applyFont="1" applyBorder="1" applyAlignment="1">
      <alignment horizontal="center" vertical="top"/>
    </xf>
    <xf numFmtId="164" fontId="29" fillId="0" borderId="28" xfId="0" applyNumberFormat="1" applyFont="1" applyBorder="1" applyAlignment="1">
      <alignment horizontal="center" vertical="top"/>
    </xf>
    <xf numFmtId="0" fontId="28" fillId="27" borderId="24" xfId="0" applyFont="1" applyFill="1" applyBorder="1" applyAlignment="1">
      <alignment horizontal="center" vertical="top"/>
    </xf>
    <xf numFmtId="164" fontId="29" fillId="0" borderId="73" xfId="0" applyNumberFormat="1" applyFont="1" applyBorder="1" applyAlignment="1">
      <alignment horizontal="center" vertical="top"/>
    </xf>
    <xf numFmtId="0" fontId="28" fillId="27" borderId="34" xfId="0" applyFont="1" applyFill="1" applyBorder="1" applyAlignment="1">
      <alignment horizontal="center" vertical="top"/>
    </xf>
    <xf numFmtId="164" fontId="29" fillId="0" borderId="80" xfId="0" applyNumberFormat="1" applyFont="1" applyBorder="1" applyAlignment="1">
      <alignment horizontal="center" vertical="top"/>
    </xf>
    <xf numFmtId="14" fontId="0" fillId="0" borderId="63" xfId="0" applyNumberFormat="1" applyBorder="1" applyAlignment="1">
      <alignment horizontal="center" vertical="center"/>
    </xf>
    <xf numFmtId="165" fontId="32" fillId="0" borderId="67" xfId="0" applyNumberFormat="1" applyFont="1" applyBorder="1" applyAlignment="1">
      <alignment horizontal="center" vertical="center"/>
    </xf>
    <xf numFmtId="14" fontId="0" fillId="0" borderId="27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0" fontId="33" fillId="25" borderId="106" xfId="0" applyFont="1" applyFill="1" applyBorder="1" applyAlignment="1">
      <alignment vertical="center"/>
    </xf>
    <xf numFmtId="0" fontId="33" fillId="25" borderId="68" xfId="0" applyFont="1" applyFill="1" applyBorder="1" applyAlignment="1">
      <alignment vertical="center"/>
    </xf>
    <xf numFmtId="0" fontId="33" fillId="25" borderId="68" xfId="0" applyFont="1" applyFill="1" applyBorder="1" applyAlignment="1">
      <alignment vertical="center" wrapText="1"/>
    </xf>
    <xf numFmtId="0" fontId="33" fillId="25" borderId="74" xfId="0" applyFont="1" applyFill="1" applyBorder="1" applyAlignment="1">
      <alignment vertical="center"/>
    </xf>
    <xf numFmtId="164" fontId="27" fillId="33" borderId="70" xfId="46" applyFont="1" applyFill="1" applyBorder="1" applyAlignment="1">
      <alignment horizontal="right" vertical="top"/>
    </xf>
    <xf numFmtId="1" fontId="41" fillId="34" borderId="38" xfId="0" applyNumberFormat="1" applyFont="1" applyFill="1" applyBorder="1" applyAlignment="1">
      <alignment horizontal="center" vertical="center" wrapText="1"/>
    </xf>
    <xf numFmtId="1" fontId="41" fillId="34" borderId="47" xfId="0" applyNumberFormat="1" applyFont="1" applyFill="1" applyBorder="1" applyAlignment="1">
      <alignment horizontal="center" vertical="center" wrapText="1"/>
    </xf>
    <xf numFmtId="0" fontId="40" fillId="0" borderId="48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 wrapText="1"/>
    </xf>
    <xf numFmtId="14" fontId="49" fillId="0" borderId="38" xfId="0" applyNumberFormat="1" applyFont="1" applyBorder="1" applyAlignment="1">
      <alignment horizontal="center" vertical="center" wrapText="1"/>
    </xf>
    <xf numFmtId="0" fontId="39" fillId="35" borderId="50" xfId="0" applyFont="1" applyFill="1" applyBorder="1" applyAlignment="1">
      <alignment horizontal="center" vertical="center" wrapText="1"/>
    </xf>
    <xf numFmtId="0" fontId="39" fillId="35" borderId="47" xfId="0" applyFont="1" applyFill="1" applyBorder="1" applyAlignment="1">
      <alignment horizontal="center" vertical="center" wrapText="1"/>
    </xf>
    <xf numFmtId="165" fontId="44" fillId="0" borderId="64" xfId="0" applyNumberFormat="1" applyFont="1" applyBorder="1" applyAlignment="1">
      <alignment horizontal="center" vertical="center"/>
    </xf>
    <xf numFmtId="165" fontId="44" fillId="0" borderId="65" xfId="0" applyNumberFormat="1" applyFont="1" applyBorder="1" applyAlignment="1">
      <alignment horizontal="center" vertical="center"/>
    </xf>
    <xf numFmtId="4" fontId="44" fillId="0" borderId="65" xfId="46" applyNumberFormat="1" applyFont="1" applyFill="1" applyBorder="1" applyAlignment="1">
      <alignment horizontal="center" vertical="center" wrapText="1"/>
    </xf>
    <xf numFmtId="2" fontId="44" fillId="0" borderId="77" xfId="0" applyNumberFormat="1" applyFont="1" applyBorder="1" applyAlignment="1">
      <alignment horizontal="center" vertical="center" wrapText="1"/>
    </xf>
    <xf numFmtId="0" fontId="28" fillId="27" borderId="11" xfId="0" applyFont="1" applyFill="1" applyBorder="1" applyAlignment="1">
      <alignment horizontal="center" vertical="top"/>
    </xf>
    <xf numFmtId="0" fontId="28" fillId="27" borderId="13" xfId="0" applyFont="1" applyFill="1" applyBorder="1" applyAlignment="1">
      <alignment horizontal="center" vertical="top"/>
    </xf>
    <xf numFmtId="164" fontId="29" fillId="24" borderId="79" xfId="0" applyNumberFormat="1" applyFont="1" applyFill="1" applyBorder="1" applyAlignment="1">
      <alignment horizontal="center" vertical="top"/>
    </xf>
    <xf numFmtId="0" fontId="21" fillId="24" borderId="0" xfId="0" applyFont="1" applyFill="1" applyAlignment="1">
      <alignment horizontal="center" vertical="top"/>
    </xf>
    <xf numFmtId="0" fontId="28" fillId="0" borderId="67" xfId="0" applyFont="1" applyBorder="1" applyAlignment="1">
      <alignment horizontal="center" vertical="top"/>
    </xf>
    <xf numFmtId="164" fontId="29" fillId="0" borderId="108" xfId="0" applyNumberFormat="1" applyFont="1" applyBorder="1" applyAlignment="1">
      <alignment horizontal="center" vertical="top"/>
    </xf>
    <xf numFmtId="166" fontId="29" fillId="0" borderId="109" xfId="0" applyNumberFormat="1" applyFont="1" applyBorder="1" applyAlignment="1">
      <alignment horizontal="center" vertical="top"/>
    </xf>
    <xf numFmtId="166" fontId="29" fillId="0" borderId="110" xfId="0" applyNumberFormat="1" applyFont="1" applyBorder="1" applyAlignment="1">
      <alignment horizontal="right" vertical="top" wrapText="1"/>
    </xf>
    <xf numFmtId="0" fontId="28" fillId="0" borderId="105" xfId="0" applyFont="1" applyBorder="1" applyAlignment="1">
      <alignment horizontal="center" vertical="top"/>
    </xf>
    <xf numFmtId="164" fontId="29" fillId="0" borderId="78" xfId="0" applyNumberFormat="1" applyFont="1" applyBorder="1" applyAlignment="1">
      <alignment horizontal="center" vertical="top"/>
    </xf>
    <xf numFmtId="166" fontId="29" fillId="0" borderId="11" xfId="0" applyNumberFormat="1" applyFont="1" applyBorder="1" applyAlignment="1">
      <alignment horizontal="center" vertical="top"/>
    </xf>
    <xf numFmtId="166" fontId="29" fillId="0" borderId="13" xfId="0" applyNumberFormat="1" applyFont="1" applyBorder="1" applyAlignment="1">
      <alignment horizontal="center" vertical="top"/>
    </xf>
    <xf numFmtId="0" fontId="28" fillId="27" borderId="12" xfId="0" applyFont="1" applyFill="1" applyBorder="1" applyAlignment="1">
      <alignment horizontal="center" vertical="top"/>
    </xf>
    <xf numFmtId="164" fontId="29" fillId="0" borderId="32" xfId="0" applyNumberFormat="1" applyFont="1" applyBorder="1" applyAlignment="1">
      <alignment horizontal="center" vertical="top"/>
    </xf>
    <xf numFmtId="0" fontId="49" fillId="0" borderId="111" xfId="0" applyFont="1" applyBorder="1" applyAlignment="1">
      <alignment vertical="center" wrapText="1"/>
    </xf>
    <xf numFmtId="0" fontId="49" fillId="0" borderId="112" xfId="0" applyFont="1" applyBorder="1" applyAlignment="1">
      <alignment vertical="center" wrapText="1"/>
    </xf>
    <xf numFmtId="15" fontId="49" fillId="0" borderId="112" xfId="0" applyNumberFormat="1" applyFont="1" applyBorder="1" applyAlignment="1">
      <alignment vertical="center" wrapText="1"/>
    </xf>
    <xf numFmtId="0" fontId="49" fillId="0" borderId="54" xfId="0" applyFont="1" applyBorder="1" applyAlignment="1">
      <alignment vertical="center" wrapText="1"/>
    </xf>
    <xf numFmtId="15" fontId="49" fillId="0" borderId="54" xfId="0" applyNumberFormat="1" applyFont="1" applyBorder="1" applyAlignment="1">
      <alignment vertical="center" wrapText="1"/>
    </xf>
    <xf numFmtId="0" fontId="49" fillId="0" borderId="53" xfId="0" applyFont="1" applyBorder="1" applyAlignment="1">
      <alignment vertical="center" wrapText="1"/>
    </xf>
    <xf numFmtId="0" fontId="49" fillId="0" borderId="47" xfId="0" applyFont="1" applyBorder="1" applyAlignment="1">
      <alignment vertical="center" wrapText="1"/>
    </xf>
    <xf numFmtId="15" fontId="49" fillId="0" borderId="47" xfId="0" applyNumberFormat="1" applyFont="1" applyBorder="1" applyAlignment="1">
      <alignment vertical="center" wrapText="1"/>
    </xf>
    <xf numFmtId="0" fontId="49" fillId="0" borderId="45" xfId="0" applyFont="1" applyBorder="1" applyAlignment="1">
      <alignment vertical="center" wrapText="1"/>
    </xf>
    <xf numFmtId="15" fontId="49" fillId="0" borderId="45" xfId="0" applyNumberFormat="1" applyFont="1" applyBorder="1" applyAlignment="1">
      <alignment vertical="center" wrapText="1"/>
    </xf>
    <xf numFmtId="0" fontId="49" fillId="0" borderId="113" xfId="0" applyFont="1" applyBorder="1" applyAlignment="1">
      <alignment vertical="center" wrapText="1"/>
    </xf>
    <xf numFmtId="0" fontId="49" fillId="0" borderId="38" xfId="0" applyFont="1" applyBorder="1" applyAlignment="1">
      <alignment vertical="center" wrapText="1"/>
    </xf>
    <xf numFmtId="15" fontId="49" fillId="0" borderId="38" xfId="0" applyNumberFormat="1" applyFont="1" applyBorder="1" applyAlignment="1">
      <alignment vertical="center" wrapText="1"/>
    </xf>
    <xf numFmtId="0" fontId="49" fillId="0" borderId="46" xfId="0" applyFont="1" applyBorder="1" applyAlignment="1">
      <alignment vertical="center" wrapText="1"/>
    </xf>
    <xf numFmtId="15" fontId="49" fillId="0" borderId="46" xfId="0" applyNumberFormat="1" applyFont="1" applyBorder="1" applyAlignment="1">
      <alignment vertical="center" wrapText="1"/>
    </xf>
    <xf numFmtId="0" fontId="50" fillId="0" borderId="44" xfId="0" applyFont="1" applyBorder="1" applyAlignment="1">
      <alignment vertical="top" wrapText="1"/>
    </xf>
    <xf numFmtId="0" fontId="50" fillId="0" borderId="43" xfId="0" applyFont="1" applyBorder="1" applyAlignment="1">
      <alignment vertical="top" wrapText="1"/>
    </xf>
    <xf numFmtId="0" fontId="50" fillId="0" borderId="45" xfId="0" applyFont="1" applyBorder="1" applyAlignment="1">
      <alignment vertical="top" wrapText="1"/>
    </xf>
    <xf numFmtId="1" fontId="41" fillId="34" borderId="38" xfId="0" applyNumberFormat="1" applyFont="1" applyFill="1" applyBorder="1" applyAlignment="1">
      <alignment horizontal="right" wrapText="1"/>
    </xf>
    <xf numFmtId="0" fontId="51" fillId="0" borderId="112" xfId="0" applyFont="1" applyBorder="1" applyAlignment="1">
      <alignment horizontal="right" vertical="center" wrapText="1"/>
    </xf>
    <xf numFmtId="0" fontId="51" fillId="0" borderId="47" xfId="0" applyFont="1" applyBorder="1" applyAlignment="1">
      <alignment horizontal="right" vertical="center" wrapText="1"/>
    </xf>
    <xf numFmtId="0" fontId="39" fillId="36" borderId="83" xfId="0" applyFont="1" applyFill="1" applyBorder="1" applyAlignment="1">
      <alignment horizontal="left" vertical="center" wrapText="1"/>
    </xf>
    <xf numFmtId="0" fontId="39" fillId="36" borderId="86" xfId="0" applyFont="1" applyFill="1" applyBorder="1" applyAlignment="1">
      <alignment horizontal="left" vertical="center" wrapText="1"/>
    </xf>
    <xf numFmtId="0" fontId="52" fillId="0" borderId="12" xfId="0" applyFont="1" applyBorder="1" applyAlignment="1">
      <alignment vertical="center" wrapText="1"/>
    </xf>
    <xf numFmtId="0" fontId="52" fillId="0" borderId="15" xfId="0" applyFont="1" applyBorder="1" applyAlignment="1">
      <alignment vertical="center" wrapText="1"/>
    </xf>
    <xf numFmtId="0" fontId="53" fillId="0" borderId="15" xfId="0" applyFont="1" applyBorder="1" applyAlignment="1">
      <alignment vertical="center" wrapText="1"/>
    </xf>
    <xf numFmtId="0" fontId="0" fillId="0" borderId="15" xfId="0" applyBorder="1"/>
    <xf numFmtId="0" fontId="52" fillId="0" borderId="13" xfId="0" applyFont="1" applyBorder="1" applyAlignment="1">
      <alignment vertical="center" wrapText="1"/>
    </xf>
    <xf numFmtId="0" fontId="53" fillId="0" borderId="17" xfId="0" applyFont="1" applyBorder="1" applyAlignment="1">
      <alignment vertical="center" wrapText="1"/>
    </xf>
    <xf numFmtId="14" fontId="53" fillId="0" borderId="17" xfId="0" applyNumberFormat="1" applyFont="1" applyBorder="1" applyAlignment="1">
      <alignment vertical="center" wrapText="1"/>
    </xf>
    <xf numFmtId="0" fontId="53" fillId="0" borderId="0" xfId="0" applyFont="1" applyAlignment="1">
      <alignment vertical="center" wrapText="1"/>
    </xf>
    <xf numFmtId="14" fontId="53" fillId="0" borderId="0" xfId="0" applyNumberFormat="1" applyFont="1" applyAlignment="1">
      <alignment vertical="center" wrapText="1"/>
    </xf>
    <xf numFmtId="0" fontId="0" fillId="0" borderId="11" xfId="0" applyBorder="1"/>
    <xf numFmtId="0" fontId="0" fillId="0" borderId="17" xfId="0" applyBorder="1"/>
    <xf numFmtId="4" fontId="43" fillId="37" borderId="79" xfId="0" applyNumberFormat="1" applyFont="1" applyFill="1" applyBorder="1" applyAlignment="1">
      <alignment horizontal="center" vertical="center" wrapText="1"/>
    </xf>
    <xf numFmtId="165" fontId="44" fillId="24" borderId="17" xfId="0" applyNumberFormat="1" applyFont="1" applyFill="1" applyBorder="1" applyAlignment="1">
      <alignment horizontal="left" vertical="center"/>
    </xf>
    <xf numFmtId="4" fontId="44" fillId="24" borderId="17" xfId="46" applyNumberFormat="1" applyFont="1" applyFill="1" applyBorder="1" applyAlignment="1">
      <alignment horizontal="left" vertical="center" wrapText="1"/>
    </xf>
    <xf numFmtId="0" fontId="21" fillId="24" borderId="17" xfId="0" applyFont="1" applyFill="1" applyBorder="1" applyAlignment="1">
      <alignment horizontal="left" vertical="top"/>
    </xf>
    <xf numFmtId="2" fontId="44" fillId="24" borderId="17" xfId="0" applyNumberFormat="1" applyFont="1" applyFill="1" applyBorder="1" applyAlignment="1">
      <alignment horizontal="left" vertical="center" wrapText="1"/>
    </xf>
    <xf numFmtId="4" fontId="44" fillId="24" borderId="17" xfId="0" applyNumberFormat="1" applyFont="1" applyFill="1" applyBorder="1" applyAlignment="1">
      <alignment horizontal="left" vertical="center" wrapText="1"/>
    </xf>
    <xf numFmtId="2" fontId="21" fillId="24" borderId="17" xfId="46" applyNumberFormat="1" applyFont="1" applyFill="1" applyBorder="1" applyAlignment="1">
      <alignment horizontal="left" vertical="top"/>
    </xf>
    <xf numFmtId="2" fontId="21" fillId="24" borderId="17" xfId="0" applyNumberFormat="1" applyFont="1" applyFill="1" applyBorder="1" applyAlignment="1">
      <alignment horizontal="left" vertical="top"/>
    </xf>
    <xf numFmtId="165" fontId="44" fillId="27" borderId="17" xfId="0" applyNumberFormat="1" applyFont="1" applyFill="1" applyBorder="1" applyAlignment="1">
      <alignment horizontal="left" vertical="center"/>
    </xf>
    <xf numFmtId="4" fontId="44" fillId="27" borderId="17" xfId="46" applyNumberFormat="1" applyFont="1" applyFill="1" applyBorder="1" applyAlignment="1">
      <alignment horizontal="left" vertical="center" wrapText="1"/>
    </xf>
    <xf numFmtId="2" fontId="44" fillId="27" borderId="17" xfId="0" applyNumberFormat="1" applyFont="1" applyFill="1" applyBorder="1" applyAlignment="1">
      <alignment horizontal="left" vertical="center" wrapText="1"/>
    </xf>
    <xf numFmtId="4" fontId="44" fillId="27" borderId="17" xfId="0" applyNumberFormat="1" applyFont="1" applyFill="1" applyBorder="1" applyAlignment="1">
      <alignment horizontal="left" vertical="center" wrapText="1"/>
    </xf>
    <xf numFmtId="2" fontId="21" fillId="27" borderId="17" xfId="46" applyNumberFormat="1" applyFont="1" applyFill="1" applyBorder="1" applyAlignment="1">
      <alignment horizontal="left" vertical="top"/>
    </xf>
    <xf numFmtId="0" fontId="21" fillId="27" borderId="17" xfId="46" applyNumberFormat="1" applyFont="1" applyFill="1" applyBorder="1" applyAlignment="1">
      <alignment horizontal="left" vertical="top"/>
    </xf>
    <xf numFmtId="0" fontId="21" fillId="27" borderId="17" xfId="0" applyFont="1" applyFill="1" applyBorder="1" applyAlignment="1">
      <alignment horizontal="left" vertical="top"/>
    </xf>
    <xf numFmtId="4" fontId="44" fillId="38" borderId="17" xfId="0" applyNumberFormat="1" applyFont="1" applyFill="1" applyBorder="1" applyAlignment="1">
      <alignment horizontal="left" vertical="center" wrapText="1"/>
    </xf>
    <xf numFmtId="14" fontId="21" fillId="0" borderId="17" xfId="0" applyNumberFormat="1" applyFont="1" applyBorder="1" applyAlignment="1">
      <alignment horizontal="center" vertical="center"/>
    </xf>
    <xf numFmtId="14" fontId="21" fillId="0" borderId="17" xfId="0" applyNumberFormat="1" applyFont="1" applyBorder="1" applyAlignment="1">
      <alignment horizontal="center" vertical="center" wrapText="1"/>
    </xf>
    <xf numFmtId="164" fontId="29" fillId="0" borderId="17" xfId="0" applyNumberFormat="1" applyFont="1" applyBorder="1" applyAlignment="1">
      <alignment horizontal="center" vertical="center"/>
    </xf>
    <xf numFmtId="166" fontId="29" fillId="0" borderId="17" xfId="0" applyNumberFormat="1" applyFont="1" applyBorder="1" applyAlignment="1">
      <alignment horizontal="center" vertical="center"/>
    </xf>
    <xf numFmtId="166" fontId="29" fillId="24" borderId="9" xfId="0" applyNumberFormat="1" applyFont="1" applyFill="1" applyBorder="1" applyAlignment="1">
      <alignment horizontal="center" vertical="center" wrapText="1"/>
    </xf>
    <xf numFmtId="166" fontId="29" fillId="0" borderId="65" xfId="0" applyNumberFormat="1" applyFont="1" applyBorder="1" applyAlignment="1">
      <alignment horizontal="center" vertical="center"/>
    </xf>
    <xf numFmtId="166" fontId="29" fillId="24" borderId="66" xfId="0" applyNumberFormat="1" applyFont="1" applyFill="1" applyBorder="1" applyAlignment="1">
      <alignment horizontal="center" vertical="center" wrapText="1"/>
    </xf>
    <xf numFmtId="2" fontId="22" fillId="0" borderId="17" xfId="0" applyNumberFormat="1" applyFont="1" applyBorder="1" applyAlignment="1">
      <alignment vertical="top"/>
    </xf>
    <xf numFmtId="0" fontId="43" fillId="39" borderId="17" xfId="0" applyFont="1" applyFill="1" applyBorder="1" applyAlignment="1">
      <alignment horizontal="left" vertical="center" wrapText="1"/>
    </xf>
    <xf numFmtId="0" fontId="27" fillId="39" borderId="17" xfId="0" applyFont="1" applyFill="1" applyBorder="1" applyAlignment="1">
      <alignment horizontal="left" vertical="top" wrapText="1"/>
    </xf>
    <xf numFmtId="0" fontId="22" fillId="39" borderId="17" xfId="0" applyFont="1" applyFill="1" applyBorder="1" applyAlignment="1">
      <alignment vertical="top"/>
    </xf>
    <xf numFmtId="14" fontId="34" fillId="40" borderId="63" xfId="0" applyNumberFormat="1" applyFont="1" applyFill="1" applyBorder="1" applyAlignment="1">
      <alignment horizontal="center" vertical="center"/>
    </xf>
    <xf numFmtId="14" fontId="34" fillId="40" borderId="17" xfId="0" applyNumberFormat="1" applyFont="1" applyFill="1" applyBorder="1" applyAlignment="1">
      <alignment horizontal="center" vertical="center"/>
    </xf>
    <xf numFmtId="2" fontId="33" fillId="40" borderId="22" xfId="46" applyNumberFormat="1" applyFont="1" applyFill="1" applyBorder="1" applyAlignment="1">
      <alignment horizontal="right" vertical="center" wrapText="1"/>
    </xf>
    <xf numFmtId="164" fontId="33" fillId="40" borderId="9" xfId="46" applyFont="1" applyFill="1" applyBorder="1" applyAlignment="1">
      <alignment horizontal="right" vertical="center" wrapText="1"/>
    </xf>
    <xf numFmtId="0" fontId="21" fillId="0" borderId="25" xfId="0" applyFont="1" applyBorder="1" applyAlignment="1">
      <alignment horizontal="center" vertical="top"/>
    </xf>
    <xf numFmtId="171" fontId="29" fillId="0" borderId="17" xfId="0" applyNumberFormat="1" applyFont="1" applyBorder="1" applyAlignment="1">
      <alignment horizontal="center" vertical="center"/>
    </xf>
    <xf numFmtId="15" fontId="21" fillId="0" borderId="27" xfId="0" applyNumberFormat="1" applyFont="1" applyBorder="1" applyAlignment="1">
      <alignment horizontal="center" vertical="top" wrapText="1"/>
    </xf>
    <xf numFmtId="164" fontId="28" fillId="0" borderId="0" xfId="0" applyNumberFormat="1" applyFont="1" applyAlignment="1">
      <alignment horizontal="center" vertical="top" wrapText="1"/>
    </xf>
    <xf numFmtId="166" fontId="29" fillId="24" borderId="0" xfId="0" applyNumberFormat="1" applyFont="1" applyFill="1" applyAlignment="1">
      <alignment horizontal="center" vertical="center" wrapText="1"/>
    </xf>
    <xf numFmtId="0" fontId="27" fillId="24" borderId="22" xfId="0" applyFont="1" applyFill="1" applyBorder="1" applyAlignment="1">
      <alignment horizontal="center" vertical="top" wrapText="1"/>
    </xf>
    <xf numFmtId="164" fontId="28" fillId="0" borderId="22" xfId="0" applyNumberFormat="1" applyFont="1" applyBorder="1" applyAlignment="1">
      <alignment horizontal="center" vertical="top"/>
    </xf>
    <xf numFmtId="164" fontId="28" fillId="0" borderId="22" xfId="0" applyNumberFormat="1" applyFont="1" applyBorder="1" applyAlignment="1">
      <alignment horizontal="center" vertical="top" wrapText="1"/>
    </xf>
    <xf numFmtId="164" fontId="28" fillId="0" borderId="10" xfId="0" applyNumberFormat="1" applyFont="1" applyBorder="1" applyAlignment="1">
      <alignment horizontal="center" vertical="top" wrapText="1"/>
    </xf>
    <xf numFmtId="0" fontId="22" fillId="0" borderId="65" xfId="0" applyFont="1" applyBorder="1" applyAlignment="1">
      <alignment vertical="top"/>
    </xf>
    <xf numFmtId="0" fontId="22" fillId="0" borderId="66" xfId="0" applyFont="1" applyBorder="1" applyAlignment="1">
      <alignment vertical="top"/>
    </xf>
    <xf numFmtId="15" fontId="21" fillId="0" borderId="17" xfId="0" applyNumberFormat="1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166" fontId="21" fillId="29" borderId="17" xfId="46" applyNumberFormat="1" applyFont="1" applyFill="1" applyBorder="1" applyAlignment="1">
      <alignment horizontal="right" vertical="top"/>
    </xf>
    <xf numFmtId="166" fontId="29" fillId="0" borderId="17" xfId="0" applyNumberFormat="1" applyFont="1" applyBorder="1" applyAlignment="1">
      <alignment horizontal="center" vertical="top"/>
    </xf>
    <xf numFmtId="166" fontId="29" fillId="0" borderId="17" xfId="0" applyNumberFormat="1" applyFont="1" applyBorder="1" applyAlignment="1">
      <alignment horizontal="right" vertical="top" wrapText="1"/>
    </xf>
    <xf numFmtId="15" fontId="21" fillId="0" borderId="22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166" fontId="21" fillId="29" borderId="22" xfId="46" applyNumberFormat="1" applyFont="1" applyFill="1" applyBorder="1" applyAlignment="1">
      <alignment horizontal="right" vertical="top"/>
    </xf>
    <xf numFmtId="166" fontId="29" fillId="0" borderId="22" xfId="0" applyNumberFormat="1" applyFont="1" applyBorder="1" applyAlignment="1">
      <alignment horizontal="center" vertical="top"/>
    </xf>
    <xf numFmtId="170" fontId="29" fillId="0" borderId="10" xfId="0" applyNumberFormat="1" applyFont="1" applyBorder="1" applyAlignment="1">
      <alignment horizontal="center" vertical="top"/>
    </xf>
    <xf numFmtId="15" fontId="21" fillId="0" borderId="63" xfId="0" applyNumberFormat="1" applyFont="1" applyBorder="1" applyAlignment="1">
      <alignment horizontal="center" vertical="top" wrapText="1"/>
    </xf>
    <xf numFmtId="170" fontId="29" fillId="0" borderId="9" xfId="0" applyNumberFormat="1" applyFont="1" applyBorder="1" applyAlignment="1">
      <alignment horizontal="center" vertical="top"/>
    </xf>
    <xf numFmtId="170" fontId="29" fillId="0" borderId="9" xfId="0" applyNumberFormat="1" applyFont="1" applyBorder="1" applyAlignment="1">
      <alignment horizontal="right" vertical="top" wrapText="1"/>
    </xf>
    <xf numFmtId="0" fontId="44" fillId="24" borderId="17" xfId="0" applyFont="1" applyFill="1" applyBorder="1" applyAlignment="1">
      <alignment horizontal="left" vertical="center"/>
    </xf>
    <xf numFmtId="2" fontId="22" fillId="27" borderId="17" xfId="0" applyNumberFormat="1" applyFont="1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2" fontId="22" fillId="0" borderId="17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43" fillId="39" borderId="17" xfId="0" applyFont="1" applyFill="1" applyBorder="1" applyAlignment="1">
      <alignment horizontal="left" vertical="center" wrapText="1"/>
    </xf>
    <xf numFmtId="0" fontId="22" fillId="27" borderId="12" xfId="0" applyFont="1" applyFill="1" applyBorder="1" applyAlignment="1">
      <alignment horizontal="left" vertical="top"/>
    </xf>
    <xf numFmtId="0" fontId="22" fillId="27" borderId="15" xfId="0" applyFont="1" applyFill="1" applyBorder="1" applyAlignment="1">
      <alignment horizontal="left" vertical="top"/>
    </xf>
    <xf numFmtId="0" fontId="21" fillId="0" borderId="30" xfId="0" applyFont="1" applyBorder="1" applyAlignment="1">
      <alignment horizontal="left" vertical="top"/>
    </xf>
    <xf numFmtId="0" fontId="21" fillId="0" borderId="31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top"/>
    </xf>
    <xf numFmtId="0" fontId="21" fillId="0" borderId="70" xfId="0" applyFont="1" applyBorder="1" applyAlignment="1">
      <alignment horizontal="left" vertical="top"/>
    </xf>
    <xf numFmtId="0" fontId="21" fillId="0" borderId="33" xfId="0" applyFont="1" applyBorder="1" applyAlignment="1">
      <alignment horizontal="left" vertical="top"/>
    </xf>
    <xf numFmtId="0" fontId="21" fillId="0" borderId="73" xfId="0" applyFont="1" applyBorder="1" applyAlignment="1">
      <alignment horizontal="left" vertical="top"/>
    </xf>
    <xf numFmtId="0" fontId="24" fillId="0" borderId="70" xfId="48" applyFont="1" applyFill="1" applyBorder="1" applyAlignment="1">
      <alignment horizontal="left" vertical="top"/>
    </xf>
    <xf numFmtId="0" fontId="24" fillId="0" borderId="33" xfId="48" applyFont="1" applyFill="1" applyBorder="1" applyAlignment="1">
      <alignment horizontal="left" vertical="top"/>
    </xf>
    <xf numFmtId="0" fontId="24" fillId="0" borderId="73" xfId="48" applyFont="1" applyFill="1" applyBorder="1" applyAlignment="1">
      <alignment horizontal="left" vertical="top"/>
    </xf>
    <xf numFmtId="14" fontId="21" fillId="0" borderId="70" xfId="0" applyNumberFormat="1" applyFont="1" applyBorder="1" applyAlignment="1">
      <alignment horizontal="left" vertical="top"/>
    </xf>
    <xf numFmtId="14" fontId="21" fillId="0" borderId="33" xfId="0" applyNumberFormat="1" applyFont="1" applyBorder="1" applyAlignment="1">
      <alignment horizontal="left" vertical="top"/>
    </xf>
    <xf numFmtId="14" fontId="21" fillId="0" borderId="73" xfId="0" applyNumberFormat="1" applyFont="1" applyBorder="1" applyAlignment="1">
      <alignment horizontal="left" vertical="top"/>
    </xf>
    <xf numFmtId="167" fontId="21" fillId="0" borderId="64" xfId="0" applyNumberFormat="1" applyFont="1" applyBorder="1" applyAlignment="1">
      <alignment horizontal="left" vertical="top"/>
    </xf>
    <xf numFmtId="167" fontId="21" fillId="0" borderId="65" xfId="0" applyNumberFormat="1" applyFont="1" applyBorder="1" applyAlignment="1">
      <alignment horizontal="left" vertical="top"/>
    </xf>
    <xf numFmtId="167" fontId="21" fillId="0" borderId="66" xfId="0" applyNumberFormat="1" applyFont="1" applyBorder="1" applyAlignment="1">
      <alignment horizontal="left" vertical="top"/>
    </xf>
    <xf numFmtId="0" fontId="22" fillId="0" borderId="71" xfId="0" applyFont="1" applyBorder="1" applyAlignment="1">
      <alignment horizontal="center" vertical="top"/>
    </xf>
    <xf numFmtId="0" fontId="22" fillId="0" borderId="123" xfId="0" applyFont="1" applyBorder="1" applyAlignment="1">
      <alignment horizontal="center" vertical="top"/>
    </xf>
    <xf numFmtId="0" fontId="27" fillId="27" borderId="12" xfId="49" applyFont="1" applyFill="1" applyBorder="1" applyAlignment="1" applyProtection="1">
      <alignment horizontal="center" vertical="top"/>
      <protection locked="0"/>
    </xf>
    <xf numFmtId="0" fontId="27" fillId="27" borderId="15" xfId="49" applyFont="1" applyFill="1" applyBorder="1" applyAlignment="1" applyProtection="1">
      <alignment horizontal="center" vertical="top"/>
      <protection locked="0"/>
    </xf>
    <xf numFmtId="0" fontId="27" fillId="27" borderId="13" xfId="49" applyFont="1" applyFill="1" applyBorder="1" applyAlignment="1" applyProtection="1">
      <alignment horizontal="center" vertical="top"/>
      <protection locked="0"/>
    </xf>
    <xf numFmtId="0" fontId="25" fillId="0" borderId="70" xfId="41" applyFont="1" applyBorder="1" applyAlignment="1">
      <alignment horizontal="left" vertical="top"/>
    </xf>
    <xf numFmtId="0" fontId="25" fillId="0" borderId="33" xfId="41" applyFont="1" applyBorder="1" applyAlignment="1">
      <alignment horizontal="left" vertical="top"/>
    </xf>
    <xf numFmtId="0" fontId="25" fillId="29" borderId="70" xfId="41" applyFont="1" applyFill="1" applyBorder="1" applyAlignment="1">
      <alignment horizontal="left" vertical="top"/>
    </xf>
    <xf numFmtId="0" fontId="25" fillId="29" borderId="33" xfId="41" applyFont="1" applyFill="1" applyBorder="1" applyAlignment="1">
      <alignment horizontal="left" vertical="top"/>
    </xf>
    <xf numFmtId="0" fontId="25" fillId="0" borderId="101" xfId="41" applyFont="1" applyBorder="1" applyAlignment="1">
      <alignment horizontal="left" vertical="top"/>
    </xf>
    <xf numFmtId="0" fontId="25" fillId="0" borderId="102" xfId="41" applyFont="1" applyBorder="1" applyAlignment="1">
      <alignment horizontal="left" vertical="top"/>
    </xf>
    <xf numFmtId="0" fontId="27" fillId="0" borderId="70" xfId="41" applyFont="1" applyBorder="1" applyAlignment="1">
      <alignment horizontal="left" vertical="top"/>
    </xf>
    <xf numFmtId="0" fontId="27" fillId="0" borderId="33" xfId="41" applyFont="1" applyBorder="1" applyAlignment="1">
      <alignment horizontal="left" vertical="top"/>
    </xf>
    <xf numFmtId="0" fontId="25" fillId="0" borderId="71" xfId="41" applyFont="1" applyBorder="1" applyAlignment="1">
      <alignment horizontal="left" vertical="top"/>
    </xf>
    <xf numFmtId="0" fontId="25" fillId="0" borderId="100" xfId="41" applyFont="1" applyBorder="1" applyAlignment="1">
      <alignment horizontal="left" vertical="top"/>
    </xf>
    <xf numFmtId="0" fontId="27" fillId="28" borderId="70" xfId="41" applyFont="1" applyFill="1" applyBorder="1" applyAlignment="1">
      <alignment horizontal="left" vertical="top"/>
    </xf>
    <xf numFmtId="0" fontId="27" fillId="28" borderId="33" xfId="41" applyFont="1" applyFill="1" applyBorder="1" applyAlignment="1">
      <alignment horizontal="left" vertical="top"/>
    </xf>
    <xf numFmtId="0" fontId="39" fillId="0" borderId="12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43" fillId="30" borderId="12" xfId="0" applyFont="1" applyFill="1" applyBorder="1" applyAlignment="1">
      <alignment horizontal="center" vertical="center"/>
    </xf>
    <xf numFmtId="0" fontId="43" fillId="30" borderId="29" xfId="0" applyFont="1" applyFill="1" applyBorder="1" applyAlignment="1">
      <alignment horizontal="center" vertical="center"/>
    </xf>
    <xf numFmtId="0" fontId="43" fillId="30" borderId="34" xfId="0" applyFont="1" applyFill="1" applyBorder="1" applyAlignment="1">
      <alignment horizontal="center" vertical="center" wrapText="1"/>
    </xf>
    <xf numFmtId="0" fontId="43" fillId="30" borderId="37" xfId="0" applyFont="1" applyFill="1" applyBorder="1" applyAlignment="1">
      <alignment horizontal="center" vertical="center" wrapText="1"/>
    </xf>
    <xf numFmtId="0" fontId="43" fillId="27" borderId="75" xfId="0" applyFont="1" applyFill="1" applyBorder="1" applyAlignment="1">
      <alignment horizontal="center" vertical="center" wrapText="1"/>
    </xf>
    <xf numFmtId="0" fontId="43" fillId="27" borderId="76" xfId="0" applyFont="1" applyFill="1" applyBorder="1" applyAlignment="1">
      <alignment horizontal="center" vertical="center" wrapText="1"/>
    </xf>
    <xf numFmtId="0" fontId="43" fillId="27" borderId="72" xfId="0" applyFont="1" applyFill="1" applyBorder="1" applyAlignment="1">
      <alignment horizontal="center" vertical="center" wrapText="1"/>
    </xf>
    <xf numFmtId="0" fontId="43" fillId="27" borderId="69" xfId="0" applyFont="1" applyFill="1" applyBorder="1" applyAlignment="1">
      <alignment horizontal="center" vertical="center" wrapText="1"/>
    </xf>
    <xf numFmtId="0" fontId="43" fillId="27" borderId="30" xfId="0" applyFont="1" applyFill="1" applyBorder="1" applyAlignment="1">
      <alignment horizontal="center" vertical="center" wrapText="1"/>
    </xf>
    <xf numFmtId="2" fontId="32" fillId="0" borderId="0" xfId="0" applyNumberFormat="1" applyFont="1" applyAlignment="1">
      <alignment horizontal="center" vertical="center"/>
    </xf>
    <xf numFmtId="0" fontId="34" fillId="25" borderId="11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0" fontId="33" fillId="25" borderId="30" xfId="0" applyFont="1" applyFill="1" applyBorder="1" applyAlignment="1">
      <alignment horizontal="center" vertical="center" wrapText="1"/>
    </xf>
    <xf numFmtId="0" fontId="33" fillId="25" borderId="31" xfId="0" applyFont="1" applyFill="1" applyBorder="1" applyAlignment="1">
      <alignment horizontal="center" vertical="center" wrapText="1"/>
    </xf>
    <xf numFmtId="0" fontId="33" fillId="25" borderId="32" xfId="0" applyFont="1" applyFill="1" applyBorder="1" applyAlignment="1">
      <alignment horizontal="center" vertical="center" wrapText="1"/>
    </xf>
    <xf numFmtId="0" fontId="34" fillId="25" borderId="34" xfId="0" applyFont="1" applyFill="1" applyBorder="1" applyAlignment="1">
      <alignment horizontal="center" vertical="center" wrapText="1"/>
    </xf>
    <xf numFmtId="0" fontId="34" fillId="25" borderId="35" xfId="0" applyFont="1" applyFill="1" applyBorder="1" applyAlignment="1">
      <alignment horizontal="center" vertical="center" wrapText="1"/>
    </xf>
    <xf numFmtId="0" fontId="34" fillId="25" borderId="37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15" fontId="41" fillId="0" borderId="40" xfId="0" applyNumberFormat="1" applyFont="1" applyBorder="1" applyAlignment="1">
      <alignment horizontal="center" vertical="center" wrapText="1"/>
    </xf>
    <xf numFmtId="15" fontId="41" fillId="0" borderId="41" xfId="0" applyNumberFormat="1" applyFont="1" applyBorder="1" applyAlignment="1">
      <alignment horizontal="center" vertical="center" wrapText="1"/>
    </xf>
    <xf numFmtId="15" fontId="41" fillId="0" borderId="54" xfId="0" applyNumberFormat="1" applyFont="1" applyBorder="1" applyAlignment="1">
      <alignment horizontal="center" vertical="center" wrapText="1"/>
    </xf>
    <xf numFmtId="0" fontId="39" fillId="36" borderId="89" xfId="0" applyFont="1" applyFill="1" applyBorder="1" applyAlignment="1">
      <alignment horizontal="center" vertical="center" wrapText="1"/>
    </xf>
    <xf numFmtId="0" fontId="39" fillId="36" borderId="95" xfId="0" applyFont="1" applyFill="1" applyBorder="1" applyAlignment="1">
      <alignment horizontal="center" vertical="center" wrapText="1"/>
    </xf>
    <xf numFmtId="0" fontId="39" fillId="36" borderId="114" xfId="0" applyFont="1" applyFill="1" applyBorder="1" applyAlignment="1">
      <alignment horizontal="center" vertical="center" wrapText="1"/>
    </xf>
    <xf numFmtId="0" fontId="39" fillId="36" borderId="115" xfId="0" applyFont="1" applyFill="1" applyBorder="1" applyAlignment="1">
      <alignment horizontal="center" vertical="center" wrapText="1"/>
    </xf>
    <xf numFmtId="0" fontId="39" fillId="35" borderId="59" xfId="0" applyFont="1" applyFill="1" applyBorder="1" applyAlignment="1">
      <alignment horizontal="center" vertical="center" wrapText="1"/>
    </xf>
    <xf numFmtId="0" fontId="39" fillId="35" borderId="43" xfId="0" applyFont="1" applyFill="1" applyBorder="1" applyAlignment="1">
      <alignment horizontal="center" vertical="center" wrapText="1"/>
    </xf>
    <xf numFmtId="0" fontId="39" fillId="35" borderId="60" xfId="0" applyFont="1" applyFill="1" applyBorder="1" applyAlignment="1">
      <alignment horizontal="center" vertical="center" wrapText="1"/>
    </xf>
    <xf numFmtId="0" fontId="39" fillId="35" borderId="107" xfId="0" applyFont="1" applyFill="1" applyBorder="1" applyAlignment="1">
      <alignment horizontal="center" vertical="center" wrapText="1"/>
    </xf>
    <xf numFmtId="0" fontId="39" fillId="36" borderId="49" xfId="0" applyFont="1" applyFill="1" applyBorder="1" applyAlignment="1">
      <alignment horizontal="center" vertical="center" wrapText="1"/>
    </xf>
    <xf numFmtId="0" fontId="39" fillId="36" borderId="50" xfId="0" applyFont="1" applyFill="1" applyBorder="1" applyAlignment="1">
      <alignment horizontal="center" vertical="center" wrapText="1"/>
    </xf>
    <xf numFmtId="0" fontId="39" fillId="36" borderId="51" xfId="0" applyFont="1" applyFill="1" applyBorder="1" applyAlignment="1">
      <alignment horizontal="center" vertical="center" wrapText="1"/>
    </xf>
    <xf numFmtId="0" fontId="39" fillId="36" borderId="47" xfId="0" applyFont="1" applyFill="1" applyBorder="1" applyAlignment="1">
      <alignment horizontal="center" vertical="center" wrapText="1"/>
    </xf>
    <xf numFmtId="0" fontId="39" fillId="36" borderId="85" xfId="0" applyFont="1" applyFill="1" applyBorder="1" applyAlignment="1">
      <alignment horizontal="center" vertical="center" wrapText="1"/>
    </xf>
    <xf numFmtId="0" fontId="39" fillId="36" borderId="21" xfId="0" applyFont="1" applyFill="1" applyBorder="1" applyAlignment="1">
      <alignment horizontal="center" vertical="center" wrapText="1"/>
    </xf>
    <xf numFmtId="0" fontId="39" fillId="36" borderId="84" xfId="0" applyFont="1" applyFill="1" applyBorder="1" applyAlignment="1">
      <alignment horizontal="center" vertical="center" wrapText="1"/>
    </xf>
    <xf numFmtId="0" fontId="39" fillId="36" borderId="88" xfId="0" applyFont="1" applyFill="1" applyBorder="1" applyAlignment="1">
      <alignment horizontal="center" vertical="center" wrapText="1"/>
    </xf>
    <xf numFmtId="0" fontId="39" fillId="36" borderId="25" xfId="0" applyFont="1" applyFill="1" applyBorder="1" applyAlignment="1">
      <alignment horizontal="center" vertical="center" wrapText="1"/>
    </xf>
    <xf numFmtId="0" fontId="39" fillId="36" borderId="87" xfId="0" applyFont="1" applyFill="1" applyBorder="1" applyAlignment="1">
      <alignment horizontal="center" vertical="center" wrapText="1"/>
    </xf>
    <xf numFmtId="0" fontId="39" fillId="36" borderId="24" xfId="0" applyFont="1" applyFill="1" applyBorder="1" applyAlignment="1">
      <alignment horizontal="center" vertical="center" wrapText="1"/>
    </xf>
    <xf numFmtId="0" fontId="39" fillId="36" borderId="26" xfId="0" applyFont="1" applyFill="1" applyBorder="1" applyAlignment="1">
      <alignment horizontal="center" vertical="center" wrapText="1"/>
    </xf>
    <xf numFmtId="0" fontId="39" fillId="0" borderId="82" xfId="0" applyFont="1" applyBorder="1" applyAlignment="1">
      <alignment horizontal="left" vertical="center" wrapText="1"/>
    </xf>
    <xf numFmtId="0" fontId="39" fillId="0" borderId="39" xfId="0" applyFont="1" applyBorder="1" applyAlignment="1">
      <alignment horizontal="left" vertical="center" wrapText="1"/>
    </xf>
    <xf numFmtId="0" fontId="39" fillId="0" borderId="51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/>
    </xf>
    <xf numFmtId="0" fontId="39" fillId="0" borderId="58" xfId="0" applyFont="1" applyBorder="1" applyAlignment="1">
      <alignment horizontal="left" vertical="center" wrapText="1" indent="2"/>
    </xf>
    <xf numFmtId="0" fontId="39" fillId="0" borderId="53" xfId="0" applyFont="1" applyBorder="1" applyAlignment="1">
      <alignment horizontal="left" vertical="center" wrapText="1" indent="2"/>
    </xf>
    <xf numFmtId="0" fontId="39" fillId="0" borderId="58" xfId="0" applyFont="1" applyBorder="1" applyAlignment="1">
      <alignment horizontal="center" vertical="center" wrapText="1"/>
    </xf>
    <xf numFmtId="0" fontId="39" fillId="0" borderId="53" xfId="0" applyFont="1" applyBorder="1" applyAlignment="1">
      <alignment horizontal="center" vertical="center" wrapText="1"/>
    </xf>
    <xf numFmtId="0" fontId="39" fillId="32" borderId="85" xfId="0" applyFont="1" applyFill="1" applyBorder="1" applyAlignment="1">
      <alignment horizontal="center" vertical="center" wrapText="1"/>
    </xf>
    <xf numFmtId="0" fontId="39" fillId="32" borderId="21" xfId="0" applyFont="1" applyFill="1" applyBorder="1" applyAlignment="1">
      <alignment horizontal="center" vertical="center" wrapText="1"/>
    </xf>
    <xf numFmtId="0" fontId="39" fillId="32" borderId="84" xfId="0" applyFont="1" applyFill="1" applyBorder="1" applyAlignment="1">
      <alignment horizontal="center" vertical="center" wrapText="1"/>
    </xf>
    <xf numFmtId="0" fontId="39" fillId="32" borderId="88" xfId="0" applyFont="1" applyFill="1" applyBorder="1" applyAlignment="1">
      <alignment horizontal="center" vertical="center" wrapText="1"/>
    </xf>
    <xf numFmtId="0" fontId="39" fillId="32" borderId="25" xfId="0" applyFont="1" applyFill="1" applyBorder="1" applyAlignment="1">
      <alignment horizontal="center" vertical="center" wrapText="1"/>
    </xf>
    <xf numFmtId="0" fontId="39" fillId="32" borderId="87" xfId="0" applyFont="1" applyFill="1" applyBorder="1" applyAlignment="1">
      <alignment horizontal="center" vertical="center" wrapText="1"/>
    </xf>
    <xf numFmtId="0" fontId="39" fillId="32" borderId="24" xfId="0" applyFont="1" applyFill="1" applyBorder="1" applyAlignment="1">
      <alignment horizontal="center" vertical="center" wrapText="1"/>
    </xf>
    <xf numFmtId="0" fontId="39" fillId="32" borderId="26" xfId="0" applyFont="1" applyFill="1" applyBorder="1" applyAlignment="1">
      <alignment horizontal="center" vertical="center" wrapText="1"/>
    </xf>
    <xf numFmtId="0" fontId="39" fillId="32" borderId="89" xfId="0" applyFont="1" applyFill="1" applyBorder="1" applyAlignment="1">
      <alignment horizontal="center" vertical="center" wrapText="1"/>
    </xf>
    <xf numFmtId="0" fontId="39" fillId="32" borderId="58" xfId="0" applyFont="1" applyFill="1" applyBorder="1" applyAlignment="1">
      <alignment horizontal="center" vertical="center" wrapText="1"/>
    </xf>
    <xf numFmtId="0" fontId="39" fillId="32" borderId="95" xfId="0" applyFont="1" applyFill="1" applyBorder="1" applyAlignment="1">
      <alignment horizontal="center" vertical="center" wrapText="1"/>
    </xf>
    <xf numFmtId="0" fontId="39" fillId="32" borderId="90" xfId="0" applyFont="1" applyFill="1" applyBorder="1" applyAlignment="1">
      <alignment horizontal="center" vertical="center" wrapText="1"/>
    </xf>
    <xf numFmtId="0" fontId="39" fillId="32" borderId="91" xfId="0" applyFont="1" applyFill="1" applyBorder="1" applyAlignment="1">
      <alignment horizontal="center" vertical="center" wrapText="1"/>
    </xf>
    <xf numFmtId="0" fontId="39" fillId="32" borderId="92" xfId="0" applyFont="1" applyFill="1" applyBorder="1" applyAlignment="1">
      <alignment horizontal="center" vertical="center" wrapText="1"/>
    </xf>
    <xf numFmtId="0" fontId="39" fillId="32" borderId="93" xfId="0" applyFont="1" applyFill="1" applyBorder="1" applyAlignment="1">
      <alignment horizontal="center" vertical="center" wrapText="1"/>
    </xf>
    <xf numFmtId="0" fontId="39" fillId="32" borderId="59" xfId="0" applyFont="1" applyFill="1" applyBorder="1" applyAlignment="1">
      <alignment horizontal="left" vertical="center" wrapText="1" indent="1"/>
    </xf>
    <xf numFmtId="0" fontId="39" fillId="32" borderId="96" xfId="0" applyFont="1" applyFill="1" applyBorder="1" applyAlignment="1">
      <alignment horizontal="left" vertical="center" wrapText="1" indent="1"/>
    </xf>
    <xf numFmtId="0" fontId="39" fillId="32" borderId="60" xfId="0" applyFont="1" applyFill="1" applyBorder="1" applyAlignment="1">
      <alignment horizontal="left" vertical="center" wrapText="1" indent="1"/>
    </xf>
    <xf numFmtId="0" fontId="39" fillId="32" borderId="97" xfId="0" applyFont="1" applyFill="1" applyBorder="1" applyAlignment="1">
      <alignment horizontal="left" vertical="center" wrapText="1" indent="1"/>
    </xf>
    <xf numFmtId="0" fontId="39" fillId="32" borderId="49" xfId="0" applyFont="1" applyFill="1" applyBorder="1" applyAlignment="1">
      <alignment horizontal="left" vertical="center" wrapText="1"/>
    </xf>
    <xf numFmtId="0" fontId="39" fillId="32" borderId="50" xfId="0" applyFont="1" applyFill="1" applyBorder="1" applyAlignment="1">
      <alignment horizontal="left" vertical="center" wrapText="1"/>
    </xf>
    <xf numFmtId="0" fontId="39" fillId="32" borderId="98" xfId="0" applyFont="1" applyFill="1" applyBorder="1" applyAlignment="1">
      <alignment horizontal="left" vertical="center" wrapText="1"/>
    </xf>
    <xf numFmtId="0" fontId="39" fillId="32" borderId="99" xfId="0" applyFont="1" applyFill="1" applyBorder="1" applyAlignment="1">
      <alignment horizontal="left" vertical="center" wrapText="1"/>
    </xf>
    <xf numFmtId="0" fontId="39" fillId="32" borderId="52" xfId="0" applyFont="1" applyFill="1" applyBorder="1" applyAlignment="1">
      <alignment horizontal="left" vertical="center" wrapText="1" indent="2"/>
    </xf>
    <xf numFmtId="0" fontId="39" fillId="32" borderId="95" xfId="0" applyFont="1" applyFill="1" applyBorder="1" applyAlignment="1">
      <alignment horizontal="left" vertical="center" wrapText="1" indent="2"/>
    </xf>
    <xf numFmtId="0" fontId="41" fillId="0" borderId="40" xfId="0" applyFont="1" applyBorder="1" applyAlignment="1">
      <alignment horizontal="left" vertical="center" wrapText="1"/>
    </xf>
    <xf numFmtId="0" fontId="41" fillId="0" borderId="41" xfId="0" applyFont="1" applyBorder="1" applyAlignment="1">
      <alignment horizontal="left" vertical="center" wrapText="1"/>
    </xf>
    <xf numFmtId="0" fontId="41" fillId="0" borderId="54" xfId="0" applyFont="1" applyBorder="1" applyAlignment="1">
      <alignment horizontal="left" vertical="center" wrapText="1"/>
    </xf>
    <xf numFmtId="0" fontId="41" fillId="0" borderId="55" xfId="0" applyFont="1" applyBorder="1" applyAlignment="1">
      <alignment horizontal="left" vertical="center" wrapText="1"/>
    </xf>
    <xf numFmtId="0" fontId="41" fillId="0" borderId="56" xfId="0" applyFont="1" applyBorder="1" applyAlignment="1">
      <alignment horizontal="left" vertical="center" wrapText="1"/>
    </xf>
    <xf numFmtId="0" fontId="41" fillId="0" borderId="57" xfId="0" applyFont="1" applyBorder="1" applyAlignment="1">
      <alignment horizontal="left" vertical="center" wrapText="1"/>
    </xf>
    <xf numFmtId="0" fontId="37" fillId="31" borderId="12" xfId="0" applyFont="1" applyFill="1" applyBorder="1" applyAlignment="1">
      <alignment horizontal="center" vertical="center"/>
    </xf>
    <xf numFmtId="0" fontId="37" fillId="31" borderId="15" xfId="0" applyFont="1" applyFill="1" applyBorder="1" applyAlignment="1">
      <alignment horizontal="center" vertical="center"/>
    </xf>
    <xf numFmtId="0" fontId="37" fillId="31" borderId="13" xfId="0" applyFont="1" applyFill="1" applyBorder="1" applyAlignment="1">
      <alignment horizontal="center" vertical="center"/>
    </xf>
    <xf numFmtId="14" fontId="53" fillId="0" borderId="108" xfId="0" applyNumberFormat="1" applyFont="1" applyBorder="1" applyAlignment="1">
      <alignment horizontal="center" vertical="center" wrapText="1"/>
    </xf>
    <xf numFmtId="14" fontId="53" fillId="0" borderId="116" xfId="0" applyNumberFormat="1" applyFont="1" applyBorder="1" applyAlignment="1">
      <alignment horizontal="center" vertical="center" wrapText="1"/>
    </xf>
    <xf numFmtId="14" fontId="53" fillId="0" borderId="117" xfId="0" applyNumberFormat="1" applyFont="1" applyBorder="1" applyAlignment="1">
      <alignment horizontal="center" vertical="center" wrapText="1"/>
    </xf>
    <xf numFmtId="14" fontId="53" fillId="0" borderId="118" xfId="0" applyNumberFormat="1" applyFont="1" applyBorder="1" applyAlignment="1">
      <alignment horizontal="center" vertical="center" wrapText="1"/>
    </xf>
    <xf numFmtId="14" fontId="53" fillId="0" borderId="102" xfId="0" applyNumberFormat="1" applyFont="1" applyBorder="1" applyAlignment="1">
      <alignment horizontal="center" vertical="center" wrapText="1"/>
    </xf>
    <xf numFmtId="14" fontId="53" fillId="0" borderId="119" xfId="0" applyNumberFormat="1" applyFont="1" applyBorder="1" applyAlignment="1">
      <alignment horizontal="center" vertical="center" wrapText="1"/>
    </xf>
    <xf numFmtId="14" fontId="53" fillId="0" borderId="75" xfId="0" applyNumberFormat="1" applyFont="1" applyBorder="1" applyAlignment="1">
      <alignment horizontal="center" vertical="center" wrapText="1"/>
    </xf>
    <xf numFmtId="14" fontId="53" fillId="0" borderId="120" xfId="0" applyNumberFormat="1" applyFont="1" applyBorder="1" applyAlignment="1">
      <alignment horizontal="center" vertical="center" wrapText="1"/>
    </xf>
    <xf numFmtId="14" fontId="53" fillId="0" borderId="121" xfId="0" applyNumberFormat="1" applyFont="1" applyBorder="1" applyAlignment="1">
      <alignment horizontal="center" vertical="center" wrapText="1"/>
    </xf>
    <xf numFmtId="14" fontId="53" fillId="0" borderId="122" xfId="0" applyNumberFormat="1" applyFont="1" applyBorder="1" applyAlignment="1">
      <alignment horizontal="center" vertical="center" wrapText="1"/>
    </xf>
    <xf numFmtId="14" fontId="53" fillId="0" borderId="21" xfId="0" applyNumberFormat="1" applyFont="1" applyBorder="1" applyAlignment="1">
      <alignment horizontal="center" vertical="center" wrapText="1"/>
    </xf>
    <xf numFmtId="14" fontId="53" fillId="0" borderId="0" xfId="0" applyNumberFormat="1" applyFont="1" applyAlignment="1">
      <alignment horizontal="center" vertical="center" wrapText="1"/>
    </xf>
  </cellXfs>
  <cellStyles count="53">
    <cellStyle name="20% - Colore 1" xfId="1" xr:uid="{00000000-0005-0000-0000-000000000000}"/>
    <cellStyle name="20% - Colore 2" xfId="2" xr:uid="{00000000-0005-0000-0000-000001000000}"/>
    <cellStyle name="20% - Colore 3" xfId="3" xr:uid="{00000000-0005-0000-0000-000002000000}"/>
    <cellStyle name="20% - Colore 4" xfId="4" xr:uid="{00000000-0005-0000-0000-000003000000}"/>
    <cellStyle name="20% - Colore 5" xfId="5" xr:uid="{00000000-0005-0000-0000-000004000000}"/>
    <cellStyle name="20% - Colore 6" xfId="6" xr:uid="{00000000-0005-0000-0000-000005000000}"/>
    <cellStyle name="40% - Colore 1" xfId="7" xr:uid="{00000000-0005-0000-0000-000006000000}"/>
    <cellStyle name="40% - Colore 2" xfId="8" xr:uid="{00000000-0005-0000-0000-000007000000}"/>
    <cellStyle name="40% - Colore 3" xfId="9" xr:uid="{00000000-0005-0000-0000-000008000000}"/>
    <cellStyle name="40% - Colore 4" xfId="10" xr:uid="{00000000-0005-0000-0000-000009000000}"/>
    <cellStyle name="40% - Colore 5" xfId="11" xr:uid="{00000000-0005-0000-0000-00000A000000}"/>
    <cellStyle name="40% - Colore 6" xfId="12" xr:uid="{00000000-0005-0000-0000-00000B000000}"/>
    <cellStyle name="60% - Colore 1" xfId="13" xr:uid="{00000000-0005-0000-0000-00000C000000}"/>
    <cellStyle name="60% - Colore 2" xfId="14" xr:uid="{00000000-0005-0000-0000-00000D000000}"/>
    <cellStyle name="60% - Colore 3" xfId="15" xr:uid="{00000000-0005-0000-0000-00000E000000}"/>
    <cellStyle name="60% - Colore 4" xfId="16" xr:uid="{00000000-0005-0000-0000-00000F000000}"/>
    <cellStyle name="60% - Colore 5" xfId="17" xr:uid="{00000000-0005-0000-0000-000010000000}"/>
    <cellStyle name="60% - Colore 6" xfId="18" xr:uid="{00000000-0005-0000-0000-000011000000}"/>
    <cellStyle name="Calcolo" xfId="19" xr:uid="{00000000-0005-0000-0000-000012000000}"/>
    <cellStyle name="Cella collegata" xfId="20" xr:uid="{00000000-0005-0000-0000-000013000000}"/>
    <cellStyle name="Cella da controllare" xfId="21" xr:uid="{00000000-0005-0000-0000-000014000000}"/>
    <cellStyle name="Colore 1" xfId="22" xr:uid="{00000000-0005-0000-0000-000015000000}"/>
    <cellStyle name="Colore 2" xfId="23" xr:uid="{00000000-0005-0000-0000-000016000000}"/>
    <cellStyle name="Colore 3" xfId="24" xr:uid="{00000000-0005-0000-0000-000017000000}"/>
    <cellStyle name="Colore 4" xfId="25" xr:uid="{00000000-0005-0000-0000-000018000000}"/>
    <cellStyle name="Colore 5" xfId="26" xr:uid="{00000000-0005-0000-0000-000019000000}"/>
    <cellStyle name="Colore 6" xfId="27" xr:uid="{00000000-0005-0000-0000-00001A000000}"/>
    <cellStyle name="Comma" xfId="46" builtinId="3"/>
    <cellStyle name="Comma 3" xfId="51" xr:uid="{DBD5974C-DD2B-4E1F-97CA-747B1FC344C1}"/>
    <cellStyle name="Comma 3 2" xfId="52" xr:uid="{0D976763-9EC5-4C2D-96A7-C801D1F5ADE6}"/>
    <cellStyle name="Hyperlink" xfId="48" builtinId="8"/>
    <cellStyle name="Neutrale" xfId="28" xr:uid="{00000000-0005-0000-0000-00001C000000}"/>
    <cellStyle name="Normal" xfId="0" builtinId="0"/>
    <cellStyle name="Normal 17" xfId="44" xr:uid="{00000000-0005-0000-0000-00001E000000}"/>
    <cellStyle name="Normal 2" xfId="43" xr:uid="{00000000-0005-0000-0000-00001F000000}"/>
    <cellStyle name="Normal 2 2" xfId="45" xr:uid="{00000000-0005-0000-0000-000020000000}"/>
    <cellStyle name="Normal 3 2" xfId="41" xr:uid="{00000000-0005-0000-0000-000021000000}"/>
    <cellStyle name="Normal 7" xfId="40" xr:uid="{00000000-0005-0000-0000-000022000000}"/>
    <cellStyle name="Normal_Hindustan Platinum_Worksheet_30.10.08" xfId="49" xr:uid="{CDC27FEC-41ED-47EE-9747-CE3DFF98474C}"/>
    <cellStyle name="Nota" xfId="29" xr:uid="{00000000-0005-0000-0000-000023000000}"/>
    <cellStyle name="Percent" xfId="47" builtinId="5"/>
    <cellStyle name="Percent 2" xfId="42" xr:uid="{00000000-0005-0000-0000-000025000000}"/>
    <cellStyle name="Percent 2 2" xfId="50" xr:uid="{7ABE3C1C-DEC7-4021-A5B7-EF4F4206575D}"/>
    <cellStyle name="Testo avviso" xfId="30" xr:uid="{00000000-0005-0000-0000-000026000000}"/>
    <cellStyle name="Testo descrittivo" xfId="31" xr:uid="{00000000-0005-0000-0000-000027000000}"/>
    <cellStyle name="Titolo" xfId="32" xr:uid="{00000000-0005-0000-0000-000028000000}"/>
    <cellStyle name="Titolo 1" xfId="33" xr:uid="{00000000-0005-0000-0000-000029000000}"/>
    <cellStyle name="Titolo 2" xfId="34" xr:uid="{00000000-0005-0000-0000-00002A000000}"/>
    <cellStyle name="Titolo 3" xfId="35" xr:uid="{00000000-0005-0000-0000-00002B000000}"/>
    <cellStyle name="Titolo 4" xfId="36" xr:uid="{00000000-0005-0000-0000-00002C000000}"/>
    <cellStyle name="Totale" xfId="37" xr:uid="{00000000-0005-0000-0000-00002D000000}"/>
    <cellStyle name="Valore non valido" xfId="38" xr:uid="{00000000-0005-0000-0000-00002E000000}"/>
    <cellStyle name="Valore valido" xfId="39" xr:uid="{00000000-0005-0000-0000-00002F000000}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1071563</xdr:colOff>
      <xdr:row>3</xdr:row>
      <xdr:rowOff>111124</xdr:rowOff>
    </xdr:from>
    <xdr:to>
      <xdr:col>6</xdr:col>
      <xdr:colOff>603250</xdr:colOff>
      <xdr:row>7</xdr:row>
      <xdr:rowOff>55562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6322E55-CE41-00E6-41CE-1AEDC741090A}"/>
            </a:ext>
          </a:extLst>
        </xdr:cNvPr>
        <xdr:cNvCxnSpPr/>
      </xdr:nvCxnSpPr>
      <xdr:spPr>
        <a:xfrm>
          <a:off x="4151313" y="976312"/>
          <a:ext cx="2754312" cy="67468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i-diskstation\home\home\DOCUME~1\SAUMIT~1\LOCALS~1\Temp\Temporary%20Directory%201%20for%20database_publishing_ver3.zip\Database_2006-07_0712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"/>
      <sheetName val="Log"/>
      <sheetName val="Results"/>
      <sheetName val="Data"/>
      <sheetName val="Units + Abbrev"/>
      <sheetName val="Assumptions"/>
      <sheetName val="Plausibility"/>
      <sheetName val="Transfers"/>
      <sheetName val="BM 0405"/>
      <sheetName val="BM 0506"/>
      <sheetName val="BM 0607"/>
      <sheetName val="Margins 0405"/>
      <sheetName val="Margins 0506"/>
      <sheetName val="Margins 0607"/>
      <sheetName val="Stat 0405"/>
      <sheetName val="Stat 0506"/>
      <sheetName val="Stat 0607"/>
      <sheetName val="Compare"/>
      <sheetName val="Unit_Gen 0405"/>
      <sheetName val="Unit_Gen 0506"/>
      <sheetName val="Unit_Gen 0607"/>
      <sheetName val="CDM"/>
    </sheetNames>
    <sheetDataSet>
      <sheetData sheetId="0"/>
      <sheetData sheetId="1"/>
      <sheetData sheetId="2"/>
      <sheetData sheetId="3"/>
      <sheetData sheetId="4"/>
      <sheetData sheetId="5">
        <row r="17">
          <cell r="D17">
            <v>8</v>
          </cell>
          <cell r="E17">
            <v>10</v>
          </cell>
          <cell r="F17">
            <v>3</v>
          </cell>
          <cell r="G17">
            <v>1</v>
          </cell>
          <cell r="H17">
            <v>3.5</v>
          </cell>
          <cell r="I17">
            <v>3.5</v>
          </cell>
          <cell r="K17">
            <v>3.5</v>
          </cell>
          <cell r="L17">
            <v>0.5</v>
          </cell>
          <cell r="M17">
            <v>10.5</v>
          </cell>
        </row>
        <row r="20">
          <cell r="D20">
            <v>2</v>
          </cell>
        </row>
        <row r="21">
          <cell r="D21">
            <v>3755</v>
          </cell>
          <cell r="F21">
            <v>8800</v>
          </cell>
          <cell r="H21">
            <v>10100</v>
          </cell>
          <cell r="I21">
            <v>10500</v>
          </cell>
          <cell r="K21">
            <v>11300</v>
          </cell>
        </row>
        <row r="22">
          <cell r="H22">
            <v>0.95</v>
          </cell>
          <cell r="I22">
            <v>0.83</v>
          </cell>
          <cell r="K22">
            <v>0.7</v>
          </cell>
        </row>
        <row r="23">
          <cell r="D23">
            <v>1.04</v>
          </cell>
          <cell r="E23">
            <v>1.28</v>
          </cell>
          <cell r="F23">
            <v>0.44</v>
          </cell>
          <cell r="G23">
            <v>0.68</v>
          </cell>
          <cell r="H23">
            <v>0.68</v>
          </cell>
          <cell r="I23">
            <v>0.6</v>
          </cell>
          <cell r="J23">
            <v>0.98</v>
          </cell>
        </row>
        <row r="30">
          <cell r="E30">
            <v>9</v>
          </cell>
          <cell r="F30">
            <v>9</v>
          </cell>
          <cell r="G30">
            <v>7.5</v>
          </cell>
        </row>
        <row r="34">
          <cell r="E34">
            <v>1.05</v>
          </cell>
          <cell r="F34">
            <v>1.05</v>
          </cell>
          <cell r="G34">
            <v>1</v>
          </cell>
        </row>
        <row r="47">
          <cell r="D47">
            <v>0.43</v>
          </cell>
          <cell r="E47">
            <v>0.42</v>
          </cell>
          <cell r="F47">
            <v>0.43</v>
          </cell>
        </row>
        <row r="52">
          <cell r="F52">
            <v>0.64</v>
          </cell>
          <cell r="G52">
            <v>0.6</v>
          </cell>
        </row>
        <row r="58">
          <cell r="D58">
            <v>0.64</v>
          </cell>
        </row>
        <row r="62">
          <cell r="D62">
            <v>0.5</v>
          </cell>
        </row>
        <row r="63">
          <cell r="D63">
            <v>0.5</v>
          </cell>
        </row>
        <row r="66">
          <cell r="D66">
            <v>4.1867999999999999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2636012-D337-4E29-80B7-35CFFB700187}">
  <we:reference id="wa103982219" version="1.1.0.0" store="en-US" storeType="OMEX"/>
  <we:alternateReferences>
    <we:reference id="wa103982219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istry.goldstandard.org/projects/details/1425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04"/>
  <sheetViews>
    <sheetView showGridLines="0" tabSelected="1" topLeftCell="A21" zoomScale="91" zoomScaleNormal="130" workbookViewId="0">
      <selection activeCell="C33" sqref="C33"/>
    </sheetView>
  </sheetViews>
  <sheetFormatPr defaultColWidth="8.77734375" defaultRowHeight="15"/>
  <cols>
    <col min="1" max="1" width="8.77734375" style="1"/>
    <col min="2" max="2" width="30.5546875" style="1" customWidth="1"/>
    <col min="3" max="3" width="40.5546875" style="1" customWidth="1"/>
    <col min="4" max="5" width="28.21875" style="1" bestFit="1" customWidth="1"/>
    <col min="6" max="6" width="26.44140625" style="1" customWidth="1"/>
    <col min="7" max="8" width="16.77734375" style="1" customWidth="1"/>
    <col min="9" max="9" width="22.77734375" style="1" customWidth="1"/>
    <col min="10" max="10" width="13.77734375" style="1" customWidth="1"/>
    <col min="11" max="11" width="16.5546875" style="18" customWidth="1"/>
    <col min="12" max="12" width="16.5546875" style="1" customWidth="1"/>
    <col min="13" max="13" width="26.21875" style="1" customWidth="1"/>
    <col min="14" max="14" width="14.77734375" style="1" customWidth="1"/>
    <col min="15" max="16" width="8.77734375" style="1"/>
    <col min="17" max="17" width="10.44140625" style="1" bestFit="1" customWidth="1"/>
    <col min="18" max="18" width="12.44140625" style="1" bestFit="1" customWidth="1"/>
    <col min="19" max="16384" width="8.77734375" style="1"/>
  </cols>
  <sheetData>
    <row r="1" spans="2:10" ht="15.6" thickBot="1"/>
    <row r="2" spans="2:10" ht="15.6" customHeight="1">
      <c r="B2" s="159" t="s">
        <v>63</v>
      </c>
      <c r="C2" s="304" t="s">
        <v>48</v>
      </c>
      <c r="D2" s="305"/>
      <c r="E2" s="306"/>
      <c r="J2" s="2"/>
    </row>
    <row r="3" spans="2:10">
      <c r="B3" s="160" t="s">
        <v>44</v>
      </c>
      <c r="C3" s="307" t="s">
        <v>47</v>
      </c>
      <c r="D3" s="308"/>
      <c r="E3" s="309"/>
      <c r="J3" s="2"/>
    </row>
    <row r="4" spans="2:10">
      <c r="B4" s="160" t="s">
        <v>45</v>
      </c>
      <c r="C4" s="310" t="s">
        <v>46</v>
      </c>
      <c r="D4" s="311"/>
      <c r="E4" s="312"/>
      <c r="I4" s="4"/>
      <c r="J4" s="3"/>
    </row>
    <row r="5" spans="2:10">
      <c r="B5" s="160" t="s">
        <v>50</v>
      </c>
      <c r="C5" s="313">
        <v>45964</v>
      </c>
      <c r="D5" s="314"/>
      <c r="E5" s="315"/>
      <c r="I5" s="5"/>
      <c r="J5" s="6"/>
    </row>
    <row r="6" spans="2:10" ht="15.6" thickBot="1">
      <c r="B6" s="161" t="s">
        <v>49</v>
      </c>
      <c r="C6" s="316">
        <v>7</v>
      </c>
      <c r="D6" s="317"/>
      <c r="E6" s="318"/>
      <c r="J6" s="2"/>
    </row>
    <row r="7" spans="2:10" ht="15.6" thickBot="1">
      <c r="B7" s="24"/>
      <c r="C7" s="25"/>
      <c r="D7" s="26"/>
      <c r="E7" s="26"/>
      <c r="F7" s="2"/>
      <c r="G7" s="2"/>
      <c r="H7" s="2"/>
    </row>
    <row r="8" spans="2:10" ht="14.55" customHeight="1" thickBot="1">
      <c r="B8" s="302" t="s">
        <v>30</v>
      </c>
      <c r="C8" s="303"/>
      <c r="D8" s="157" t="s">
        <v>62</v>
      </c>
      <c r="E8" s="158" t="s">
        <v>31</v>
      </c>
      <c r="I8" s="18"/>
      <c r="J8" s="19"/>
    </row>
    <row r="9" spans="2:10" ht="14.55" customHeight="1">
      <c r="B9" s="328" t="s">
        <v>5</v>
      </c>
      <c r="C9" s="329"/>
      <c r="D9" s="155">
        <f>B42</f>
        <v>43647</v>
      </c>
      <c r="E9" s="156" t="s">
        <v>32</v>
      </c>
      <c r="I9" s="20"/>
      <c r="J9" s="7"/>
    </row>
    <row r="10" spans="2:10" ht="14.55" customHeight="1">
      <c r="B10" s="324" t="s">
        <v>6</v>
      </c>
      <c r="C10" s="325"/>
      <c r="D10" s="141">
        <v>44767</v>
      </c>
      <c r="E10" s="150" t="s">
        <v>32</v>
      </c>
      <c r="I10" s="20"/>
      <c r="J10" s="7"/>
    </row>
    <row r="11" spans="2:10" ht="14.55" customHeight="1">
      <c r="B11" s="324" t="s">
        <v>33</v>
      </c>
      <c r="C11" s="325"/>
      <c r="D11" s="142">
        <f>D10-D9+1</f>
        <v>1121</v>
      </c>
      <c r="E11" s="150" t="s">
        <v>34</v>
      </c>
      <c r="I11" s="21"/>
      <c r="J11" s="7"/>
    </row>
    <row r="12" spans="2:10" ht="14.55" customHeight="1">
      <c r="B12" s="330" t="s">
        <v>35</v>
      </c>
      <c r="C12" s="331"/>
      <c r="D12" s="143">
        <v>0.91239999999999999</v>
      </c>
      <c r="E12" s="151" t="s">
        <v>105</v>
      </c>
      <c r="I12" s="17"/>
      <c r="J12" s="7"/>
    </row>
    <row r="13" spans="2:10" ht="14.55" customHeight="1">
      <c r="B13" s="324" t="s">
        <v>36</v>
      </c>
      <c r="C13" s="325"/>
      <c r="D13" s="144">
        <v>142582</v>
      </c>
      <c r="E13" s="150" t="s">
        <v>64</v>
      </c>
      <c r="I13" s="27"/>
      <c r="J13" s="7"/>
    </row>
    <row r="14" spans="2:10" ht="14.55" customHeight="1">
      <c r="B14" s="324" t="s">
        <v>67</v>
      </c>
      <c r="C14" s="325"/>
      <c r="D14" s="144">
        <v>156272</v>
      </c>
      <c r="E14" s="150" t="s">
        <v>14</v>
      </c>
      <c r="I14" s="27"/>
      <c r="J14" s="7"/>
    </row>
    <row r="15" spans="2:10" ht="14.55" customHeight="1">
      <c r="B15" s="326" t="s">
        <v>41</v>
      </c>
      <c r="C15" s="327"/>
      <c r="D15" s="145">
        <f>ROUNDDOWN(D13/365*D11,0)</f>
        <v>437902</v>
      </c>
      <c r="E15" s="152" t="s">
        <v>64</v>
      </c>
      <c r="I15" s="27"/>
      <c r="J15" s="7"/>
    </row>
    <row r="16" spans="2:10" ht="14.55" customHeight="1">
      <c r="B16" s="326" t="s">
        <v>68</v>
      </c>
      <c r="C16" s="327"/>
      <c r="D16" s="146">
        <f>D15/D12</f>
        <v>479945.19947391498</v>
      </c>
      <c r="E16" s="152" t="s">
        <v>14</v>
      </c>
      <c r="I16" s="27"/>
      <c r="J16" s="7"/>
    </row>
    <row r="17" spans="2:14" ht="14.55" customHeight="1">
      <c r="B17" s="94" t="s">
        <v>37</v>
      </c>
      <c r="C17" s="91"/>
      <c r="D17" s="179">
        <f>I204</f>
        <v>457980.36299999995</v>
      </c>
      <c r="E17" s="150" t="s">
        <v>14</v>
      </c>
      <c r="I17" s="22"/>
      <c r="J17" s="7"/>
    </row>
    <row r="18" spans="2:14" ht="14.55" customHeight="1">
      <c r="B18" s="324" t="s">
        <v>38</v>
      </c>
      <c r="C18" s="325"/>
      <c r="D18" s="144">
        <f>N204</f>
        <v>417782</v>
      </c>
      <c r="E18" s="150" t="s">
        <v>64</v>
      </c>
      <c r="I18" s="23"/>
      <c r="J18" s="7"/>
    </row>
    <row r="19" spans="2:14" ht="14.55" customHeight="1">
      <c r="B19" s="324" t="s">
        <v>39</v>
      </c>
      <c r="C19" s="325"/>
      <c r="D19" s="147">
        <v>0</v>
      </c>
      <c r="E19" s="150" t="s">
        <v>64</v>
      </c>
    </row>
    <row r="20" spans="2:14" ht="14.55" customHeight="1">
      <c r="B20" s="324" t="s">
        <v>40</v>
      </c>
      <c r="C20" s="325"/>
      <c r="D20" s="147">
        <v>0</v>
      </c>
      <c r="E20" s="150" t="s">
        <v>64</v>
      </c>
    </row>
    <row r="21" spans="2:14" ht="15" customHeight="1">
      <c r="B21" s="334" t="s">
        <v>71</v>
      </c>
      <c r="C21" s="335"/>
      <c r="D21" s="148">
        <f>ROUNDDOWN(D18-D19-D20,0)</f>
        <v>417782</v>
      </c>
      <c r="E21" s="153" t="s">
        <v>70</v>
      </c>
    </row>
    <row r="22" spans="2:14" ht="15.6" thickBot="1">
      <c r="B22" s="332" t="s">
        <v>42</v>
      </c>
      <c r="C22" s="333"/>
      <c r="D22" s="149">
        <f>(D21-D15)/D15</f>
        <v>-4.5946353293659314E-2</v>
      </c>
      <c r="E22" s="154" t="s">
        <v>43</v>
      </c>
    </row>
    <row r="23" spans="2:14" ht="15.6" thickBot="1">
      <c r="B23" s="28"/>
      <c r="C23" s="28"/>
      <c r="D23" s="29"/>
      <c r="E23" s="2"/>
      <c r="G23" s="7"/>
      <c r="H23" s="7"/>
      <c r="I23" s="7"/>
      <c r="J23" s="272" t="s">
        <v>54</v>
      </c>
      <c r="K23" s="272"/>
      <c r="L23" s="272" t="s">
        <v>113</v>
      </c>
      <c r="M23" s="272"/>
    </row>
    <row r="24" spans="2:14" ht="15.6" thickBot="1">
      <c r="B24" s="7"/>
      <c r="C24" s="7"/>
      <c r="D24" s="7"/>
      <c r="E24" s="7"/>
      <c r="G24" s="205" t="s">
        <v>162</v>
      </c>
      <c r="H24" s="194"/>
      <c r="I24" s="194" t="s">
        <v>114</v>
      </c>
      <c r="J24" s="205" t="s">
        <v>52</v>
      </c>
      <c r="K24" s="193" t="s">
        <v>53</v>
      </c>
      <c r="L24" s="193" t="s">
        <v>52</v>
      </c>
      <c r="M24" s="194" t="s">
        <v>53</v>
      </c>
    </row>
    <row r="25" spans="2:14" ht="15.6" thickBot="1">
      <c r="B25" s="162" t="s">
        <v>51</v>
      </c>
      <c r="C25" s="164" t="s">
        <v>31</v>
      </c>
      <c r="D25" s="169" t="s">
        <v>52</v>
      </c>
      <c r="E25" s="167" t="s">
        <v>53</v>
      </c>
      <c r="G25" s="274">
        <v>43647</v>
      </c>
      <c r="H25" s="288">
        <v>43830</v>
      </c>
      <c r="I25" s="289">
        <f>H25-G25+1</f>
        <v>184</v>
      </c>
      <c r="J25" s="290">
        <f>ROUNDDOWN(D13/365*I25,0)</f>
        <v>71876</v>
      </c>
      <c r="K25" s="291">
        <f>E33</f>
        <v>80644</v>
      </c>
      <c r="L25" s="290">
        <f>ROUNDDOWN(D14/365*I25,0)</f>
        <v>78778</v>
      </c>
      <c r="M25" s="292">
        <f>D33</f>
        <v>88401</v>
      </c>
      <c r="N25" s="7"/>
    </row>
    <row r="26" spans="2:14">
      <c r="B26" s="163" t="s">
        <v>69</v>
      </c>
      <c r="C26" s="165" t="s">
        <v>14</v>
      </c>
      <c r="D26" s="195">
        <f>D16</f>
        <v>479945.19947391498</v>
      </c>
      <c r="E26" s="206">
        <f>D17</f>
        <v>457980.36299999995</v>
      </c>
      <c r="G26" s="293">
        <v>43831</v>
      </c>
      <c r="H26" s="283">
        <v>44196</v>
      </c>
      <c r="I26" s="284">
        <f t="shared" ref="I26:I28" si="0">H26-G26+1</f>
        <v>366</v>
      </c>
      <c r="J26" s="285">
        <f>ROUNDDOWN(D13/365*I26,0)</f>
        <v>142972</v>
      </c>
      <c r="K26" s="286">
        <f>E34</f>
        <v>151375</v>
      </c>
      <c r="L26" s="285">
        <f>ROUNDDOWN(D14/365*I26,0)</f>
        <v>156700</v>
      </c>
      <c r="M26" s="294">
        <f>D34</f>
        <v>165939</v>
      </c>
      <c r="N26" s="30"/>
    </row>
    <row r="27" spans="2:14">
      <c r="B27" s="93" t="s">
        <v>54</v>
      </c>
      <c r="C27" s="166" t="s">
        <v>65</v>
      </c>
      <c r="D27" s="170">
        <f>D15</f>
        <v>437902</v>
      </c>
      <c r="E27" s="168">
        <f>D21</f>
        <v>417782</v>
      </c>
      <c r="G27" s="293">
        <v>44197</v>
      </c>
      <c r="H27" s="283">
        <v>44561</v>
      </c>
      <c r="I27" s="284">
        <f t="shared" si="0"/>
        <v>365</v>
      </c>
      <c r="J27" s="285">
        <f>ROUNDDOWN(D14/365*I27,0)</f>
        <v>156272</v>
      </c>
      <c r="K27" s="287">
        <f>E35</f>
        <v>124889</v>
      </c>
      <c r="L27" s="285">
        <f>ROUNDDOWN(D14/365*I27,0)</f>
        <v>156272</v>
      </c>
      <c r="M27" s="295">
        <f>D35</f>
        <v>136906.45599999998</v>
      </c>
      <c r="N27" s="31"/>
    </row>
    <row r="28" spans="2:14" ht="30.6" thickBot="1">
      <c r="B28" s="197" t="s">
        <v>55</v>
      </c>
      <c r="C28" s="198" t="s">
        <v>56</v>
      </c>
      <c r="D28" s="199">
        <v>5</v>
      </c>
      <c r="E28" s="200" t="s">
        <v>120</v>
      </c>
      <c r="G28" s="293">
        <v>44562</v>
      </c>
      <c r="H28" s="283">
        <v>44767</v>
      </c>
      <c r="I28" s="284">
        <f t="shared" si="0"/>
        <v>206</v>
      </c>
      <c r="J28" s="285">
        <f>ROUNDDOWN(D13/365*I28,0)</f>
        <v>80470</v>
      </c>
      <c r="K28" s="286">
        <f>E36</f>
        <v>60874</v>
      </c>
      <c r="L28" s="285">
        <f>ROUNDDOWN(D14/365*I28,0)</f>
        <v>88197</v>
      </c>
      <c r="M28" s="294">
        <f>D36</f>
        <v>66733.907000000007</v>
      </c>
      <c r="N28" s="32"/>
    </row>
    <row r="29" spans="2:14" ht="15.6" thickBot="1">
      <c r="B29" s="201" t="s">
        <v>57</v>
      </c>
      <c r="C29" s="202" t="s">
        <v>56</v>
      </c>
      <c r="D29" s="203">
        <v>1</v>
      </c>
      <c r="E29" s="204">
        <v>6</v>
      </c>
      <c r="G29" s="319" t="s">
        <v>2</v>
      </c>
      <c r="H29" s="320"/>
      <c r="I29" s="281">
        <f>SUM(I25:I28)</f>
        <v>1121</v>
      </c>
      <c r="J29" s="281">
        <f t="shared" ref="J29:M29" si="1">SUM(J25:J28)</f>
        <v>451590</v>
      </c>
      <c r="K29" s="281">
        <f t="shared" si="1"/>
        <v>417782</v>
      </c>
      <c r="L29" s="281">
        <f t="shared" si="1"/>
        <v>479947</v>
      </c>
      <c r="M29" s="282">
        <f t="shared" si="1"/>
        <v>457980.36300000001</v>
      </c>
      <c r="N29" s="32"/>
    </row>
    <row r="30" spans="2:14" ht="15.6" thickBot="1">
      <c r="B30" s="7"/>
      <c r="C30" s="8"/>
      <c r="D30" s="8"/>
      <c r="E30" s="8"/>
      <c r="F30" s="7"/>
      <c r="N30" s="32"/>
    </row>
    <row r="31" spans="2:14" ht="15.6" thickBot="1">
      <c r="B31" s="321" t="s">
        <v>58</v>
      </c>
      <c r="C31" s="322"/>
      <c r="D31" s="322"/>
      <c r="E31" s="322"/>
      <c r="F31" s="322"/>
      <c r="G31" s="323"/>
      <c r="H31"/>
      <c r="I31"/>
      <c r="J31"/>
      <c r="K31"/>
    </row>
    <row r="32" spans="2:14" ht="60">
      <c r="B32" s="277" t="s">
        <v>159</v>
      </c>
      <c r="C32" s="277" t="s">
        <v>160</v>
      </c>
      <c r="D32" s="278" t="s">
        <v>59</v>
      </c>
      <c r="E32" s="278" t="s">
        <v>66</v>
      </c>
      <c r="F32" s="279" t="s">
        <v>60</v>
      </c>
      <c r="G32" s="280" t="s">
        <v>61</v>
      </c>
      <c r="H32" s="275"/>
      <c r="I32" s="7"/>
      <c r="J32" s="7"/>
      <c r="K32" s="19"/>
    </row>
    <row r="33" spans="2:14" ht="45">
      <c r="B33" s="258">
        <v>43647</v>
      </c>
      <c r="C33" s="257">
        <v>43835</v>
      </c>
      <c r="D33" s="259">
        <f>SUM(I42:I68)</f>
        <v>88401</v>
      </c>
      <c r="E33" s="260">
        <f>N42</f>
        <v>80644</v>
      </c>
      <c r="F33" s="260">
        <v>1</v>
      </c>
      <c r="G33" s="261" t="str">
        <f>E28</f>
        <v>04 (Skilled: 04, Un-Skilled: 0, Semi-Skilled: 0)</v>
      </c>
      <c r="H33" s="276"/>
      <c r="I33" s="7"/>
      <c r="J33" s="7"/>
      <c r="K33" s="19"/>
    </row>
    <row r="34" spans="2:14" ht="45">
      <c r="B34" s="257">
        <v>43836</v>
      </c>
      <c r="C34" s="257">
        <v>44199</v>
      </c>
      <c r="D34" s="259">
        <f>SUM(I69:I120)</f>
        <v>165939</v>
      </c>
      <c r="E34" s="260">
        <f>N69</f>
        <v>151375</v>
      </c>
      <c r="F34" s="260">
        <v>2</v>
      </c>
      <c r="G34" s="261" t="str">
        <f>G33</f>
        <v>04 (Skilled: 04, Un-Skilled: 0, Semi-Skilled: 0)</v>
      </c>
      <c r="H34" s="276"/>
      <c r="I34" s="7"/>
      <c r="J34" s="7"/>
      <c r="K34" s="19"/>
    </row>
    <row r="35" spans="2:14" ht="45">
      <c r="B35" s="258">
        <v>44200</v>
      </c>
      <c r="C35" s="257">
        <v>44563</v>
      </c>
      <c r="D35" s="273">
        <f>SUM(I121:I172)</f>
        <v>136906.45599999998</v>
      </c>
      <c r="E35" s="260">
        <f>N121</f>
        <v>124889</v>
      </c>
      <c r="F35" s="260">
        <v>2</v>
      </c>
      <c r="G35" s="261" t="str">
        <f>G34</f>
        <v>04 (Skilled: 04, Un-Skilled: 0, Semi-Skilled: 0)</v>
      </c>
      <c r="H35" s="276"/>
      <c r="I35" s="7"/>
      <c r="J35" s="7"/>
      <c r="K35" s="19"/>
    </row>
    <row r="36" spans="2:14" ht="45.6" thickBot="1">
      <c r="B36" s="258">
        <v>44564</v>
      </c>
      <c r="C36" s="257">
        <v>44767</v>
      </c>
      <c r="D36" s="273">
        <f>SUM(I173:I203)</f>
        <v>66733.907000000007</v>
      </c>
      <c r="E36" s="260">
        <f>N173</f>
        <v>60874</v>
      </c>
      <c r="F36" s="262">
        <v>1</v>
      </c>
      <c r="G36" s="263" t="str">
        <f>G35</f>
        <v>04 (Skilled: 04, Un-Skilled: 0, Semi-Skilled: 0)</v>
      </c>
      <c r="H36" s="276"/>
      <c r="I36" s="7"/>
      <c r="J36" s="7"/>
      <c r="K36" s="19"/>
    </row>
    <row r="37" spans="2:14">
      <c r="B37" s="7"/>
      <c r="C37" s="7"/>
      <c r="D37" s="7"/>
      <c r="E37" s="7"/>
      <c r="F37" s="196"/>
      <c r="G37" s="7"/>
      <c r="H37" s="7"/>
      <c r="I37" s="7"/>
      <c r="J37" s="7"/>
      <c r="K37" s="19"/>
    </row>
    <row r="40" spans="2:14" ht="16.2">
      <c r="B40" s="301" t="s">
        <v>24</v>
      </c>
      <c r="C40" s="301"/>
      <c r="D40" s="301" t="s">
        <v>16</v>
      </c>
      <c r="E40" s="301"/>
      <c r="F40" s="301" t="s">
        <v>26</v>
      </c>
      <c r="G40" s="301" t="s">
        <v>17</v>
      </c>
      <c r="H40" s="265"/>
      <c r="I40" s="301" t="s">
        <v>151</v>
      </c>
      <c r="J40" s="266" t="s">
        <v>154</v>
      </c>
      <c r="K40" s="266" t="s">
        <v>155</v>
      </c>
      <c r="L40" s="266" t="s">
        <v>156</v>
      </c>
      <c r="M40" s="266" t="s">
        <v>23</v>
      </c>
      <c r="N40" s="267" t="s">
        <v>161</v>
      </c>
    </row>
    <row r="41" spans="2:14" ht="50.4">
      <c r="B41" s="265" t="s">
        <v>0</v>
      </c>
      <c r="C41" s="265" t="s">
        <v>1</v>
      </c>
      <c r="D41" s="265" t="s">
        <v>18</v>
      </c>
      <c r="E41" s="265" t="s">
        <v>19</v>
      </c>
      <c r="F41" s="301"/>
      <c r="G41" s="301"/>
      <c r="H41" s="265"/>
      <c r="I41" s="301"/>
      <c r="J41" s="266" t="s">
        <v>157</v>
      </c>
      <c r="K41" s="266" t="s">
        <v>158</v>
      </c>
      <c r="L41" s="266" t="s">
        <v>158</v>
      </c>
      <c r="M41" s="266" t="s">
        <v>15</v>
      </c>
      <c r="N41" s="266" t="s">
        <v>15</v>
      </c>
    </row>
    <row r="42" spans="2:14">
      <c r="B42" s="249">
        <v>43647</v>
      </c>
      <c r="C42" s="249">
        <v>43653</v>
      </c>
      <c r="D42" s="250">
        <f>JMR!D4</f>
        <v>5253000</v>
      </c>
      <c r="E42" s="250">
        <f t="shared" ref="E42:E105" si="2">D42/1000</f>
        <v>5253</v>
      </c>
      <c r="F42" s="251">
        <f>JMR!F4</f>
        <v>5288.1813400000001</v>
      </c>
      <c r="G42" s="252">
        <f t="shared" ref="G42:G73" si="3">MIN(E42:F42)</f>
        <v>5253</v>
      </c>
      <c r="H42" s="252"/>
      <c r="I42" s="252">
        <f t="shared" ref="I42:I73" si="4">G42</f>
        <v>5253</v>
      </c>
      <c r="J42" s="253">
        <f>ROUNDDOWN(I42*$D$12,0)</f>
        <v>4792</v>
      </c>
      <c r="K42" s="254">
        <v>0</v>
      </c>
      <c r="L42" s="254">
        <v>0</v>
      </c>
      <c r="M42" s="253">
        <f>J42-K42-L42</f>
        <v>4792</v>
      </c>
      <c r="N42" s="297">
        <f>SUM(M42:M68)</f>
        <v>80644</v>
      </c>
    </row>
    <row r="43" spans="2:14">
      <c r="B43" s="249">
        <v>43654</v>
      </c>
      <c r="C43" s="249">
        <v>43660</v>
      </c>
      <c r="D43" s="250">
        <f>JMR!D5</f>
        <v>6294000</v>
      </c>
      <c r="E43" s="250">
        <f t="shared" si="2"/>
        <v>6294</v>
      </c>
      <c r="F43" s="251">
        <f>JMR!F5</f>
        <v>6346.2853400000013</v>
      </c>
      <c r="G43" s="252">
        <f t="shared" si="3"/>
        <v>6294</v>
      </c>
      <c r="H43" s="252"/>
      <c r="I43" s="252">
        <f t="shared" si="4"/>
        <v>6294</v>
      </c>
      <c r="J43" s="253">
        <f>ROUNDDOWN(I43*$D$12,0)</f>
        <v>5742</v>
      </c>
      <c r="K43" s="255">
        <v>0</v>
      </c>
      <c r="L43" s="255">
        <v>0</v>
      </c>
      <c r="M43" s="253">
        <f t="shared" ref="M43:M78" si="5">J43-K43-L43</f>
        <v>5742</v>
      </c>
      <c r="N43" s="298"/>
    </row>
    <row r="44" spans="2:14">
      <c r="B44" s="249">
        <v>43661</v>
      </c>
      <c r="C44" s="249">
        <v>43667</v>
      </c>
      <c r="D44" s="250">
        <f>JMR!D6</f>
        <v>6538000</v>
      </c>
      <c r="E44" s="250">
        <f t="shared" si="2"/>
        <v>6538</v>
      </c>
      <c r="F44" s="251">
        <f>JMR!F6</f>
        <v>6588.353079999999</v>
      </c>
      <c r="G44" s="252">
        <f t="shared" si="3"/>
        <v>6538</v>
      </c>
      <c r="H44" s="252"/>
      <c r="I44" s="252">
        <f t="shared" si="4"/>
        <v>6538</v>
      </c>
      <c r="J44" s="253">
        <f t="shared" ref="J44:J106" si="6">ROUNDDOWN(I44*$D$12,0)</f>
        <v>5965</v>
      </c>
      <c r="K44" s="255">
        <v>0</v>
      </c>
      <c r="L44" s="255">
        <v>0</v>
      </c>
      <c r="M44" s="253">
        <f t="shared" si="5"/>
        <v>5965</v>
      </c>
      <c r="N44" s="298"/>
    </row>
    <row r="45" spans="2:14">
      <c r="B45" s="249">
        <v>43668</v>
      </c>
      <c r="C45" s="249">
        <v>43674</v>
      </c>
      <c r="D45" s="250">
        <f>JMR!D7</f>
        <v>4720000</v>
      </c>
      <c r="E45" s="250">
        <f t="shared" si="2"/>
        <v>4720</v>
      </c>
      <c r="F45" s="251">
        <f>JMR!F7</f>
        <v>4756.7280000000001</v>
      </c>
      <c r="G45" s="252">
        <f t="shared" si="3"/>
        <v>4720</v>
      </c>
      <c r="H45" s="252"/>
      <c r="I45" s="252">
        <f t="shared" si="4"/>
        <v>4720</v>
      </c>
      <c r="J45" s="253">
        <f t="shared" si="6"/>
        <v>4306</v>
      </c>
      <c r="K45" s="255">
        <v>0</v>
      </c>
      <c r="L45" s="255">
        <v>0</v>
      </c>
      <c r="M45" s="253">
        <f t="shared" si="5"/>
        <v>4306</v>
      </c>
      <c r="N45" s="298"/>
    </row>
    <row r="46" spans="2:14">
      <c r="B46" s="249">
        <v>43675</v>
      </c>
      <c r="C46" s="249">
        <v>43681</v>
      </c>
      <c r="D46" s="250">
        <f>JMR!D8</f>
        <v>4809000</v>
      </c>
      <c r="E46" s="250">
        <f t="shared" si="2"/>
        <v>4809</v>
      </c>
      <c r="F46" s="251">
        <f>JMR!F8</f>
        <v>4849.7779799999998</v>
      </c>
      <c r="G46" s="252">
        <f t="shared" si="3"/>
        <v>4809</v>
      </c>
      <c r="H46" s="252"/>
      <c r="I46" s="252">
        <f t="shared" si="4"/>
        <v>4809</v>
      </c>
      <c r="J46" s="253">
        <f t="shared" si="6"/>
        <v>4387</v>
      </c>
      <c r="K46" s="255">
        <v>0</v>
      </c>
      <c r="L46" s="255">
        <v>0</v>
      </c>
      <c r="M46" s="253">
        <f t="shared" si="5"/>
        <v>4387</v>
      </c>
      <c r="N46" s="298"/>
    </row>
    <row r="47" spans="2:14">
      <c r="B47" s="249">
        <v>43682</v>
      </c>
      <c r="C47" s="249">
        <v>43688</v>
      </c>
      <c r="D47" s="250">
        <f>JMR!D9</f>
        <v>6415000</v>
      </c>
      <c r="E47" s="250">
        <f t="shared" si="2"/>
        <v>6415</v>
      </c>
      <c r="F47" s="251">
        <f>JMR!F9</f>
        <v>6466.1785199999977</v>
      </c>
      <c r="G47" s="252">
        <f t="shared" si="3"/>
        <v>6415</v>
      </c>
      <c r="H47" s="252"/>
      <c r="I47" s="252">
        <f t="shared" si="4"/>
        <v>6415</v>
      </c>
      <c r="J47" s="253">
        <f t="shared" si="6"/>
        <v>5853</v>
      </c>
      <c r="K47" s="255">
        <v>0</v>
      </c>
      <c r="L47" s="255">
        <v>0</v>
      </c>
      <c r="M47" s="253">
        <f t="shared" si="5"/>
        <v>5853</v>
      </c>
      <c r="N47" s="298"/>
    </row>
    <row r="48" spans="2:14">
      <c r="B48" s="249">
        <v>43689</v>
      </c>
      <c r="C48" s="249">
        <v>43695</v>
      </c>
      <c r="D48" s="250">
        <f>JMR!D10</f>
        <v>5243000</v>
      </c>
      <c r="E48" s="250">
        <f t="shared" si="2"/>
        <v>5243</v>
      </c>
      <c r="F48" s="251">
        <f>JMR!F10</f>
        <v>5290.4162100000012</v>
      </c>
      <c r="G48" s="252">
        <f t="shared" si="3"/>
        <v>5243</v>
      </c>
      <c r="H48" s="252"/>
      <c r="I48" s="252">
        <f t="shared" si="4"/>
        <v>5243</v>
      </c>
      <c r="J48" s="253">
        <f t="shared" si="6"/>
        <v>4783</v>
      </c>
      <c r="K48" s="255">
        <v>0</v>
      </c>
      <c r="L48" s="255">
        <v>0</v>
      </c>
      <c r="M48" s="253">
        <f t="shared" si="5"/>
        <v>4783</v>
      </c>
      <c r="N48" s="298"/>
    </row>
    <row r="49" spans="2:14" ht="15" customHeight="1">
      <c r="B49" s="249">
        <v>43696</v>
      </c>
      <c r="C49" s="249">
        <v>43702</v>
      </c>
      <c r="D49" s="250">
        <f>JMR!D11</f>
        <v>6403000</v>
      </c>
      <c r="E49" s="250">
        <f t="shared" si="2"/>
        <v>6403</v>
      </c>
      <c r="F49" s="251">
        <f>JMR!F11</f>
        <v>6451.5794300000025</v>
      </c>
      <c r="G49" s="252">
        <f t="shared" si="3"/>
        <v>6403</v>
      </c>
      <c r="H49" s="252"/>
      <c r="I49" s="252">
        <f t="shared" si="4"/>
        <v>6403</v>
      </c>
      <c r="J49" s="253">
        <f t="shared" si="6"/>
        <v>5842</v>
      </c>
      <c r="K49" s="255">
        <v>0</v>
      </c>
      <c r="L49" s="255">
        <v>0</v>
      </c>
      <c r="M49" s="253">
        <f t="shared" si="5"/>
        <v>5842</v>
      </c>
      <c r="N49" s="298"/>
    </row>
    <row r="50" spans="2:14" ht="15" customHeight="1">
      <c r="B50" s="249">
        <v>43703</v>
      </c>
      <c r="C50" s="249">
        <v>43709</v>
      </c>
      <c r="D50" s="250">
        <f>JMR!D12</f>
        <v>6520000</v>
      </c>
      <c r="E50" s="250">
        <f t="shared" si="2"/>
        <v>6520</v>
      </c>
      <c r="F50" s="251">
        <f>JMR!F12</f>
        <v>6571.730279999997</v>
      </c>
      <c r="G50" s="252">
        <f t="shared" si="3"/>
        <v>6520</v>
      </c>
      <c r="H50" s="252"/>
      <c r="I50" s="252">
        <f t="shared" si="4"/>
        <v>6520</v>
      </c>
      <c r="J50" s="253">
        <f t="shared" si="6"/>
        <v>5948</v>
      </c>
      <c r="K50" s="255">
        <v>0</v>
      </c>
      <c r="L50" s="255">
        <v>0</v>
      </c>
      <c r="M50" s="253">
        <f t="shared" si="5"/>
        <v>5948</v>
      </c>
      <c r="N50" s="298"/>
    </row>
    <row r="51" spans="2:14">
      <c r="B51" s="249">
        <v>43710</v>
      </c>
      <c r="C51" s="249">
        <v>43716</v>
      </c>
      <c r="D51" s="250">
        <f>JMR!D13</f>
        <v>6275000</v>
      </c>
      <c r="E51" s="250">
        <f t="shared" si="2"/>
        <v>6275</v>
      </c>
      <c r="F51" s="251">
        <f>JMR!F13</f>
        <v>6318.9415299999991</v>
      </c>
      <c r="G51" s="252">
        <f t="shared" si="3"/>
        <v>6275</v>
      </c>
      <c r="H51" s="252"/>
      <c r="I51" s="252">
        <f t="shared" si="4"/>
        <v>6275</v>
      </c>
      <c r="J51" s="253">
        <f t="shared" si="6"/>
        <v>5725</v>
      </c>
      <c r="K51" s="255">
        <v>0</v>
      </c>
      <c r="L51" s="255">
        <v>0</v>
      </c>
      <c r="M51" s="253">
        <f t="shared" si="5"/>
        <v>5725</v>
      </c>
      <c r="N51" s="298"/>
    </row>
    <row r="52" spans="2:14">
      <c r="B52" s="249">
        <v>43717</v>
      </c>
      <c r="C52" s="249">
        <v>43723</v>
      </c>
      <c r="D52" s="250">
        <f>JMR!D14</f>
        <v>4791000</v>
      </c>
      <c r="E52" s="250">
        <f t="shared" si="2"/>
        <v>4791</v>
      </c>
      <c r="F52" s="251">
        <f>JMR!F14</f>
        <v>4834.0324000000046</v>
      </c>
      <c r="G52" s="252">
        <f t="shared" si="3"/>
        <v>4791</v>
      </c>
      <c r="H52" s="252"/>
      <c r="I52" s="252">
        <f t="shared" si="4"/>
        <v>4791</v>
      </c>
      <c r="J52" s="253">
        <f t="shared" si="6"/>
        <v>4371</v>
      </c>
      <c r="K52" s="255">
        <v>0</v>
      </c>
      <c r="L52" s="255">
        <v>0</v>
      </c>
      <c r="M52" s="253">
        <f t="shared" si="5"/>
        <v>4371</v>
      </c>
      <c r="N52" s="298"/>
    </row>
    <row r="53" spans="2:14">
      <c r="B53" s="249">
        <v>43724</v>
      </c>
      <c r="C53" s="249">
        <v>43730</v>
      </c>
      <c r="D53" s="250">
        <f>JMR!D15</f>
        <v>3730000</v>
      </c>
      <c r="E53" s="250">
        <f t="shared" si="2"/>
        <v>3730</v>
      </c>
      <c r="F53" s="251">
        <f>JMR!F15</f>
        <v>3756.1068600000008</v>
      </c>
      <c r="G53" s="252">
        <f t="shared" si="3"/>
        <v>3730</v>
      </c>
      <c r="H53" s="252"/>
      <c r="I53" s="252">
        <f t="shared" si="4"/>
        <v>3730</v>
      </c>
      <c r="J53" s="253">
        <f t="shared" si="6"/>
        <v>3403</v>
      </c>
      <c r="K53" s="255">
        <v>0</v>
      </c>
      <c r="L53" s="255">
        <v>0</v>
      </c>
      <c r="M53" s="253">
        <f t="shared" si="5"/>
        <v>3403</v>
      </c>
      <c r="N53" s="298"/>
    </row>
    <row r="54" spans="2:14">
      <c r="B54" s="249">
        <v>43731</v>
      </c>
      <c r="C54" s="249">
        <v>43737</v>
      </c>
      <c r="D54" s="250">
        <f>JMR!D16</f>
        <v>2955000</v>
      </c>
      <c r="E54" s="250">
        <f t="shared" si="2"/>
        <v>2955</v>
      </c>
      <c r="F54" s="251">
        <f>JMR!F16</f>
        <v>2976.1292399999975</v>
      </c>
      <c r="G54" s="252">
        <f t="shared" si="3"/>
        <v>2955</v>
      </c>
      <c r="H54" s="252"/>
      <c r="I54" s="252">
        <f t="shared" si="4"/>
        <v>2955</v>
      </c>
      <c r="J54" s="253">
        <f t="shared" si="6"/>
        <v>2696</v>
      </c>
      <c r="K54" s="255">
        <v>0</v>
      </c>
      <c r="L54" s="255">
        <v>0</v>
      </c>
      <c r="M54" s="253">
        <f t="shared" si="5"/>
        <v>2696</v>
      </c>
      <c r="N54" s="298"/>
    </row>
    <row r="55" spans="2:14">
      <c r="B55" s="249">
        <v>43738</v>
      </c>
      <c r="C55" s="249">
        <v>43744</v>
      </c>
      <c r="D55" s="250">
        <f>JMR!D17</f>
        <v>2539000</v>
      </c>
      <c r="E55" s="250">
        <f t="shared" si="2"/>
        <v>2539</v>
      </c>
      <c r="F55" s="251">
        <f>JMR!F17</f>
        <v>2559.3547300000014</v>
      </c>
      <c r="G55" s="252">
        <f t="shared" si="3"/>
        <v>2539</v>
      </c>
      <c r="H55" s="252"/>
      <c r="I55" s="252">
        <f t="shared" si="4"/>
        <v>2539</v>
      </c>
      <c r="J55" s="253">
        <f t="shared" si="6"/>
        <v>2316</v>
      </c>
      <c r="K55" s="255">
        <v>0</v>
      </c>
      <c r="L55" s="255">
        <v>0</v>
      </c>
      <c r="M55" s="253">
        <f t="shared" si="5"/>
        <v>2316</v>
      </c>
      <c r="N55" s="298"/>
    </row>
    <row r="56" spans="2:14">
      <c r="B56" s="249">
        <v>43745</v>
      </c>
      <c r="C56" s="249">
        <v>43751</v>
      </c>
      <c r="D56" s="250">
        <f>JMR!D18</f>
        <v>2318000</v>
      </c>
      <c r="E56" s="250">
        <f t="shared" si="2"/>
        <v>2318</v>
      </c>
      <c r="F56" s="251">
        <f>JMR!F18</f>
        <v>2334.4887899999967</v>
      </c>
      <c r="G56" s="252">
        <f t="shared" si="3"/>
        <v>2318</v>
      </c>
      <c r="H56" s="252"/>
      <c r="I56" s="252">
        <f t="shared" si="4"/>
        <v>2318</v>
      </c>
      <c r="J56" s="253">
        <f t="shared" si="6"/>
        <v>2114</v>
      </c>
      <c r="K56" s="255">
        <v>0</v>
      </c>
      <c r="L56" s="255">
        <v>0</v>
      </c>
      <c r="M56" s="253">
        <f t="shared" si="5"/>
        <v>2114</v>
      </c>
      <c r="N56" s="298"/>
    </row>
    <row r="57" spans="2:14">
      <c r="B57" s="249">
        <v>43752</v>
      </c>
      <c r="C57" s="249">
        <v>43758</v>
      </c>
      <c r="D57" s="250">
        <f>JMR!D19</f>
        <v>2066000</v>
      </c>
      <c r="E57" s="250">
        <f t="shared" si="2"/>
        <v>2066</v>
      </c>
      <c r="F57" s="251">
        <f>JMR!F19</f>
        <v>2083.7990800000039</v>
      </c>
      <c r="G57" s="252">
        <f t="shared" si="3"/>
        <v>2066</v>
      </c>
      <c r="H57" s="252"/>
      <c r="I57" s="252">
        <f t="shared" si="4"/>
        <v>2066</v>
      </c>
      <c r="J57" s="253">
        <f t="shared" si="6"/>
        <v>1885</v>
      </c>
      <c r="K57" s="255">
        <v>0</v>
      </c>
      <c r="L57" s="255">
        <v>0</v>
      </c>
      <c r="M57" s="253">
        <f t="shared" si="5"/>
        <v>1885</v>
      </c>
      <c r="N57" s="298"/>
    </row>
    <row r="58" spans="2:14">
      <c r="B58" s="249">
        <v>43759</v>
      </c>
      <c r="C58" s="249">
        <v>43765</v>
      </c>
      <c r="D58" s="250">
        <f>JMR!D20</f>
        <v>1721000</v>
      </c>
      <c r="E58" s="250">
        <f t="shared" si="2"/>
        <v>1721</v>
      </c>
      <c r="F58" s="251">
        <f>JMR!F20</f>
        <v>1738.7888899999982</v>
      </c>
      <c r="G58" s="252">
        <f t="shared" si="3"/>
        <v>1721</v>
      </c>
      <c r="H58" s="252"/>
      <c r="I58" s="252">
        <f t="shared" si="4"/>
        <v>1721</v>
      </c>
      <c r="J58" s="253">
        <f t="shared" si="6"/>
        <v>1570</v>
      </c>
      <c r="K58" s="255">
        <v>0</v>
      </c>
      <c r="L58" s="255">
        <v>0</v>
      </c>
      <c r="M58" s="253">
        <f t="shared" si="5"/>
        <v>1570</v>
      </c>
      <c r="N58" s="298"/>
    </row>
    <row r="59" spans="2:14">
      <c r="B59" s="249">
        <v>43766</v>
      </c>
      <c r="C59" s="249">
        <v>43772</v>
      </c>
      <c r="D59" s="250">
        <f>JMR!D21</f>
        <v>1496000</v>
      </c>
      <c r="E59" s="250">
        <f t="shared" si="2"/>
        <v>1496</v>
      </c>
      <c r="F59" s="251">
        <f>JMR!F21</f>
        <v>1511.731850000004</v>
      </c>
      <c r="G59" s="252">
        <f t="shared" si="3"/>
        <v>1496</v>
      </c>
      <c r="H59" s="252"/>
      <c r="I59" s="252">
        <f t="shared" si="4"/>
        <v>1496</v>
      </c>
      <c r="J59" s="253">
        <f t="shared" si="6"/>
        <v>1364</v>
      </c>
      <c r="K59" s="255">
        <v>0</v>
      </c>
      <c r="L59" s="255">
        <v>0</v>
      </c>
      <c r="M59" s="253">
        <f t="shared" si="5"/>
        <v>1364</v>
      </c>
      <c r="N59" s="298"/>
    </row>
    <row r="60" spans="2:14">
      <c r="B60" s="249">
        <v>43773</v>
      </c>
      <c r="C60" s="249">
        <v>43779</v>
      </c>
      <c r="D60" s="250">
        <f>JMR!D22</f>
        <v>1440000</v>
      </c>
      <c r="E60" s="250">
        <f t="shared" si="2"/>
        <v>1440</v>
      </c>
      <c r="F60" s="251">
        <f>JMR!F22</f>
        <v>1449.7347100000022</v>
      </c>
      <c r="G60" s="252">
        <f t="shared" si="3"/>
        <v>1440</v>
      </c>
      <c r="H60" s="252"/>
      <c r="I60" s="252">
        <f t="shared" si="4"/>
        <v>1440</v>
      </c>
      <c r="J60" s="253">
        <f>ROUNDDOWN(I60*$D$12,0)</f>
        <v>1313</v>
      </c>
      <c r="K60" s="255">
        <v>0</v>
      </c>
      <c r="L60" s="255">
        <v>0</v>
      </c>
      <c r="M60" s="253">
        <f t="shared" si="5"/>
        <v>1313</v>
      </c>
      <c r="N60" s="298"/>
    </row>
    <row r="61" spans="2:14">
      <c r="B61" s="249">
        <v>43780</v>
      </c>
      <c r="C61" s="249">
        <v>43786</v>
      </c>
      <c r="D61" s="250">
        <f>JMR!D23</f>
        <v>1219000</v>
      </c>
      <c r="E61" s="250">
        <f t="shared" si="2"/>
        <v>1219</v>
      </c>
      <c r="F61" s="251">
        <f>JMR!F23</f>
        <v>1234.1021799999969</v>
      </c>
      <c r="G61" s="252">
        <f t="shared" si="3"/>
        <v>1219</v>
      </c>
      <c r="H61" s="252"/>
      <c r="I61" s="252">
        <f t="shared" si="4"/>
        <v>1219</v>
      </c>
      <c r="J61" s="253">
        <f t="shared" si="6"/>
        <v>1112</v>
      </c>
      <c r="K61" s="255">
        <v>0</v>
      </c>
      <c r="L61" s="255">
        <v>0</v>
      </c>
      <c r="M61" s="253">
        <f t="shared" si="5"/>
        <v>1112</v>
      </c>
      <c r="N61" s="298"/>
    </row>
    <row r="62" spans="2:14">
      <c r="B62" s="249">
        <v>43787</v>
      </c>
      <c r="C62" s="249">
        <v>43793</v>
      </c>
      <c r="D62" s="250">
        <f>JMR!D24</f>
        <v>1137000</v>
      </c>
      <c r="E62" s="250">
        <f t="shared" si="2"/>
        <v>1137</v>
      </c>
      <c r="F62" s="251">
        <f>JMR!F24</f>
        <v>1147.2484200000006</v>
      </c>
      <c r="G62" s="252">
        <f t="shared" si="3"/>
        <v>1137</v>
      </c>
      <c r="H62" s="252"/>
      <c r="I62" s="252">
        <f t="shared" si="4"/>
        <v>1137</v>
      </c>
      <c r="J62" s="253">
        <f t="shared" si="6"/>
        <v>1037</v>
      </c>
      <c r="K62" s="255">
        <v>0</v>
      </c>
      <c r="L62" s="255">
        <v>0</v>
      </c>
      <c r="M62" s="253">
        <f t="shared" si="5"/>
        <v>1037</v>
      </c>
      <c r="N62" s="298"/>
    </row>
    <row r="63" spans="2:14">
      <c r="B63" s="249">
        <v>43794</v>
      </c>
      <c r="C63" s="249">
        <v>43800</v>
      </c>
      <c r="D63" s="250">
        <f>JMR!D25</f>
        <v>1061000</v>
      </c>
      <c r="E63" s="250">
        <f t="shared" si="2"/>
        <v>1061</v>
      </c>
      <c r="F63" s="251">
        <f>JMR!F25</f>
        <v>1071.550139999998</v>
      </c>
      <c r="G63" s="252">
        <f t="shared" si="3"/>
        <v>1061</v>
      </c>
      <c r="H63" s="252"/>
      <c r="I63" s="252">
        <f t="shared" si="4"/>
        <v>1061</v>
      </c>
      <c r="J63" s="253">
        <f t="shared" si="6"/>
        <v>968</v>
      </c>
      <c r="K63" s="255">
        <v>0</v>
      </c>
      <c r="L63" s="255">
        <v>0</v>
      </c>
      <c r="M63" s="253">
        <f t="shared" si="5"/>
        <v>968</v>
      </c>
      <c r="N63" s="298"/>
    </row>
    <row r="64" spans="2:14">
      <c r="B64" s="249">
        <v>43801</v>
      </c>
      <c r="C64" s="249">
        <v>43807</v>
      </c>
      <c r="D64" s="250">
        <f>JMR!D26</f>
        <v>505000</v>
      </c>
      <c r="E64" s="250">
        <f t="shared" si="2"/>
        <v>505</v>
      </c>
      <c r="F64" s="251">
        <f>JMR!F26</f>
        <v>514.93613000000585</v>
      </c>
      <c r="G64" s="252">
        <f t="shared" si="3"/>
        <v>505</v>
      </c>
      <c r="H64" s="252"/>
      <c r="I64" s="252">
        <f t="shared" si="4"/>
        <v>505</v>
      </c>
      <c r="J64" s="253">
        <f t="shared" si="6"/>
        <v>460</v>
      </c>
      <c r="K64" s="255">
        <v>0</v>
      </c>
      <c r="L64" s="255">
        <v>0</v>
      </c>
      <c r="M64" s="253">
        <f t="shared" si="5"/>
        <v>460</v>
      </c>
      <c r="N64" s="298"/>
    </row>
    <row r="65" spans="2:14">
      <c r="B65" s="249">
        <v>43808</v>
      </c>
      <c r="C65" s="249">
        <v>43814</v>
      </c>
      <c r="D65" s="250">
        <f>JMR!D27</f>
        <v>260000</v>
      </c>
      <c r="E65" s="250">
        <f t="shared" si="2"/>
        <v>260</v>
      </c>
      <c r="F65" s="251">
        <f>JMR!F27</f>
        <v>267.3525399999981</v>
      </c>
      <c r="G65" s="252">
        <f t="shared" si="3"/>
        <v>260</v>
      </c>
      <c r="H65" s="252"/>
      <c r="I65" s="252">
        <f t="shared" si="4"/>
        <v>260</v>
      </c>
      <c r="J65" s="253">
        <f t="shared" si="6"/>
        <v>237</v>
      </c>
      <c r="K65" s="255">
        <v>0</v>
      </c>
      <c r="L65" s="255">
        <v>0</v>
      </c>
      <c r="M65" s="253">
        <f t="shared" si="5"/>
        <v>237</v>
      </c>
      <c r="N65" s="298"/>
    </row>
    <row r="66" spans="2:14">
      <c r="B66" s="249">
        <v>43815</v>
      </c>
      <c r="C66" s="249">
        <v>43821</v>
      </c>
      <c r="D66" s="250">
        <f>JMR!D28</f>
        <v>933000</v>
      </c>
      <c r="E66" s="250">
        <f t="shared" si="2"/>
        <v>933</v>
      </c>
      <c r="F66" s="251">
        <f>JMR!F28</f>
        <v>943.79630000000225</v>
      </c>
      <c r="G66" s="252">
        <f t="shared" si="3"/>
        <v>933</v>
      </c>
      <c r="H66" s="252"/>
      <c r="I66" s="252">
        <f t="shared" si="4"/>
        <v>933</v>
      </c>
      <c r="J66" s="253">
        <f t="shared" si="6"/>
        <v>851</v>
      </c>
      <c r="K66" s="255">
        <v>0</v>
      </c>
      <c r="L66" s="255">
        <v>0</v>
      </c>
      <c r="M66" s="253">
        <f t="shared" si="5"/>
        <v>851</v>
      </c>
      <c r="N66" s="298"/>
    </row>
    <row r="67" spans="2:14">
      <c r="B67" s="249">
        <v>43822</v>
      </c>
      <c r="C67" s="249">
        <v>43828</v>
      </c>
      <c r="D67" s="250">
        <f>JMR!D29</f>
        <v>982000</v>
      </c>
      <c r="E67" s="250">
        <f t="shared" si="2"/>
        <v>982</v>
      </c>
      <c r="F67" s="251">
        <f>JMR!F29</f>
        <v>994.73798999999315</v>
      </c>
      <c r="G67" s="252">
        <f t="shared" si="3"/>
        <v>982</v>
      </c>
      <c r="H67" s="252"/>
      <c r="I67" s="252">
        <f t="shared" si="4"/>
        <v>982</v>
      </c>
      <c r="J67" s="253">
        <f t="shared" si="6"/>
        <v>895</v>
      </c>
      <c r="K67" s="255">
        <v>0</v>
      </c>
      <c r="L67" s="255">
        <v>0</v>
      </c>
      <c r="M67" s="253">
        <f t="shared" si="5"/>
        <v>895</v>
      </c>
      <c r="N67" s="298"/>
    </row>
    <row r="68" spans="2:14">
      <c r="B68" s="249">
        <v>43829</v>
      </c>
      <c r="C68" s="249">
        <v>43835</v>
      </c>
      <c r="D68" s="250">
        <f>JMR!D30</f>
        <v>778000</v>
      </c>
      <c r="E68" s="250">
        <f t="shared" si="2"/>
        <v>778</v>
      </c>
      <c r="F68" s="251">
        <f>JMR!F30</f>
        <v>790.4687100000009</v>
      </c>
      <c r="G68" s="252">
        <f t="shared" si="3"/>
        <v>778</v>
      </c>
      <c r="H68" s="252"/>
      <c r="I68" s="252">
        <f t="shared" si="4"/>
        <v>778</v>
      </c>
      <c r="J68" s="253">
        <f t="shared" si="6"/>
        <v>709</v>
      </c>
      <c r="K68" s="255">
        <v>0</v>
      </c>
      <c r="L68" s="255">
        <v>0</v>
      </c>
      <c r="M68" s="253">
        <f t="shared" si="5"/>
        <v>709</v>
      </c>
      <c r="N68" s="298"/>
    </row>
    <row r="69" spans="2:14">
      <c r="B69" s="242">
        <v>43836</v>
      </c>
      <c r="C69" s="242">
        <v>43842</v>
      </c>
      <c r="D69" s="243">
        <f>JMR!D31</f>
        <v>881000</v>
      </c>
      <c r="E69" s="243">
        <f t="shared" si="2"/>
        <v>881</v>
      </c>
      <c r="F69" s="245">
        <f>JMR!F31</f>
        <v>892.01721000000293</v>
      </c>
      <c r="G69" s="246">
        <f t="shared" si="3"/>
        <v>881</v>
      </c>
      <c r="H69" s="246"/>
      <c r="I69" s="246">
        <f t="shared" si="4"/>
        <v>881</v>
      </c>
      <c r="J69" s="247">
        <f t="shared" si="6"/>
        <v>803</v>
      </c>
      <c r="K69" s="244">
        <v>0</v>
      </c>
      <c r="L69" s="244">
        <v>0</v>
      </c>
      <c r="M69" s="247">
        <f t="shared" si="5"/>
        <v>803</v>
      </c>
      <c r="N69" s="299">
        <f>SUM(M69:M120)</f>
        <v>151375</v>
      </c>
    </row>
    <row r="70" spans="2:14">
      <c r="B70" s="242">
        <v>43843</v>
      </c>
      <c r="C70" s="242">
        <v>43849</v>
      </c>
      <c r="D70" s="243">
        <f>JMR!D32</f>
        <v>1056000</v>
      </c>
      <c r="E70" s="243">
        <f t="shared" si="2"/>
        <v>1056</v>
      </c>
      <c r="F70" s="245">
        <f>JMR!F32</f>
        <v>1067.0833899999957</v>
      </c>
      <c r="G70" s="246">
        <f t="shared" si="3"/>
        <v>1056</v>
      </c>
      <c r="H70" s="246"/>
      <c r="I70" s="246">
        <f t="shared" si="4"/>
        <v>1056</v>
      </c>
      <c r="J70" s="247">
        <f t="shared" si="6"/>
        <v>963</v>
      </c>
      <c r="K70" s="244">
        <v>0</v>
      </c>
      <c r="L70" s="244">
        <v>0</v>
      </c>
      <c r="M70" s="247">
        <f t="shared" si="5"/>
        <v>963</v>
      </c>
      <c r="N70" s="300"/>
    </row>
    <row r="71" spans="2:14">
      <c r="B71" s="242">
        <v>43850</v>
      </c>
      <c r="C71" s="242">
        <v>43856</v>
      </c>
      <c r="D71" s="243">
        <f>JMR!D33</f>
        <v>1012000</v>
      </c>
      <c r="E71" s="243">
        <f t="shared" si="2"/>
        <v>1012</v>
      </c>
      <c r="F71" s="245">
        <f>JMR!F33</f>
        <v>1023.4429100000002</v>
      </c>
      <c r="G71" s="246">
        <f t="shared" si="3"/>
        <v>1012</v>
      </c>
      <c r="H71" s="246"/>
      <c r="I71" s="246">
        <f t="shared" si="4"/>
        <v>1012</v>
      </c>
      <c r="J71" s="247">
        <f t="shared" si="6"/>
        <v>923</v>
      </c>
      <c r="K71" s="244">
        <v>0</v>
      </c>
      <c r="L71" s="244">
        <v>0</v>
      </c>
      <c r="M71" s="247">
        <f t="shared" si="5"/>
        <v>923</v>
      </c>
      <c r="N71" s="300"/>
    </row>
    <row r="72" spans="2:14">
      <c r="B72" s="242">
        <v>43857</v>
      </c>
      <c r="C72" s="242">
        <v>43863</v>
      </c>
      <c r="D72" s="243">
        <f>JMR!D34</f>
        <v>1046000</v>
      </c>
      <c r="E72" s="243">
        <f t="shared" si="2"/>
        <v>1046</v>
      </c>
      <c r="F72" s="245">
        <f>JMR!F34</f>
        <v>1083.3904699999982</v>
      </c>
      <c r="G72" s="246">
        <f t="shared" si="3"/>
        <v>1046</v>
      </c>
      <c r="H72" s="246"/>
      <c r="I72" s="246">
        <f t="shared" si="4"/>
        <v>1046</v>
      </c>
      <c r="J72" s="247">
        <f t="shared" si="6"/>
        <v>954</v>
      </c>
      <c r="K72" s="244">
        <v>0</v>
      </c>
      <c r="L72" s="244">
        <v>0</v>
      </c>
      <c r="M72" s="247">
        <f t="shared" si="5"/>
        <v>954</v>
      </c>
      <c r="N72" s="300"/>
    </row>
    <row r="73" spans="2:14">
      <c r="B73" s="242">
        <v>43864</v>
      </c>
      <c r="C73" s="242">
        <v>43870</v>
      </c>
      <c r="D73" s="243">
        <f>JMR!D35</f>
        <v>1035000</v>
      </c>
      <c r="E73" s="243">
        <f t="shared" si="2"/>
        <v>1035</v>
      </c>
      <c r="F73" s="245">
        <f>JMR!F35</f>
        <v>1049.1719400000015</v>
      </c>
      <c r="G73" s="246">
        <f t="shared" si="3"/>
        <v>1035</v>
      </c>
      <c r="H73" s="246"/>
      <c r="I73" s="246">
        <f t="shared" si="4"/>
        <v>1035</v>
      </c>
      <c r="J73" s="247">
        <f t="shared" si="6"/>
        <v>944</v>
      </c>
      <c r="K73" s="244">
        <v>0</v>
      </c>
      <c r="L73" s="244">
        <v>0</v>
      </c>
      <c r="M73" s="247">
        <f t="shared" si="5"/>
        <v>944</v>
      </c>
      <c r="N73" s="300"/>
    </row>
    <row r="74" spans="2:14">
      <c r="B74" s="242">
        <v>43871</v>
      </c>
      <c r="C74" s="242">
        <v>43877</v>
      </c>
      <c r="D74" s="243">
        <f>JMR!D36</f>
        <v>1313000</v>
      </c>
      <c r="E74" s="243">
        <f t="shared" si="2"/>
        <v>1313</v>
      </c>
      <c r="F74" s="245">
        <f>JMR!F36</f>
        <v>1325.0360800000046</v>
      </c>
      <c r="G74" s="246">
        <f t="shared" ref="G74:G105" si="7">MIN(E74:F74)</f>
        <v>1313</v>
      </c>
      <c r="H74" s="246"/>
      <c r="I74" s="246">
        <f t="shared" ref="I74:I106" si="8">G74</f>
        <v>1313</v>
      </c>
      <c r="J74" s="247">
        <f t="shared" si="6"/>
        <v>1197</v>
      </c>
      <c r="K74" s="244">
        <v>0</v>
      </c>
      <c r="L74" s="244">
        <v>0</v>
      </c>
      <c r="M74" s="247">
        <f t="shared" si="5"/>
        <v>1197</v>
      </c>
      <c r="N74" s="300"/>
    </row>
    <row r="75" spans="2:14">
      <c r="B75" s="242">
        <v>43878</v>
      </c>
      <c r="C75" s="242">
        <v>43884</v>
      </c>
      <c r="D75" s="243">
        <f>JMR!D37</f>
        <v>1444000</v>
      </c>
      <c r="E75" s="243">
        <f t="shared" si="2"/>
        <v>1444</v>
      </c>
      <c r="F75" s="245">
        <f>JMR!F37</f>
        <v>1454.6690199999978</v>
      </c>
      <c r="G75" s="246">
        <f t="shared" si="7"/>
        <v>1444</v>
      </c>
      <c r="H75" s="246"/>
      <c r="I75" s="246">
        <f t="shared" si="8"/>
        <v>1444</v>
      </c>
      <c r="J75" s="247">
        <f t="shared" si="6"/>
        <v>1317</v>
      </c>
      <c r="K75" s="244">
        <v>0</v>
      </c>
      <c r="L75" s="244">
        <v>0</v>
      </c>
      <c r="M75" s="247">
        <f t="shared" si="5"/>
        <v>1317</v>
      </c>
      <c r="N75" s="300"/>
    </row>
    <row r="76" spans="2:14">
      <c r="B76" s="242">
        <v>43885</v>
      </c>
      <c r="C76" s="242">
        <v>43891</v>
      </c>
      <c r="D76" s="243">
        <f>JMR!D38</f>
        <v>1290000</v>
      </c>
      <c r="E76" s="243">
        <f t="shared" si="2"/>
        <v>1290</v>
      </c>
      <c r="F76" s="245">
        <f>JMR!F38</f>
        <v>1304.4675499999987</v>
      </c>
      <c r="G76" s="246">
        <f t="shared" si="7"/>
        <v>1290</v>
      </c>
      <c r="H76" s="246"/>
      <c r="I76" s="246">
        <f t="shared" si="8"/>
        <v>1290</v>
      </c>
      <c r="J76" s="247">
        <f t="shared" si="6"/>
        <v>1176</v>
      </c>
      <c r="K76" s="244">
        <v>0</v>
      </c>
      <c r="L76" s="244">
        <v>0</v>
      </c>
      <c r="M76" s="247">
        <f t="shared" si="5"/>
        <v>1176</v>
      </c>
      <c r="N76" s="300"/>
    </row>
    <row r="77" spans="2:14">
      <c r="B77" s="242">
        <v>43892</v>
      </c>
      <c r="C77" s="242">
        <v>43898</v>
      </c>
      <c r="D77" s="243">
        <f>JMR!D39</f>
        <v>1236000</v>
      </c>
      <c r="E77" s="243">
        <f t="shared" si="2"/>
        <v>1236</v>
      </c>
      <c r="F77" s="245">
        <f>JMR!F39</f>
        <v>1250.3617599999945</v>
      </c>
      <c r="G77" s="246">
        <f t="shared" si="7"/>
        <v>1236</v>
      </c>
      <c r="H77" s="246"/>
      <c r="I77" s="246">
        <f t="shared" si="8"/>
        <v>1236</v>
      </c>
      <c r="J77" s="247">
        <f t="shared" si="6"/>
        <v>1127</v>
      </c>
      <c r="K77" s="244">
        <v>0</v>
      </c>
      <c r="L77" s="244">
        <v>0</v>
      </c>
      <c r="M77" s="247">
        <f t="shared" si="5"/>
        <v>1127</v>
      </c>
      <c r="N77" s="300"/>
    </row>
    <row r="78" spans="2:14">
      <c r="B78" s="242">
        <v>43899</v>
      </c>
      <c r="C78" s="242">
        <v>43905</v>
      </c>
      <c r="D78" s="243">
        <f>JMR!D40</f>
        <v>1308000</v>
      </c>
      <c r="E78" s="243">
        <f t="shared" si="2"/>
        <v>1308</v>
      </c>
      <c r="F78" s="245">
        <f>JMR!F40</f>
        <v>1320.9231400000026</v>
      </c>
      <c r="G78" s="246">
        <f t="shared" si="7"/>
        <v>1308</v>
      </c>
      <c r="H78" s="246"/>
      <c r="I78" s="246">
        <f t="shared" si="8"/>
        <v>1308</v>
      </c>
      <c r="J78" s="247">
        <f t="shared" si="6"/>
        <v>1193</v>
      </c>
      <c r="K78" s="244">
        <v>0</v>
      </c>
      <c r="L78" s="244">
        <v>0</v>
      </c>
      <c r="M78" s="247">
        <f t="shared" si="5"/>
        <v>1193</v>
      </c>
      <c r="N78" s="300"/>
    </row>
    <row r="79" spans="2:14">
      <c r="B79" s="242">
        <v>43906</v>
      </c>
      <c r="C79" s="242">
        <v>43912</v>
      </c>
      <c r="D79" s="243">
        <f>JMR!D41</f>
        <v>1989000</v>
      </c>
      <c r="E79" s="243">
        <f t="shared" si="2"/>
        <v>1989</v>
      </c>
      <c r="F79" s="245">
        <f>JMR!F41</f>
        <v>2004.3448799999987</v>
      </c>
      <c r="G79" s="246">
        <f t="shared" si="7"/>
        <v>1989</v>
      </c>
      <c r="H79" s="246"/>
      <c r="I79" s="246">
        <f t="shared" si="8"/>
        <v>1989</v>
      </c>
      <c r="J79" s="247">
        <f t="shared" si="6"/>
        <v>1814</v>
      </c>
      <c r="K79" s="244">
        <v>0</v>
      </c>
      <c r="L79" s="244">
        <v>0</v>
      </c>
      <c r="M79" s="247">
        <f t="shared" ref="M79:M142" si="9">J79-K79-L79</f>
        <v>1814</v>
      </c>
      <c r="N79" s="300"/>
    </row>
    <row r="80" spans="2:14">
      <c r="B80" s="242">
        <v>43913</v>
      </c>
      <c r="C80" s="242">
        <v>43919</v>
      </c>
      <c r="D80" s="243">
        <f>JMR!D42</f>
        <v>2503000</v>
      </c>
      <c r="E80" s="243">
        <f t="shared" si="2"/>
        <v>2503</v>
      </c>
      <c r="F80" s="245">
        <f>JMR!F42</f>
        <v>2520.5821600000063</v>
      </c>
      <c r="G80" s="246">
        <f t="shared" si="7"/>
        <v>2503</v>
      </c>
      <c r="H80" s="246"/>
      <c r="I80" s="246">
        <f t="shared" si="8"/>
        <v>2503</v>
      </c>
      <c r="J80" s="247">
        <f t="shared" si="6"/>
        <v>2283</v>
      </c>
      <c r="K80" s="244">
        <v>0</v>
      </c>
      <c r="L80" s="244">
        <v>0</v>
      </c>
      <c r="M80" s="247">
        <f t="shared" si="9"/>
        <v>2283</v>
      </c>
      <c r="N80" s="300"/>
    </row>
    <row r="81" spans="2:14">
      <c r="B81" s="242">
        <v>43920</v>
      </c>
      <c r="C81" s="242">
        <v>43926</v>
      </c>
      <c r="D81" s="243">
        <f>JMR!D43</f>
        <v>2976000</v>
      </c>
      <c r="E81" s="243">
        <f t="shared" si="2"/>
        <v>2976</v>
      </c>
      <c r="F81" s="245">
        <f>JMR!F43</f>
        <v>2989.7006599999963</v>
      </c>
      <c r="G81" s="246">
        <f t="shared" si="7"/>
        <v>2976</v>
      </c>
      <c r="H81" s="246"/>
      <c r="I81" s="246">
        <f t="shared" si="8"/>
        <v>2976</v>
      </c>
      <c r="J81" s="247">
        <f t="shared" si="6"/>
        <v>2715</v>
      </c>
      <c r="K81" s="244">
        <v>0</v>
      </c>
      <c r="L81" s="244">
        <v>0</v>
      </c>
      <c r="M81" s="247">
        <f t="shared" si="9"/>
        <v>2715</v>
      </c>
      <c r="N81" s="300"/>
    </row>
    <row r="82" spans="2:14">
      <c r="B82" s="242">
        <v>43927</v>
      </c>
      <c r="C82" s="242">
        <v>43933</v>
      </c>
      <c r="D82" s="243">
        <f>JMR!D44</f>
        <v>2978000</v>
      </c>
      <c r="E82" s="243">
        <f t="shared" si="2"/>
        <v>2978</v>
      </c>
      <c r="F82" s="245">
        <f>JMR!F44</f>
        <v>3002.8166000000074</v>
      </c>
      <c r="G82" s="246">
        <f t="shared" si="7"/>
        <v>2978</v>
      </c>
      <c r="H82" s="246"/>
      <c r="I82" s="246">
        <f t="shared" si="8"/>
        <v>2978</v>
      </c>
      <c r="J82" s="247">
        <f t="shared" si="6"/>
        <v>2717</v>
      </c>
      <c r="K82" s="244">
        <v>0</v>
      </c>
      <c r="L82" s="244">
        <v>0</v>
      </c>
      <c r="M82" s="247">
        <f t="shared" si="9"/>
        <v>2717</v>
      </c>
      <c r="N82" s="300"/>
    </row>
    <row r="83" spans="2:14">
      <c r="B83" s="242">
        <v>43934</v>
      </c>
      <c r="C83" s="242">
        <v>43940</v>
      </c>
      <c r="D83" s="243">
        <f>JMR!D45</f>
        <v>4681000</v>
      </c>
      <c r="E83" s="243">
        <f t="shared" si="2"/>
        <v>4681</v>
      </c>
      <c r="F83" s="245">
        <f>JMR!F45</f>
        <v>4708.2239299999956</v>
      </c>
      <c r="G83" s="246">
        <f t="shared" si="7"/>
        <v>4681</v>
      </c>
      <c r="H83" s="246"/>
      <c r="I83" s="246">
        <f t="shared" si="8"/>
        <v>4681</v>
      </c>
      <c r="J83" s="247">
        <f t="shared" si="6"/>
        <v>4270</v>
      </c>
      <c r="K83" s="244">
        <v>0</v>
      </c>
      <c r="L83" s="244">
        <v>0</v>
      </c>
      <c r="M83" s="247">
        <f t="shared" si="9"/>
        <v>4270</v>
      </c>
      <c r="N83" s="300"/>
    </row>
    <row r="84" spans="2:14">
      <c r="B84" s="242">
        <v>43941</v>
      </c>
      <c r="C84" s="242">
        <v>43947</v>
      </c>
      <c r="D84" s="243">
        <f>JMR!D46</f>
        <v>4013000</v>
      </c>
      <c r="E84" s="243">
        <f t="shared" si="2"/>
        <v>4013</v>
      </c>
      <c r="F84" s="245">
        <f>JMR!F46</f>
        <v>4026.9763899999894</v>
      </c>
      <c r="G84" s="246">
        <f t="shared" si="7"/>
        <v>4013</v>
      </c>
      <c r="H84" s="246"/>
      <c r="I84" s="246">
        <f t="shared" si="8"/>
        <v>4013</v>
      </c>
      <c r="J84" s="247">
        <f t="shared" si="6"/>
        <v>3661</v>
      </c>
      <c r="K84" s="244">
        <v>0</v>
      </c>
      <c r="L84" s="244">
        <v>0</v>
      </c>
      <c r="M84" s="247">
        <f t="shared" si="9"/>
        <v>3661</v>
      </c>
      <c r="N84" s="300"/>
    </row>
    <row r="85" spans="2:14">
      <c r="B85" s="242">
        <v>43948</v>
      </c>
      <c r="C85" s="242">
        <v>43954</v>
      </c>
      <c r="D85" s="243">
        <f>JMR!D47</f>
        <v>4707000</v>
      </c>
      <c r="E85" s="243">
        <f t="shared" si="2"/>
        <v>4707</v>
      </c>
      <c r="F85" s="245">
        <f>JMR!F47</f>
        <v>4743.3793000000078</v>
      </c>
      <c r="G85" s="246">
        <f t="shared" si="7"/>
        <v>4707</v>
      </c>
      <c r="H85" s="246"/>
      <c r="I85" s="246">
        <f t="shared" si="8"/>
        <v>4707</v>
      </c>
      <c r="J85" s="247">
        <f t="shared" si="6"/>
        <v>4294</v>
      </c>
      <c r="K85" s="244">
        <v>0</v>
      </c>
      <c r="L85" s="244">
        <v>0</v>
      </c>
      <c r="M85" s="247">
        <f t="shared" si="9"/>
        <v>4294</v>
      </c>
      <c r="N85" s="300"/>
    </row>
    <row r="86" spans="2:14">
      <c r="B86" s="242">
        <v>43955</v>
      </c>
      <c r="C86" s="242">
        <v>43961</v>
      </c>
      <c r="D86" s="243">
        <f>JMR!D48</f>
        <v>4973000</v>
      </c>
      <c r="E86" s="243">
        <f t="shared" si="2"/>
        <v>4973</v>
      </c>
      <c r="F86" s="245">
        <f>JMR!F48</f>
        <v>5009.5939199999984</v>
      </c>
      <c r="G86" s="246">
        <f t="shared" si="7"/>
        <v>4973</v>
      </c>
      <c r="H86" s="246"/>
      <c r="I86" s="246">
        <f t="shared" si="8"/>
        <v>4973</v>
      </c>
      <c r="J86" s="247">
        <f t="shared" si="6"/>
        <v>4537</v>
      </c>
      <c r="K86" s="244">
        <v>0</v>
      </c>
      <c r="L86" s="244">
        <v>0</v>
      </c>
      <c r="M86" s="247">
        <f t="shared" si="9"/>
        <v>4537</v>
      </c>
      <c r="N86" s="300"/>
    </row>
    <row r="87" spans="2:14">
      <c r="B87" s="242">
        <v>43962</v>
      </c>
      <c r="C87" s="242">
        <v>43968</v>
      </c>
      <c r="D87" s="243">
        <f>JMR!D49</f>
        <v>4937000</v>
      </c>
      <c r="E87" s="243">
        <f t="shared" si="2"/>
        <v>4937</v>
      </c>
      <c r="F87" s="245">
        <f>JMR!F49</f>
        <v>4968.2447400000037</v>
      </c>
      <c r="G87" s="246">
        <f t="shared" si="7"/>
        <v>4937</v>
      </c>
      <c r="H87" s="246"/>
      <c r="I87" s="246">
        <f t="shared" si="8"/>
        <v>4937</v>
      </c>
      <c r="J87" s="247">
        <f t="shared" si="6"/>
        <v>4504</v>
      </c>
      <c r="K87" s="244">
        <v>0</v>
      </c>
      <c r="L87" s="244">
        <v>0</v>
      </c>
      <c r="M87" s="247">
        <f t="shared" si="9"/>
        <v>4504</v>
      </c>
      <c r="N87" s="300"/>
    </row>
    <row r="88" spans="2:14">
      <c r="B88" s="242">
        <v>43969</v>
      </c>
      <c r="C88" s="242">
        <v>43975</v>
      </c>
      <c r="D88" s="243">
        <f>JMR!D50</f>
        <v>4499000</v>
      </c>
      <c r="E88" s="243">
        <f t="shared" si="2"/>
        <v>4499</v>
      </c>
      <c r="F88" s="245">
        <f>JMR!F50</f>
        <v>4525.0840400000006</v>
      </c>
      <c r="G88" s="246">
        <f t="shared" si="7"/>
        <v>4499</v>
      </c>
      <c r="H88" s="246"/>
      <c r="I88" s="246">
        <f t="shared" si="8"/>
        <v>4499</v>
      </c>
      <c r="J88" s="247">
        <f t="shared" si="6"/>
        <v>4104</v>
      </c>
      <c r="K88" s="244">
        <v>0</v>
      </c>
      <c r="L88" s="244">
        <v>0</v>
      </c>
      <c r="M88" s="247">
        <f t="shared" si="9"/>
        <v>4104</v>
      </c>
      <c r="N88" s="300"/>
    </row>
    <row r="89" spans="2:14">
      <c r="B89" s="242">
        <v>43976</v>
      </c>
      <c r="C89" s="242">
        <v>43982</v>
      </c>
      <c r="D89" s="243">
        <f>JMR!D51</f>
        <v>4616000</v>
      </c>
      <c r="E89" s="243">
        <f t="shared" si="2"/>
        <v>4616</v>
      </c>
      <c r="F89" s="245">
        <f>JMR!F51</f>
        <v>4648.6566500000008</v>
      </c>
      <c r="G89" s="246">
        <f t="shared" si="7"/>
        <v>4616</v>
      </c>
      <c r="H89" s="246"/>
      <c r="I89" s="246">
        <f t="shared" si="8"/>
        <v>4616</v>
      </c>
      <c r="J89" s="247">
        <f t="shared" si="6"/>
        <v>4211</v>
      </c>
      <c r="K89" s="244">
        <v>0</v>
      </c>
      <c r="L89" s="244">
        <v>0</v>
      </c>
      <c r="M89" s="247">
        <f t="shared" si="9"/>
        <v>4211</v>
      </c>
      <c r="N89" s="300"/>
    </row>
    <row r="90" spans="2:14">
      <c r="B90" s="242">
        <v>43983</v>
      </c>
      <c r="C90" s="242">
        <v>43989</v>
      </c>
      <c r="D90" s="243">
        <f>JMR!D52</f>
        <v>4777000</v>
      </c>
      <c r="E90" s="243">
        <f t="shared" si="2"/>
        <v>4777</v>
      </c>
      <c r="F90" s="245">
        <f>JMR!F52</f>
        <v>4819.532619999999</v>
      </c>
      <c r="G90" s="246">
        <f t="shared" si="7"/>
        <v>4777</v>
      </c>
      <c r="H90" s="246"/>
      <c r="I90" s="246">
        <f t="shared" si="8"/>
        <v>4777</v>
      </c>
      <c r="J90" s="247">
        <f t="shared" si="6"/>
        <v>4358</v>
      </c>
      <c r="K90" s="244">
        <v>0</v>
      </c>
      <c r="L90" s="244">
        <v>0</v>
      </c>
      <c r="M90" s="247">
        <f t="shared" si="9"/>
        <v>4358</v>
      </c>
      <c r="N90" s="300"/>
    </row>
    <row r="91" spans="2:14">
      <c r="B91" s="242">
        <v>43990</v>
      </c>
      <c r="C91" s="242">
        <v>43996</v>
      </c>
      <c r="D91" s="243">
        <f>JMR!D53</f>
        <v>5466000</v>
      </c>
      <c r="E91" s="243">
        <f t="shared" si="2"/>
        <v>5466</v>
      </c>
      <c r="F91" s="245">
        <f>JMR!F53</f>
        <v>5514.1583500000006</v>
      </c>
      <c r="G91" s="246">
        <f t="shared" si="7"/>
        <v>5466</v>
      </c>
      <c r="H91" s="246"/>
      <c r="I91" s="246">
        <f t="shared" si="8"/>
        <v>5466</v>
      </c>
      <c r="J91" s="247">
        <f t="shared" si="6"/>
        <v>4987</v>
      </c>
      <c r="K91" s="244">
        <v>0</v>
      </c>
      <c r="L91" s="244">
        <v>0</v>
      </c>
      <c r="M91" s="247">
        <f t="shared" si="9"/>
        <v>4987</v>
      </c>
      <c r="N91" s="300"/>
    </row>
    <row r="92" spans="2:14">
      <c r="B92" s="242">
        <v>43997</v>
      </c>
      <c r="C92" s="242">
        <v>44003</v>
      </c>
      <c r="D92" s="243">
        <f>JMR!D54</f>
        <v>5616000</v>
      </c>
      <c r="E92" s="243">
        <f t="shared" si="2"/>
        <v>5616</v>
      </c>
      <c r="F92" s="245">
        <f>JMR!F54</f>
        <v>5664.4045800000013</v>
      </c>
      <c r="G92" s="246">
        <f t="shared" si="7"/>
        <v>5616</v>
      </c>
      <c r="H92" s="246"/>
      <c r="I92" s="246">
        <f t="shared" si="8"/>
        <v>5616</v>
      </c>
      <c r="J92" s="247">
        <f t="shared" si="6"/>
        <v>5124</v>
      </c>
      <c r="K92" s="244">
        <v>0</v>
      </c>
      <c r="L92" s="244">
        <v>0</v>
      </c>
      <c r="M92" s="247">
        <f t="shared" si="9"/>
        <v>5124</v>
      </c>
      <c r="N92" s="300"/>
    </row>
    <row r="93" spans="2:14">
      <c r="B93" s="242">
        <v>44004</v>
      </c>
      <c r="C93" s="242">
        <v>44010</v>
      </c>
      <c r="D93" s="243">
        <f>JMR!D55</f>
        <v>5996000</v>
      </c>
      <c r="E93" s="243">
        <f t="shared" si="2"/>
        <v>5996</v>
      </c>
      <c r="F93" s="245">
        <f>JMR!F55</f>
        <v>6049.9022799999993</v>
      </c>
      <c r="G93" s="246">
        <f t="shared" si="7"/>
        <v>5996</v>
      </c>
      <c r="H93" s="246"/>
      <c r="I93" s="246">
        <f t="shared" si="8"/>
        <v>5996</v>
      </c>
      <c r="J93" s="247">
        <f t="shared" si="6"/>
        <v>5470</v>
      </c>
      <c r="K93" s="244">
        <v>0</v>
      </c>
      <c r="L93" s="244">
        <v>0</v>
      </c>
      <c r="M93" s="247">
        <f t="shared" si="9"/>
        <v>5470</v>
      </c>
      <c r="N93" s="300"/>
    </row>
    <row r="94" spans="2:14">
      <c r="B94" s="242">
        <v>44011</v>
      </c>
      <c r="C94" s="242">
        <v>44017</v>
      </c>
      <c r="D94" s="243">
        <f>JMR!D56</f>
        <v>6620000</v>
      </c>
      <c r="E94" s="243">
        <f t="shared" si="2"/>
        <v>6620</v>
      </c>
      <c r="F94" s="245">
        <f>JMR!F56</f>
        <v>6680.9521100000011</v>
      </c>
      <c r="G94" s="246">
        <f t="shared" si="7"/>
        <v>6620</v>
      </c>
      <c r="H94" s="246"/>
      <c r="I94" s="246">
        <f t="shared" si="8"/>
        <v>6620</v>
      </c>
      <c r="J94" s="247">
        <f t="shared" si="6"/>
        <v>6040</v>
      </c>
      <c r="K94" s="244">
        <v>0</v>
      </c>
      <c r="L94" s="244">
        <v>0</v>
      </c>
      <c r="M94" s="247">
        <f t="shared" si="9"/>
        <v>6040</v>
      </c>
      <c r="N94" s="300"/>
    </row>
    <row r="95" spans="2:14">
      <c r="B95" s="242">
        <v>44018</v>
      </c>
      <c r="C95" s="242">
        <v>44024</v>
      </c>
      <c r="D95" s="243">
        <f>JMR!D57</f>
        <v>6794000</v>
      </c>
      <c r="E95" s="243">
        <f t="shared" si="2"/>
        <v>6794</v>
      </c>
      <c r="F95" s="245">
        <f>JMR!F57</f>
        <v>6857.7957799999995</v>
      </c>
      <c r="G95" s="246">
        <f t="shared" si="7"/>
        <v>6794</v>
      </c>
      <c r="H95" s="246"/>
      <c r="I95" s="246">
        <f t="shared" si="8"/>
        <v>6794</v>
      </c>
      <c r="J95" s="247">
        <f t="shared" si="6"/>
        <v>6198</v>
      </c>
      <c r="K95" s="244">
        <v>0</v>
      </c>
      <c r="L95" s="244">
        <v>0</v>
      </c>
      <c r="M95" s="247">
        <f t="shared" si="9"/>
        <v>6198</v>
      </c>
      <c r="N95" s="300"/>
    </row>
    <row r="96" spans="2:14">
      <c r="B96" s="242">
        <v>44025</v>
      </c>
      <c r="C96" s="242">
        <v>44031</v>
      </c>
      <c r="D96" s="243">
        <f>JMR!D58</f>
        <v>6513000</v>
      </c>
      <c r="E96" s="243">
        <f t="shared" si="2"/>
        <v>6513</v>
      </c>
      <c r="F96" s="245">
        <f>JMR!F58</f>
        <v>6571.8719800000017</v>
      </c>
      <c r="G96" s="246">
        <f t="shared" si="7"/>
        <v>6513</v>
      </c>
      <c r="H96" s="246"/>
      <c r="I96" s="246">
        <f t="shared" si="8"/>
        <v>6513</v>
      </c>
      <c r="J96" s="247">
        <f t="shared" si="6"/>
        <v>5942</v>
      </c>
      <c r="K96" s="244">
        <v>0</v>
      </c>
      <c r="L96" s="244">
        <v>0</v>
      </c>
      <c r="M96" s="247">
        <f t="shared" si="9"/>
        <v>5942</v>
      </c>
      <c r="N96" s="300"/>
    </row>
    <row r="97" spans="2:14">
      <c r="B97" s="242">
        <v>44032</v>
      </c>
      <c r="C97" s="242">
        <v>44038</v>
      </c>
      <c r="D97" s="243">
        <f>JMR!D59</f>
        <v>6372000</v>
      </c>
      <c r="E97" s="243">
        <f t="shared" si="2"/>
        <v>6372</v>
      </c>
      <c r="F97" s="245">
        <f>JMR!F59</f>
        <v>6433.2283599999982</v>
      </c>
      <c r="G97" s="246">
        <f t="shared" si="7"/>
        <v>6372</v>
      </c>
      <c r="H97" s="246"/>
      <c r="I97" s="246">
        <f t="shared" si="8"/>
        <v>6372</v>
      </c>
      <c r="J97" s="247">
        <f t="shared" si="6"/>
        <v>5813</v>
      </c>
      <c r="K97" s="244">
        <v>0</v>
      </c>
      <c r="L97" s="244">
        <v>0</v>
      </c>
      <c r="M97" s="247">
        <f t="shared" si="9"/>
        <v>5813</v>
      </c>
      <c r="N97" s="300"/>
    </row>
    <row r="98" spans="2:14">
      <c r="B98" s="242">
        <v>44039</v>
      </c>
      <c r="C98" s="242">
        <v>44045</v>
      </c>
      <c r="D98" s="243">
        <f>JMR!D60</f>
        <v>5460000</v>
      </c>
      <c r="E98" s="243">
        <f t="shared" si="2"/>
        <v>5460</v>
      </c>
      <c r="F98" s="245">
        <f>JMR!F60</f>
        <v>5507.8304900000021</v>
      </c>
      <c r="G98" s="246">
        <f t="shared" si="7"/>
        <v>5460</v>
      </c>
      <c r="H98" s="246"/>
      <c r="I98" s="246">
        <f t="shared" si="8"/>
        <v>5460</v>
      </c>
      <c r="J98" s="247">
        <f t="shared" si="6"/>
        <v>4981</v>
      </c>
      <c r="K98" s="244">
        <v>0</v>
      </c>
      <c r="L98" s="244">
        <v>0</v>
      </c>
      <c r="M98" s="247">
        <f t="shared" si="9"/>
        <v>4981</v>
      </c>
      <c r="N98" s="300"/>
    </row>
    <row r="99" spans="2:14">
      <c r="B99" s="242">
        <v>44046</v>
      </c>
      <c r="C99" s="242">
        <v>44052</v>
      </c>
      <c r="D99" s="243">
        <f>JMR!D61</f>
        <v>5690000</v>
      </c>
      <c r="E99" s="243">
        <f t="shared" si="2"/>
        <v>5690</v>
      </c>
      <c r="F99" s="245">
        <f>JMR!F61</f>
        <v>5739.6509299999971</v>
      </c>
      <c r="G99" s="246">
        <f t="shared" si="7"/>
        <v>5690</v>
      </c>
      <c r="H99" s="246"/>
      <c r="I99" s="246">
        <f t="shared" si="8"/>
        <v>5690</v>
      </c>
      <c r="J99" s="247">
        <f t="shared" si="6"/>
        <v>5191</v>
      </c>
      <c r="K99" s="244">
        <v>0</v>
      </c>
      <c r="L99" s="244">
        <v>0</v>
      </c>
      <c r="M99" s="247">
        <f t="shared" si="9"/>
        <v>5191</v>
      </c>
      <c r="N99" s="300"/>
    </row>
    <row r="100" spans="2:14">
      <c r="B100" s="242">
        <v>44053</v>
      </c>
      <c r="C100" s="242">
        <v>44059</v>
      </c>
      <c r="D100" s="243">
        <f>JMR!D62</f>
        <v>6431000</v>
      </c>
      <c r="E100" s="243">
        <f t="shared" si="2"/>
        <v>6431</v>
      </c>
      <c r="F100" s="245">
        <f>JMR!F62</f>
        <v>6489.4831800000011</v>
      </c>
      <c r="G100" s="246">
        <f t="shared" si="7"/>
        <v>6431</v>
      </c>
      <c r="H100" s="246"/>
      <c r="I100" s="246">
        <f t="shared" si="8"/>
        <v>6431</v>
      </c>
      <c r="J100" s="247">
        <f t="shared" si="6"/>
        <v>5867</v>
      </c>
      <c r="K100" s="244">
        <v>0</v>
      </c>
      <c r="L100" s="244">
        <v>0</v>
      </c>
      <c r="M100" s="247">
        <f t="shared" si="9"/>
        <v>5867</v>
      </c>
      <c r="N100" s="300"/>
    </row>
    <row r="101" spans="2:14">
      <c r="B101" s="242">
        <v>44060</v>
      </c>
      <c r="C101" s="242">
        <v>44066</v>
      </c>
      <c r="D101" s="243">
        <f>JMR!D63</f>
        <v>6053000</v>
      </c>
      <c r="E101" s="243">
        <f t="shared" si="2"/>
        <v>6053</v>
      </c>
      <c r="F101" s="245">
        <f>JMR!F63</f>
        <v>6106.9901800000007</v>
      </c>
      <c r="G101" s="246">
        <f t="shared" si="7"/>
        <v>6053</v>
      </c>
      <c r="H101" s="246"/>
      <c r="I101" s="246">
        <f t="shared" si="8"/>
        <v>6053</v>
      </c>
      <c r="J101" s="247">
        <f t="shared" si="6"/>
        <v>5522</v>
      </c>
      <c r="K101" s="244">
        <v>0</v>
      </c>
      <c r="L101" s="244">
        <v>0</v>
      </c>
      <c r="M101" s="247">
        <f t="shared" si="9"/>
        <v>5522</v>
      </c>
      <c r="N101" s="300"/>
    </row>
    <row r="102" spans="2:14">
      <c r="B102" s="242">
        <v>44067</v>
      </c>
      <c r="C102" s="242">
        <v>44073</v>
      </c>
      <c r="D102" s="243">
        <f>JMR!D64</f>
        <v>6698000</v>
      </c>
      <c r="E102" s="243">
        <f t="shared" si="2"/>
        <v>6698</v>
      </c>
      <c r="F102" s="245">
        <f>JMR!F64</f>
        <v>6760.8091699999968</v>
      </c>
      <c r="G102" s="246">
        <f t="shared" si="7"/>
        <v>6698</v>
      </c>
      <c r="H102" s="246"/>
      <c r="I102" s="246">
        <f t="shared" si="8"/>
        <v>6698</v>
      </c>
      <c r="J102" s="247">
        <f t="shared" si="6"/>
        <v>6111</v>
      </c>
      <c r="K102" s="244">
        <v>0</v>
      </c>
      <c r="L102" s="244">
        <v>0</v>
      </c>
      <c r="M102" s="247">
        <f t="shared" si="9"/>
        <v>6111</v>
      </c>
      <c r="N102" s="300"/>
    </row>
    <row r="103" spans="2:14">
      <c r="B103" s="242">
        <v>44074</v>
      </c>
      <c r="C103" s="242">
        <v>44080</v>
      </c>
      <c r="D103" s="243">
        <f>JMR!D65</f>
        <v>6435000</v>
      </c>
      <c r="E103" s="243">
        <f t="shared" si="2"/>
        <v>6435</v>
      </c>
      <c r="F103" s="245">
        <f>JMR!F65</f>
        <v>6494.1050700000014</v>
      </c>
      <c r="G103" s="246">
        <f t="shared" si="7"/>
        <v>6435</v>
      </c>
      <c r="H103" s="246"/>
      <c r="I103" s="246">
        <f t="shared" si="8"/>
        <v>6435</v>
      </c>
      <c r="J103" s="247">
        <f t="shared" si="6"/>
        <v>5871</v>
      </c>
      <c r="K103" s="244">
        <v>0</v>
      </c>
      <c r="L103" s="244">
        <v>0</v>
      </c>
      <c r="M103" s="247">
        <f t="shared" si="9"/>
        <v>5871</v>
      </c>
      <c r="N103" s="300"/>
    </row>
    <row r="104" spans="2:14">
      <c r="B104" s="242">
        <v>44081</v>
      </c>
      <c r="C104" s="242">
        <v>44087</v>
      </c>
      <c r="D104" s="243">
        <f>JMR!D66</f>
        <v>4825000</v>
      </c>
      <c r="E104" s="243">
        <f t="shared" si="2"/>
        <v>4825</v>
      </c>
      <c r="F104" s="245">
        <f>JMR!F66</f>
        <v>4862.7315100000005</v>
      </c>
      <c r="G104" s="246">
        <f t="shared" si="7"/>
        <v>4825</v>
      </c>
      <c r="H104" s="246"/>
      <c r="I104" s="246">
        <f t="shared" si="8"/>
        <v>4825</v>
      </c>
      <c r="J104" s="247">
        <f t="shared" si="6"/>
        <v>4402</v>
      </c>
      <c r="K104" s="244">
        <v>0</v>
      </c>
      <c r="L104" s="244">
        <v>0</v>
      </c>
      <c r="M104" s="247">
        <f t="shared" si="9"/>
        <v>4402</v>
      </c>
      <c r="N104" s="300"/>
    </row>
    <row r="105" spans="2:14">
      <c r="B105" s="242">
        <v>44088</v>
      </c>
      <c r="C105" s="242">
        <v>44094</v>
      </c>
      <c r="D105" s="243">
        <f>JMR!D67</f>
        <v>3662000</v>
      </c>
      <c r="E105" s="243">
        <f t="shared" si="2"/>
        <v>3662</v>
      </c>
      <c r="F105" s="245">
        <f>JMR!F67</f>
        <v>3687.3704099999982</v>
      </c>
      <c r="G105" s="246">
        <f t="shared" si="7"/>
        <v>3662</v>
      </c>
      <c r="H105" s="246"/>
      <c r="I105" s="246">
        <f t="shared" si="8"/>
        <v>3662</v>
      </c>
      <c r="J105" s="247">
        <f t="shared" si="6"/>
        <v>3341</v>
      </c>
      <c r="K105" s="244">
        <v>0</v>
      </c>
      <c r="L105" s="244">
        <v>0</v>
      </c>
      <c r="M105" s="247">
        <f t="shared" si="9"/>
        <v>3341</v>
      </c>
      <c r="N105" s="300"/>
    </row>
    <row r="106" spans="2:14">
      <c r="B106" s="242">
        <v>44095</v>
      </c>
      <c r="C106" s="242">
        <v>44101</v>
      </c>
      <c r="D106" s="243">
        <f>JMR!D68</f>
        <v>2680000</v>
      </c>
      <c r="E106" s="243">
        <f t="shared" ref="E106:E169" si="10">D106/1000</f>
        <v>2680</v>
      </c>
      <c r="F106" s="245">
        <f>JMR!F68</f>
        <v>2701.331290000001</v>
      </c>
      <c r="G106" s="246">
        <f t="shared" ref="G106:G137" si="11">MIN(E106:F106)</f>
        <v>2680</v>
      </c>
      <c r="H106" s="246"/>
      <c r="I106" s="246">
        <f t="shared" si="8"/>
        <v>2680</v>
      </c>
      <c r="J106" s="247">
        <f t="shared" si="6"/>
        <v>2445</v>
      </c>
      <c r="K106" s="244">
        <v>0</v>
      </c>
      <c r="L106" s="244">
        <v>0</v>
      </c>
      <c r="M106" s="247">
        <f t="shared" si="9"/>
        <v>2445</v>
      </c>
      <c r="N106" s="300"/>
    </row>
    <row r="107" spans="2:14">
      <c r="B107" s="242">
        <v>44102</v>
      </c>
      <c r="C107" s="242">
        <v>44108</v>
      </c>
      <c r="D107" s="243">
        <f>JMR!D69</f>
        <v>2372000</v>
      </c>
      <c r="E107" s="243">
        <f t="shared" si="10"/>
        <v>2372</v>
      </c>
      <c r="F107" s="245">
        <f>JMR!F69</f>
        <v>2391.2767299999978</v>
      </c>
      <c r="G107" s="246">
        <f t="shared" si="11"/>
        <v>2372</v>
      </c>
      <c r="H107" s="246"/>
      <c r="I107" s="246">
        <f t="shared" ref="I107:I170" si="12">G107</f>
        <v>2372</v>
      </c>
      <c r="J107" s="247">
        <f t="shared" ref="J107:J170" si="13">ROUNDDOWN(I107*$D$12,0)</f>
        <v>2164</v>
      </c>
      <c r="K107" s="244">
        <v>0</v>
      </c>
      <c r="L107" s="244">
        <v>0</v>
      </c>
      <c r="M107" s="247">
        <f t="shared" si="9"/>
        <v>2164</v>
      </c>
      <c r="N107" s="300"/>
    </row>
    <row r="108" spans="2:14">
      <c r="B108" s="242">
        <v>44109</v>
      </c>
      <c r="C108" s="242">
        <v>44115</v>
      </c>
      <c r="D108" s="243">
        <f>JMR!D70</f>
        <v>2048000</v>
      </c>
      <c r="E108" s="243">
        <f t="shared" si="10"/>
        <v>2048</v>
      </c>
      <c r="F108" s="245">
        <f>JMR!F70</f>
        <v>2064.0897500000015</v>
      </c>
      <c r="G108" s="246">
        <f t="shared" si="11"/>
        <v>2048</v>
      </c>
      <c r="H108" s="246"/>
      <c r="I108" s="246">
        <f t="shared" si="12"/>
        <v>2048</v>
      </c>
      <c r="J108" s="247">
        <f t="shared" si="13"/>
        <v>1868</v>
      </c>
      <c r="K108" s="244">
        <v>0</v>
      </c>
      <c r="L108" s="244">
        <v>0</v>
      </c>
      <c r="M108" s="247">
        <f t="shared" si="9"/>
        <v>1868</v>
      </c>
      <c r="N108" s="300"/>
    </row>
    <row r="109" spans="2:14">
      <c r="B109" s="242">
        <v>44116</v>
      </c>
      <c r="C109" s="242">
        <v>44122</v>
      </c>
      <c r="D109" s="243">
        <f>JMR!D71</f>
        <v>1793000</v>
      </c>
      <c r="E109" s="243">
        <f t="shared" si="10"/>
        <v>1793</v>
      </c>
      <c r="F109" s="245">
        <f>JMR!F71</f>
        <v>1809.449840000007</v>
      </c>
      <c r="G109" s="246">
        <f t="shared" si="11"/>
        <v>1793</v>
      </c>
      <c r="H109" s="246"/>
      <c r="I109" s="246">
        <f t="shared" si="12"/>
        <v>1793</v>
      </c>
      <c r="J109" s="247">
        <f t="shared" si="13"/>
        <v>1635</v>
      </c>
      <c r="K109" s="244">
        <v>0</v>
      </c>
      <c r="L109" s="244">
        <v>0</v>
      </c>
      <c r="M109" s="247">
        <f t="shared" si="9"/>
        <v>1635</v>
      </c>
      <c r="N109" s="300"/>
    </row>
    <row r="110" spans="2:14">
      <c r="B110" s="242">
        <v>44123</v>
      </c>
      <c r="C110" s="242">
        <v>44129</v>
      </c>
      <c r="D110" s="243">
        <f>JMR!D72</f>
        <v>1476000</v>
      </c>
      <c r="E110" s="243">
        <f t="shared" si="10"/>
        <v>1476</v>
      </c>
      <c r="F110" s="245">
        <f>JMR!F72</f>
        <v>1491.333619999996</v>
      </c>
      <c r="G110" s="246">
        <f t="shared" si="11"/>
        <v>1476</v>
      </c>
      <c r="H110" s="246"/>
      <c r="I110" s="246">
        <f t="shared" si="12"/>
        <v>1476</v>
      </c>
      <c r="J110" s="247">
        <f t="shared" si="13"/>
        <v>1346</v>
      </c>
      <c r="K110" s="244">
        <v>0</v>
      </c>
      <c r="L110" s="244">
        <v>0</v>
      </c>
      <c r="M110" s="247">
        <f t="shared" si="9"/>
        <v>1346</v>
      </c>
      <c r="N110" s="300"/>
    </row>
    <row r="111" spans="2:14">
      <c r="B111" s="242">
        <v>44130</v>
      </c>
      <c r="C111" s="242">
        <v>44136</v>
      </c>
      <c r="D111" s="243">
        <f>JMR!D73</f>
        <v>1251000</v>
      </c>
      <c r="E111" s="243">
        <f t="shared" si="10"/>
        <v>1251</v>
      </c>
      <c r="F111" s="245">
        <f>JMR!F73</f>
        <v>1268.4428799999976</v>
      </c>
      <c r="G111" s="246">
        <f t="shared" si="11"/>
        <v>1251</v>
      </c>
      <c r="H111" s="246"/>
      <c r="I111" s="246">
        <f t="shared" si="12"/>
        <v>1251</v>
      </c>
      <c r="J111" s="247">
        <f t="shared" si="13"/>
        <v>1141</v>
      </c>
      <c r="K111" s="244">
        <v>0</v>
      </c>
      <c r="L111" s="244">
        <v>0</v>
      </c>
      <c r="M111" s="247">
        <f t="shared" si="9"/>
        <v>1141</v>
      </c>
      <c r="N111" s="300"/>
    </row>
    <row r="112" spans="2:14">
      <c r="B112" s="242">
        <v>44137</v>
      </c>
      <c r="C112" s="242">
        <v>44143</v>
      </c>
      <c r="D112" s="243">
        <f>JMR!D74</f>
        <v>1069000</v>
      </c>
      <c r="E112" s="243">
        <f t="shared" si="10"/>
        <v>1069</v>
      </c>
      <c r="F112" s="245">
        <f>JMR!F74</f>
        <v>1084.6480900000061</v>
      </c>
      <c r="G112" s="246">
        <f t="shared" si="11"/>
        <v>1069</v>
      </c>
      <c r="H112" s="246"/>
      <c r="I112" s="246">
        <f t="shared" si="12"/>
        <v>1069</v>
      </c>
      <c r="J112" s="247">
        <f t="shared" si="13"/>
        <v>975</v>
      </c>
      <c r="K112" s="244">
        <v>0</v>
      </c>
      <c r="L112" s="244">
        <v>0</v>
      </c>
      <c r="M112" s="247">
        <f t="shared" si="9"/>
        <v>975</v>
      </c>
      <c r="N112" s="300"/>
    </row>
    <row r="113" spans="2:14">
      <c r="B113" s="242">
        <v>44144</v>
      </c>
      <c r="C113" s="242">
        <v>44150</v>
      </c>
      <c r="D113" s="243">
        <f>JMR!D75</f>
        <v>922000</v>
      </c>
      <c r="E113" s="243">
        <f t="shared" si="10"/>
        <v>922</v>
      </c>
      <c r="F113" s="245">
        <f>JMR!F75</f>
        <v>936.57704999999589</v>
      </c>
      <c r="G113" s="246">
        <f t="shared" si="11"/>
        <v>922</v>
      </c>
      <c r="H113" s="246"/>
      <c r="I113" s="246">
        <f t="shared" si="12"/>
        <v>922</v>
      </c>
      <c r="J113" s="247">
        <f t="shared" si="13"/>
        <v>841</v>
      </c>
      <c r="K113" s="244">
        <v>0</v>
      </c>
      <c r="L113" s="244">
        <v>0</v>
      </c>
      <c r="M113" s="247">
        <f t="shared" si="9"/>
        <v>841</v>
      </c>
      <c r="N113" s="300"/>
    </row>
    <row r="114" spans="2:14">
      <c r="B114" s="242">
        <v>44151</v>
      </c>
      <c r="C114" s="242">
        <v>44157</v>
      </c>
      <c r="D114" s="243">
        <f>JMR!D76</f>
        <v>813000</v>
      </c>
      <c r="E114" s="243">
        <f t="shared" si="10"/>
        <v>813</v>
      </c>
      <c r="F114" s="245">
        <f>JMR!F76</f>
        <v>830.36675000000309</v>
      </c>
      <c r="G114" s="246">
        <f t="shared" si="11"/>
        <v>813</v>
      </c>
      <c r="H114" s="246"/>
      <c r="I114" s="246">
        <f t="shared" si="12"/>
        <v>813</v>
      </c>
      <c r="J114" s="247">
        <f t="shared" si="13"/>
        <v>741</v>
      </c>
      <c r="K114" s="244">
        <v>0</v>
      </c>
      <c r="L114" s="244">
        <v>0</v>
      </c>
      <c r="M114" s="247">
        <f t="shared" si="9"/>
        <v>741</v>
      </c>
      <c r="N114" s="300"/>
    </row>
    <row r="115" spans="2:14">
      <c r="B115" s="242">
        <v>44158</v>
      </c>
      <c r="C115" s="242">
        <v>44164</v>
      </c>
      <c r="D115" s="243">
        <f>JMR!D77</f>
        <v>829000</v>
      </c>
      <c r="E115" s="243">
        <f t="shared" si="10"/>
        <v>829</v>
      </c>
      <c r="F115" s="245">
        <f>JMR!F77</f>
        <v>850.87197999999648</v>
      </c>
      <c r="G115" s="246">
        <f t="shared" si="11"/>
        <v>829</v>
      </c>
      <c r="H115" s="246"/>
      <c r="I115" s="246">
        <f t="shared" si="12"/>
        <v>829</v>
      </c>
      <c r="J115" s="247">
        <f t="shared" si="13"/>
        <v>756</v>
      </c>
      <c r="K115" s="244">
        <v>0</v>
      </c>
      <c r="L115" s="244">
        <v>0</v>
      </c>
      <c r="M115" s="247">
        <f t="shared" si="9"/>
        <v>756</v>
      </c>
      <c r="N115" s="300"/>
    </row>
    <row r="116" spans="2:14">
      <c r="B116" s="242">
        <v>44165</v>
      </c>
      <c r="C116" s="242">
        <v>44171</v>
      </c>
      <c r="D116" s="243">
        <f>JMR!D78</f>
        <v>840000</v>
      </c>
      <c r="E116" s="243">
        <f t="shared" si="10"/>
        <v>840</v>
      </c>
      <c r="F116" s="245">
        <f>JMR!F78</f>
        <v>859.07872000000509</v>
      </c>
      <c r="G116" s="246">
        <f t="shared" si="11"/>
        <v>840</v>
      </c>
      <c r="H116" s="246"/>
      <c r="I116" s="246">
        <f t="shared" si="12"/>
        <v>840</v>
      </c>
      <c r="J116" s="247">
        <f t="shared" si="13"/>
        <v>766</v>
      </c>
      <c r="K116" s="244">
        <v>0</v>
      </c>
      <c r="L116" s="244">
        <v>0</v>
      </c>
      <c r="M116" s="247">
        <f t="shared" si="9"/>
        <v>766</v>
      </c>
      <c r="N116" s="300"/>
    </row>
    <row r="117" spans="2:14">
      <c r="B117" s="242">
        <v>44172</v>
      </c>
      <c r="C117" s="242">
        <v>44178</v>
      </c>
      <c r="D117" s="243">
        <f>JMR!D79</f>
        <v>859000</v>
      </c>
      <c r="E117" s="243">
        <f t="shared" si="10"/>
        <v>859</v>
      </c>
      <c r="F117" s="245">
        <f>JMR!F79</f>
        <v>879.48067999999842</v>
      </c>
      <c r="G117" s="246">
        <f t="shared" si="11"/>
        <v>859</v>
      </c>
      <c r="H117" s="246"/>
      <c r="I117" s="246">
        <f t="shared" si="12"/>
        <v>859</v>
      </c>
      <c r="J117" s="247">
        <f t="shared" si="13"/>
        <v>783</v>
      </c>
      <c r="K117" s="244">
        <v>0</v>
      </c>
      <c r="L117" s="244">
        <v>0</v>
      </c>
      <c r="M117" s="247">
        <f t="shared" si="9"/>
        <v>783</v>
      </c>
      <c r="N117" s="300"/>
    </row>
    <row r="118" spans="2:14">
      <c r="B118" s="242">
        <v>44179</v>
      </c>
      <c r="C118" s="242">
        <v>44185</v>
      </c>
      <c r="D118" s="243">
        <f>JMR!D80</f>
        <v>264000</v>
      </c>
      <c r="E118" s="243">
        <f t="shared" si="10"/>
        <v>264</v>
      </c>
      <c r="F118" s="245">
        <f>JMR!F80</f>
        <v>280.83116999999845</v>
      </c>
      <c r="G118" s="246">
        <f t="shared" si="11"/>
        <v>264</v>
      </c>
      <c r="H118" s="246"/>
      <c r="I118" s="246">
        <f t="shared" si="12"/>
        <v>264</v>
      </c>
      <c r="J118" s="247">
        <f t="shared" si="13"/>
        <v>240</v>
      </c>
      <c r="K118" s="244">
        <v>0</v>
      </c>
      <c r="L118" s="244">
        <v>0</v>
      </c>
      <c r="M118" s="247">
        <f t="shared" si="9"/>
        <v>240</v>
      </c>
      <c r="N118" s="300"/>
    </row>
    <row r="119" spans="2:14">
      <c r="B119" s="242">
        <v>44186</v>
      </c>
      <c r="C119" s="242">
        <v>44192</v>
      </c>
      <c r="D119" s="243">
        <f>JMR!D81</f>
        <v>133000</v>
      </c>
      <c r="E119" s="243">
        <f t="shared" si="10"/>
        <v>133</v>
      </c>
      <c r="F119" s="245">
        <f>JMR!F81</f>
        <v>149.04048999999793</v>
      </c>
      <c r="G119" s="246">
        <f t="shared" si="11"/>
        <v>133</v>
      </c>
      <c r="H119" s="246"/>
      <c r="I119" s="246">
        <f t="shared" si="12"/>
        <v>133</v>
      </c>
      <c r="J119" s="247">
        <f t="shared" si="13"/>
        <v>121</v>
      </c>
      <c r="K119" s="244">
        <v>0</v>
      </c>
      <c r="L119" s="244">
        <v>0</v>
      </c>
      <c r="M119" s="247">
        <f t="shared" si="9"/>
        <v>121</v>
      </c>
      <c r="N119" s="300"/>
    </row>
    <row r="120" spans="2:14">
      <c r="B120" s="242">
        <v>44193</v>
      </c>
      <c r="C120" s="242">
        <v>44199</v>
      </c>
      <c r="D120" s="243">
        <f>JMR!D82</f>
        <v>689000</v>
      </c>
      <c r="E120" s="243">
        <f t="shared" si="10"/>
        <v>689</v>
      </c>
      <c r="F120" s="245">
        <f>JMR!F82</f>
        <v>708.71293000000003</v>
      </c>
      <c r="G120" s="246">
        <f t="shared" si="11"/>
        <v>689</v>
      </c>
      <c r="H120" s="246"/>
      <c r="I120" s="246">
        <f t="shared" si="12"/>
        <v>689</v>
      </c>
      <c r="J120" s="247">
        <f t="shared" si="13"/>
        <v>628</v>
      </c>
      <c r="K120" s="244">
        <v>0</v>
      </c>
      <c r="L120" s="244">
        <v>0</v>
      </c>
      <c r="M120" s="247">
        <f t="shared" si="9"/>
        <v>628</v>
      </c>
      <c r="N120" s="300"/>
    </row>
    <row r="121" spans="2:14">
      <c r="B121" s="249">
        <v>44200</v>
      </c>
      <c r="C121" s="249">
        <v>44206</v>
      </c>
      <c r="D121" s="250">
        <f>JMR!D83</f>
        <v>690000</v>
      </c>
      <c r="E121" s="250">
        <f t="shared" si="10"/>
        <v>690</v>
      </c>
      <c r="F121" s="251">
        <f>JMR!F83</f>
        <v>711.33179000000621</v>
      </c>
      <c r="G121" s="252">
        <f t="shared" si="11"/>
        <v>690</v>
      </c>
      <c r="H121" s="252"/>
      <c r="I121" s="252">
        <f t="shared" si="12"/>
        <v>690</v>
      </c>
      <c r="J121" s="253">
        <f t="shared" si="13"/>
        <v>629</v>
      </c>
      <c r="K121" s="255">
        <v>0</v>
      </c>
      <c r="L121" s="255">
        <v>0</v>
      </c>
      <c r="M121" s="253">
        <f t="shared" si="9"/>
        <v>629</v>
      </c>
      <c r="N121" s="297">
        <f>SUM(M121:M172)</f>
        <v>124889</v>
      </c>
    </row>
    <row r="122" spans="2:14">
      <c r="B122" s="249">
        <v>44207</v>
      </c>
      <c r="C122" s="249">
        <v>44213</v>
      </c>
      <c r="D122" s="250">
        <f>JMR!D84</f>
        <v>667000</v>
      </c>
      <c r="E122" s="250">
        <f t="shared" si="10"/>
        <v>667</v>
      </c>
      <c r="F122" s="251">
        <f>JMR!F84</f>
        <v>686.15249999999605</v>
      </c>
      <c r="G122" s="252">
        <f t="shared" si="11"/>
        <v>667</v>
      </c>
      <c r="H122" s="252"/>
      <c r="I122" s="252">
        <f t="shared" si="12"/>
        <v>667</v>
      </c>
      <c r="J122" s="253">
        <f t="shared" si="13"/>
        <v>608</v>
      </c>
      <c r="K122" s="255">
        <v>0</v>
      </c>
      <c r="L122" s="255">
        <v>0</v>
      </c>
      <c r="M122" s="253">
        <f t="shared" si="9"/>
        <v>608</v>
      </c>
      <c r="N122" s="298"/>
    </row>
    <row r="123" spans="2:14">
      <c r="B123" s="249">
        <v>44214</v>
      </c>
      <c r="C123" s="249">
        <v>44220</v>
      </c>
      <c r="D123" s="250">
        <f>JMR!D85</f>
        <v>669000</v>
      </c>
      <c r="E123" s="250">
        <f t="shared" si="10"/>
        <v>669</v>
      </c>
      <c r="F123" s="251">
        <f>JMR!F85</f>
        <v>691.15468000000158</v>
      </c>
      <c r="G123" s="252">
        <f t="shared" si="11"/>
        <v>669</v>
      </c>
      <c r="H123" s="252"/>
      <c r="I123" s="252">
        <f t="shared" si="12"/>
        <v>669</v>
      </c>
      <c r="J123" s="253">
        <f t="shared" si="13"/>
        <v>610</v>
      </c>
      <c r="K123" s="255">
        <v>0</v>
      </c>
      <c r="L123" s="255">
        <v>0</v>
      </c>
      <c r="M123" s="253">
        <f t="shared" si="9"/>
        <v>610</v>
      </c>
      <c r="N123" s="298"/>
    </row>
    <row r="124" spans="2:14">
      <c r="B124" s="249">
        <v>44221</v>
      </c>
      <c r="C124" s="249">
        <v>44227</v>
      </c>
      <c r="D124" s="250">
        <f>JMR!D86</f>
        <v>661000</v>
      </c>
      <c r="E124" s="250">
        <f t="shared" si="10"/>
        <v>661</v>
      </c>
      <c r="F124" s="251">
        <f>JMR!F86</f>
        <v>681.70970999999577</v>
      </c>
      <c r="G124" s="252">
        <f t="shared" si="11"/>
        <v>661</v>
      </c>
      <c r="H124" s="252"/>
      <c r="I124" s="256">
        <f>G124*(1-0.2%)</f>
        <v>659.678</v>
      </c>
      <c r="J124" s="253">
        <f t="shared" si="13"/>
        <v>601</v>
      </c>
      <c r="K124" s="255">
        <v>0</v>
      </c>
      <c r="L124" s="255">
        <v>0</v>
      </c>
      <c r="M124" s="253">
        <f t="shared" si="9"/>
        <v>601</v>
      </c>
      <c r="N124" s="298"/>
    </row>
    <row r="125" spans="2:14">
      <c r="B125" s="249">
        <v>44228</v>
      </c>
      <c r="C125" s="249">
        <v>44234</v>
      </c>
      <c r="D125" s="250">
        <f>JMR!D87</f>
        <v>614000</v>
      </c>
      <c r="E125" s="250">
        <f t="shared" si="10"/>
        <v>614</v>
      </c>
      <c r="F125" s="251">
        <f>JMR!F87</f>
        <v>633.00035000000526</v>
      </c>
      <c r="G125" s="252">
        <f t="shared" si="11"/>
        <v>614</v>
      </c>
      <c r="H125" s="252"/>
      <c r="I125" s="256">
        <f t="shared" ref="I125:I129" si="14">G125*(1-0.2%)</f>
        <v>612.77200000000005</v>
      </c>
      <c r="J125" s="253">
        <f t="shared" si="13"/>
        <v>559</v>
      </c>
      <c r="K125" s="255">
        <v>0</v>
      </c>
      <c r="L125" s="255">
        <v>0</v>
      </c>
      <c r="M125" s="253">
        <f t="shared" si="9"/>
        <v>559</v>
      </c>
      <c r="N125" s="298"/>
    </row>
    <row r="126" spans="2:14">
      <c r="B126" s="249">
        <v>44235</v>
      </c>
      <c r="C126" s="249">
        <v>44241</v>
      </c>
      <c r="D126" s="250">
        <f>JMR!D88</f>
        <v>654000</v>
      </c>
      <c r="E126" s="250">
        <f t="shared" si="10"/>
        <v>654</v>
      </c>
      <c r="F126" s="251">
        <f>JMR!F88</f>
        <v>667.90424999999425</v>
      </c>
      <c r="G126" s="252">
        <f t="shared" si="11"/>
        <v>654</v>
      </c>
      <c r="H126" s="252"/>
      <c r="I126" s="256">
        <f>G126*(1-0.2%)</f>
        <v>652.69200000000001</v>
      </c>
      <c r="J126" s="253">
        <f t="shared" si="13"/>
        <v>595</v>
      </c>
      <c r="K126" s="255">
        <v>0</v>
      </c>
      <c r="L126" s="255">
        <v>0</v>
      </c>
      <c r="M126" s="253">
        <f t="shared" si="9"/>
        <v>595</v>
      </c>
      <c r="N126" s="298"/>
    </row>
    <row r="127" spans="2:14">
      <c r="B127" s="249">
        <v>44242</v>
      </c>
      <c r="C127" s="249">
        <v>44248</v>
      </c>
      <c r="D127" s="250">
        <f>JMR!D89</f>
        <v>634000</v>
      </c>
      <c r="E127" s="250">
        <f t="shared" si="10"/>
        <v>634</v>
      </c>
      <c r="F127" s="251">
        <f>JMR!F89</f>
        <v>651.64378000000283</v>
      </c>
      <c r="G127" s="252">
        <f t="shared" si="11"/>
        <v>634</v>
      </c>
      <c r="H127" s="252"/>
      <c r="I127" s="256">
        <f>G127*(1-0.2%)</f>
        <v>632.73199999999997</v>
      </c>
      <c r="J127" s="253">
        <f t="shared" si="13"/>
        <v>577</v>
      </c>
      <c r="K127" s="255">
        <v>0</v>
      </c>
      <c r="L127" s="255">
        <v>0</v>
      </c>
      <c r="M127" s="253">
        <f t="shared" si="9"/>
        <v>577</v>
      </c>
      <c r="N127" s="298"/>
    </row>
    <row r="128" spans="2:14">
      <c r="B128" s="249">
        <v>44249</v>
      </c>
      <c r="C128" s="249">
        <v>44255</v>
      </c>
      <c r="D128" s="250">
        <f>JMR!D90</f>
        <v>650000</v>
      </c>
      <c r="E128" s="250">
        <f t="shared" si="10"/>
        <v>650</v>
      </c>
      <c r="F128" s="251">
        <f>JMR!F90</f>
        <v>668.97696999999596</v>
      </c>
      <c r="G128" s="252">
        <f t="shared" si="11"/>
        <v>650</v>
      </c>
      <c r="H128" s="252"/>
      <c r="I128" s="256">
        <f t="shared" si="14"/>
        <v>648.70000000000005</v>
      </c>
      <c r="J128" s="253">
        <f t="shared" si="13"/>
        <v>591</v>
      </c>
      <c r="K128" s="255">
        <v>0</v>
      </c>
      <c r="L128" s="255">
        <v>0</v>
      </c>
      <c r="M128" s="253">
        <f t="shared" si="9"/>
        <v>591</v>
      </c>
      <c r="N128" s="298"/>
    </row>
    <row r="129" spans="2:14">
      <c r="B129" s="249">
        <v>44256</v>
      </c>
      <c r="C129" s="249">
        <v>44262</v>
      </c>
      <c r="D129" s="250">
        <f>JMR!D91</f>
        <v>630000</v>
      </c>
      <c r="E129" s="250">
        <f t="shared" si="10"/>
        <v>630</v>
      </c>
      <c r="F129" s="251">
        <f>JMR!F91</f>
        <v>646.68039000000726</v>
      </c>
      <c r="G129" s="252">
        <f t="shared" si="11"/>
        <v>630</v>
      </c>
      <c r="H129" s="252"/>
      <c r="I129" s="256">
        <f t="shared" si="14"/>
        <v>628.74</v>
      </c>
      <c r="J129" s="253">
        <f t="shared" si="13"/>
        <v>573</v>
      </c>
      <c r="K129" s="255">
        <v>0</v>
      </c>
      <c r="L129" s="255">
        <v>0</v>
      </c>
      <c r="M129" s="253">
        <f t="shared" si="9"/>
        <v>573</v>
      </c>
      <c r="N129" s="298"/>
    </row>
    <row r="130" spans="2:14">
      <c r="B130" s="249">
        <v>44263</v>
      </c>
      <c r="C130" s="249">
        <v>44269</v>
      </c>
      <c r="D130" s="250">
        <f>JMR!D92</f>
        <v>603000</v>
      </c>
      <c r="E130" s="250">
        <f t="shared" si="10"/>
        <v>603</v>
      </c>
      <c r="F130" s="251">
        <f>JMR!F92</f>
        <v>617.05499999999859</v>
      </c>
      <c r="G130" s="252">
        <f t="shared" si="11"/>
        <v>603</v>
      </c>
      <c r="H130" s="252"/>
      <c r="I130" s="256">
        <f t="shared" si="12"/>
        <v>603</v>
      </c>
      <c r="J130" s="253">
        <f t="shared" si="13"/>
        <v>550</v>
      </c>
      <c r="K130" s="255">
        <v>0</v>
      </c>
      <c r="L130" s="255">
        <v>0</v>
      </c>
      <c r="M130" s="253">
        <f t="shared" si="9"/>
        <v>550</v>
      </c>
      <c r="N130" s="298"/>
    </row>
    <row r="131" spans="2:14">
      <c r="B131" s="249">
        <v>44270</v>
      </c>
      <c r="C131" s="249">
        <v>44276</v>
      </c>
      <c r="D131" s="250">
        <f>JMR!D93</f>
        <v>616000</v>
      </c>
      <c r="E131" s="250">
        <f t="shared" si="10"/>
        <v>616</v>
      </c>
      <c r="F131" s="251">
        <f>JMR!F93</f>
        <v>634.45247000000143</v>
      </c>
      <c r="G131" s="252">
        <f t="shared" si="11"/>
        <v>616</v>
      </c>
      <c r="H131" s="252"/>
      <c r="I131" s="256">
        <f t="shared" si="12"/>
        <v>616</v>
      </c>
      <c r="J131" s="253">
        <f t="shared" si="13"/>
        <v>562</v>
      </c>
      <c r="K131" s="255">
        <v>0</v>
      </c>
      <c r="L131" s="255">
        <v>0</v>
      </c>
      <c r="M131" s="253">
        <f t="shared" si="9"/>
        <v>562</v>
      </c>
      <c r="N131" s="298"/>
    </row>
    <row r="132" spans="2:14">
      <c r="B132" s="249">
        <v>44277</v>
      </c>
      <c r="C132" s="249">
        <v>44283</v>
      </c>
      <c r="D132" s="250">
        <f>JMR!D94</f>
        <v>832000</v>
      </c>
      <c r="E132" s="250">
        <f t="shared" si="10"/>
        <v>832</v>
      </c>
      <c r="F132" s="251">
        <f>JMR!F94</f>
        <v>854.17863999999531</v>
      </c>
      <c r="G132" s="252">
        <f t="shared" si="11"/>
        <v>832</v>
      </c>
      <c r="H132" s="252"/>
      <c r="I132" s="256">
        <f t="shared" si="12"/>
        <v>832</v>
      </c>
      <c r="J132" s="253">
        <f t="shared" si="13"/>
        <v>759</v>
      </c>
      <c r="K132" s="255">
        <v>0</v>
      </c>
      <c r="L132" s="255">
        <v>0</v>
      </c>
      <c r="M132" s="253">
        <f t="shared" si="9"/>
        <v>759</v>
      </c>
      <c r="N132" s="298"/>
    </row>
    <row r="133" spans="2:14">
      <c r="B133" s="249">
        <v>44284</v>
      </c>
      <c r="C133" s="249">
        <v>44290</v>
      </c>
      <c r="D133" s="250">
        <f>JMR!D95</f>
        <v>1065000</v>
      </c>
      <c r="E133" s="250">
        <f t="shared" si="10"/>
        <v>1065</v>
      </c>
      <c r="F133" s="251">
        <f>JMR!F95</f>
        <v>1087.5806599999987</v>
      </c>
      <c r="G133" s="252">
        <f t="shared" si="11"/>
        <v>1065</v>
      </c>
      <c r="H133" s="252"/>
      <c r="I133" s="256">
        <f t="shared" si="12"/>
        <v>1065</v>
      </c>
      <c r="J133" s="253">
        <f t="shared" si="13"/>
        <v>971</v>
      </c>
      <c r="K133" s="255">
        <v>0</v>
      </c>
      <c r="L133" s="255">
        <v>0</v>
      </c>
      <c r="M133" s="253">
        <f t="shared" si="9"/>
        <v>971</v>
      </c>
      <c r="N133" s="298"/>
    </row>
    <row r="134" spans="2:14">
      <c r="B134" s="249">
        <v>44291</v>
      </c>
      <c r="C134" s="249">
        <v>44297</v>
      </c>
      <c r="D134" s="250">
        <f>JMR!D96</f>
        <v>1149000</v>
      </c>
      <c r="E134" s="250">
        <f t="shared" si="10"/>
        <v>1149</v>
      </c>
      <c r="F134" s="251">
        <f>JMR!F96</f>
        <v>1171.2908099999977</v>
      </c>
      <c r="G134" s="252">
        <f t="shared" si="11"/>
        <v>1149</v>
      </c>
      <c r="H134" s="252"/>
      <c r="I134" s="252">
        <f t="shared" si="12"/>
        <v>1149</v>
      </c>
      <c r="J134" s="253">
        <f t="shared" si="13"/>
        <v>1048</v>
      </c>
      <c r="K134" s="255">
        <v>0</v>
      </c>
      <c r="L134" s="255">
        <v>0</v>
      </c>
      <c r="M134" s="253">
        <f t="shared" si="9"/>
        <v>1048</v>
      </c>
      <c r="N134" s="298"/>
    </row>
    <row r="135" spans="2:14">
      <c r="B135" s="249">
        <v>44298</v>
      </c>
      <c r="C135" s="249">
        <v>44304</v>
      </c>
      <c r="D135" s="250">
        <f>JMR!D97</f>
        <v>1144000</v>
      </c>
      <c r="E135" s="250">
        <f t="shared" si="10"/>
        <v>1144</v>
      </c>
      <c r="F135" s="251">
        <f>JMR!F97</f>
        <v>1165.481540000003</v>
      </c>
      <c r="G135" s="252">
        <f t="shared" si="11"/>
        <v>1144</v>
      </c>
      <c r="H135" s="252"/>
      <c r="I135" s="252">
        <f t="shared" si="12"/>
        <v>1144</v>
      </c>
      <c r="J135" s="253">
        <f t="shared" si="13"/>
        <v>1043</v>
      </c>
      <c r="K135" s="255">
        <v>0</v>
      </c>
      <c r="L135" s="255">
        <v>0</v>
      </c>
      <c r="M135" s="253">
        <f t="shared" si="9"/>
        <v>1043</v>
      </c>
      <c r="N135" s="298"/>
    </row>
    <row r="136" spans="2:14">
      <c r="B136" s="249">
        <v>44305</v>
      </c>
      <c r="C136" s="249">
        <v>44311</v>
      </c>
      <c r="D136" s="250">
        <f>JMR!D98</f>
        <v>1874000</v>
      </c>
      <c r="E136" s="250">
        <f t="shared" si="10"/>
        <v>1874</v>
      </c>
      <c r="F136" s="251">
        <f>JMR!F98</f>
        <v>1900.8417599999959</v>
      </c>
      <c r="G136" s="252">
        <f t="shared" si="11"/>
        <v>1874</v>
      </c>
      <c r="H136" s="252"/>
      <c r="I136" s="252">
        <f t="shared" si="12"/>
        <v>1874</v>
      </c>
      <c r="J136" s="253">
        <f t="shared" si="13"/>
        <v>1709</v>
      </c>
      <c r="K136" s="255">
        <v>0</v>
      </c>
      <c r="L136" s="255">
        <v>0</v>
      </c>
      <c r="M136" s="253">
        <f t="shared" si="9"/>
        <v>1709</v>
      </c>
      <c r="N136" s="298"/>
    </row>
    <row r="137" spans="2:14">
      <c r="B137" s="249">
        <v>44312</v>
      </c>
      <c r="C137" s="249">
        <v>44318</v>
      </c>
      <c r="D137" s="250">
        <f>JMR!D99</f>
        <v>2596000</v>
      </c>
      <c r="E137" s="250">
        <f t="shared" si="10"/>
        <v>2596</v>
      </c>
      <c r="F137" s="251">
        <f>JMR!F99</f>
        <v>2625.9711500000008</v>
      </c>
      <c r="G137" s="252">
        <f t="shared" si="11"/>
        <v>2596</v>
      </c>
      <c r="H137" s="252"/>
      <c r="I137" s="252">
        <f t="shared" si="12"/>
        <v>2596</v>
      </c>
      <c r="J137" s="253">
        <f t="shared" si="13"/>
        <v>2368</v>
      </c>
      <c r="K137" s="255">
        <v>0</v>
      </c>
      <c r="L137" s="255">
        <v>0</v>
      </c>
      <c r="M137" s="253">
        <f t="shared" si="9"/>
        <v>2368</v>
      </c>
      <c r="N137" s="298"/>
    </row>
    <row r="138" spans="2:14">
      <c r="B138" s="249">
        <v>44319</v>
      </c>
      <c r="C138" s="249">
        <v>44325</v>
      </c>
      <c r="D138" s="250">
        <f>JMR!D100</f>
        <v>2668000</v>
      </c>
      <c r="E138" s="250">
        <f t="shared" si="10"/>
        <v>2668</v>
      </c>
      <c r="F138" s="251">
        <f>JMR!F100</f>
        <v>2700.514320000003</v>
      </c>
      <c r="G138" s="252">
        <f t="shared" ref="G138:G169" si="15">MIN(E138:F138)</f>
        <v>2668</v>
      </c>
      <c r="H138" s="252"/>
      <c r="I138" s="252">
        <f t="shared" si="12"/>
        <v>2668</v>
      </c>
      <c r="J138" s="253">
        <f t="shared" si="13"/>
        <v>2434</v>
      </c>
      <c r="K138" s="255">
        <v>0</v>
      </c>
      <c r="L138" s="255">
        <v>0</v>
      </c>
      <c r="M138" s="253">
        <f t="shared" si="9"/>
        <v>2434</v>
      </c>
      <c r="N138" s="298"/>
    </row>
    <row r="139" spans="2:14">
      <c r="B139" s="249">
        <v>44326</v>
      </c>
      <c r="C139" s="249">
        <v>44332</v>
      </c>
      <c r="D139" s="250">
        <f>JMR!D101</f>
        <v>2715000</v>
      </c>
      <c r="E139" s="250">
        <f t="shared" si="10"/>
        <v>2715</v>
      </c>
      <c r="F139" s="251">
        <f>JMR!F101</f>
        <v>2742.1172799999963</v>
      </c>
      <c r="G139" s="252">
        <f t="shared" si="15"/>
        <v>2715</v>
      </c>
      <c r="H139" s="252"/>
      <c r="I139" s="252">
        <f t="shared" si="12"/>
        <v>2715</v>
      </c>
      <c r="J139" s="253">
        <f t="shared" si="13"/>
        <v>2477</v>
      </c>
      <c r="K139" s="255">
        <v>0</v>
      </c>
      <c r="L139" s="255">
        <v>0</v>
      </c>
      <c r="M139" s="253">
        <f t="shared" si="9"/>
        <v>2477</v>
      </c>
      <c r="N139" s="298"/>
    </row>
    <row r="140" spans="2:14">
      <c r="B140" s="249">
        <v>44333</v>
      </c>
      <c r="C140" s="249">
        <v>44339</v>
      </c>
      <c r="D140" s="250">
        <f>JMR!D102</f>
        <v>2854000</v>
      </c>
      <c r="E140" s="250">
        <f t="shared" si="10"/>
        <v>2854</v>
      </c>
      <c r="F140" s="251">
        <f>JMR!F102</f>
        <v>2880.0541900000003</v>
      </c>
      <c r="G140" s="252">
        <f t="shared" si="15"/>
        <v>2854</v>
      </c>
      <c r="H140" s="252"/>
      <c r="I140" s="252">
        <f t="shared" si="12"/>
        <v>2854</v>
      </c>
      <c r="J140" s="253">
        <f t="shared" si="13"/>
        <v>2603</v>
      </c>
      <c r="K140" s="255">
        <v>0</v>
      </c>
      <c r="L140" s="255">
        <v>0</v>
      </c>
      <c r="M140" s="253">
        <f t="shared" si="9"/>
        <v>2603</v>
      </c>
      <c r="N140" s="298"/>
    </row>
    <row r="141" spans="2:14">
      <c r="B141" s="249">
        <v>44340</v>
      </c>
      <c r="C141" s="249">
        <v>44346</v>
      </c>
      <c r="D141" s="250">
        <f>JMR!D103</f>
        <v>3581000</v>
      </c>
      <c r="E141" s="250">
        <f t="shared" si="10"/>
        <v>3581</v>
      </c>
      <c r="F141" s="251">
        <f>JMR!F103</f>
        <v>3611.5032500000002</v>
      </c>
      <c r="G141" s="252">
        <f t="shared" si="15"/>
        <v>3581</v>
      </c>
      <c r="H141" s="252"/>
      <c r="I141" s="252">
        <f t="shared" si="12"/>
        <v>3581</v>
      </c>
      <c r="J141" s="253">
        <f t="shared" si="13"/>
        <v>3267</v>
      </c>
      <c r="K141" s="255">
        <v>0</v>
      </c>
      <c r="L141" s="255">
        <v>0</v>
      </c>
      <c r="M141" s="253">
        <f t="shared" si="9"/>
        <v>3267</v>
      </c>
      <c r="N141" s="298"/>
    </row>
    <row r="142" spans="2:14">
      <c r="B142" s="249">
        <v>44347</v>
      </c>
      <c r="C142" s="249">
        <v>44353</v>
      </c>
      <c r="D142" s="250">
        <f>JMR!D104</f>
        <v>3882000</v>
      </c>
      <c r="E142" s="250">
        <f t="shared" si="10"/>
        <v>3882</v>
      </c>
      <c r="F142" s="251">
        <f>JMR!F104</f>
        <v>3910.3087299999997</v>
      </c>
      <c r="G142" s="252">
        <f t="shared" si="15"/>
        <v>3882</v>
      </c>
      <c r="H142" s="252"/>
      <c r="I142" s="252">
        <f t="shared" si="12"/>
        <v>3882</v>
      </c>
      <c r="J142" s="253">
        <f t="shared" si="13"/>
        <v>3541</v>
      </c>
      <c r="K142" s="255">
        <v>0</v>
      </c>
      <c r="L142" s="255">
        <v>0</v>
      </c>
      <c r="M142" s="253">
        <f t="shared" si="9"/>
        <v>3541</v>
      </c>
      <c r="N142" s="298"/>
    </row>
    <row r="143" spans="2:14">
      <c r="B143" s="249">
        <v>44354</v>
      </c>
      <c r="C143" s="249">
        <v>44360</v>
      </c>
      <c r="D143" s="250">
        <f>JMR!D105</f>
        <v>5513000</v>
      </c>
      <c r="E143" s="250">
        <f t="shared" si="10"/>
        <v>5513</v>
      </c>
      <c r="F143" s="251">
        <f>JMR!F105</f>
        <v>5562.7596300000005</v>
      </c>
      <c r="G143" s="252">
        <f t="shared" si="15"/>
        <v>5513</v>
      </c>
      <c r="H143" s="252"/>
      <c r="I143" s="252">
        <f t="shared" si="12"/>
        <v>5513</v>
      </c>
      <c r="J143" s="253">
        <f t="shared" si="13"/>
        <v>5030</v>
      </c>
      <c r="K143" s="255">
        <v>0</v>
      </c>
      <c r="L143" s="255">
        <v>0</v>
      </c>
      <c r="M143" s="253">
        <f t="shared" ref="M143:M203" si="16">J143-K143-L143</f>
        <v>5030</v>
      </c>
      <c r="N143" s="298"/>
    </row>
    <row r="144" spans="2:14">
      <c r="B144" s="249">
        <v>44361</v>
      </c>
      <c r="C144" s="249">
        <v>44367</v>
      </c>
      <c r="D144" s="250">
        <f>JMR!D106</f>
        <v>5555000</v>
      </c>
      <c r="E144" s="250">
        <f t="shared" si="10"/>
        <v>5555</v>
      </c>
      <c r="F144" s="251">
        <f>JMR!F106</f>
        <v>5600.8053200000004</v>
      </c>
      <c r="G144" s="252">
        <f t="shared" si="15"/>
        <v>5555</v>
      </c>
      <c r="H144" s="252"/>
      <c r="I144" s="252">
        <f t="shared" si="12"/>
        <v>5555</v>
      </c>
      <c r="J144" s="253">
        <f t="shared" si="13"/>
        <v>5068</v>
      </c>
      <c r="K144" s="255">
        <v>0</v>
      </c>
      <c r="L144" s="255">
        <v>0</v>
      </c>
      <c r="M144" s="253">
        <f t="shared" si="16"/>
        <v>5068</v>
      </c>
      <c r="N144" s="298"/>
    </row>
    <row r="145" spans="2:14">
      <c r="B145" s="249">
        <v>44368</v>
      </c>
      <c r="C145" s="249">
        <v>44374</v>
      </c>
      <c r="D145" s="250">
        <f>JMR!D107</f>
        <v>5003097</v>
      </c>
      <c r="E145" s="250">
        <f t="shared" si="10"/>
        <v>5003.0969999999998</v>
      </c>
      <c r="F145" s="251">
        <f>JMR!F107</f>
        <v>5043.203833999999</v>
      </c>
      <c r="G145" s="252">
        <f t="shared" si="15"/>
        <v>5003.0969999999998</v>
      </c>
      <c r="H145" s="252"/>
      <c r="I145" s="252">
        <f t="shared" si="12"/>
        <v>5003.0969999999998</v>
      </c>
      <c r="J145" s="253">
        <f t="shared" si="13"/>
        <v>4564</v>
      </c>
      <c r="K145" s="255">
        <v>0</v>
      </c>
      <c r="L145" s="255">
        <v>0</v>
      </c>
      <c r="M145" s="253">
        <f t="shared" si="16"/>
        <v>4564</v>
      </c>
      <c r="N145" s="298"/>
    </row>
    <row r="146" spans="2:14">
      <c r="B146" s="249">
        <v>44375</v>
      </c>
      <c r="C146" s="249">
        <v>44381</v>
      </c>
      <c r="D146" s="250">
        <f>JMR!D108</f>
        <v>5099609</v>
      </c>
      <c r="E146" s="250">
        <f t="shared" si="10"/>
        <v>5099.6090000000004</v>
      </c>
      <c r="F146" s="251">
        <f>JMR!F108</f>
        <v>5138.5620000000017</v>
      </c>
      <c r="G146" s="252">
        <f t="shared" si="15"/>
        <v>5099.6090000000004</v>
      </c>
      <c r="H146" s="252"/>
      <c r="I146" s="252">
        <f t="shared" si="12"/>
        <v>5099.6090000000004</v>
      </c>
      <c r="J146" s="253">
        <f t="shared" si="13"/>
        <v>4652</v>
      </c>
      <c r="K146" s="255">
        <v>0</v>
      </c>
      <c r="L146" s="255">
        <v>0</v>
      </c>
      <c r="M146" s="253">
        <f t="shared" si="16"/>
        <v>4652</v>
      </c>
      <c r="N146" s="298"/>
    </row>
    <row r="147" spans="2:14">
      <c r="B147" s="249">
        <v>44382</v>
      </c>
      <c r="C147" s="249">
        <v>44388</v>
      </c>
      <c r="D147" s="250">
        <f>JMR!D109</f>
        <v>5885777</v>
      </c>
      <c r="E147" s="250">
        <f t="shared" si="10"/>
        <v>5885.777</v>
      </c>
      <c r="F147" s="251">
        <f>JMR!F109</f>
        <v>5930.9879999999994</v>
      </c>
      <c r="G147" s="252">
        <f t="shared" si="15"/>
        <v>5885.777</v>
      </c>
      <c r="H147" s="252"/>
      <c r="I147" s="252">
        <f t="shared" si="12"/>
        <v>5885.777</v>
      </c>
      <c r="J147" s="253">
        <f t="shared" si="13"/>
        <v>5370</v>
      </c>
      <c r="K147" s="255">
        <v>0</v>
      </c>
      <c r="L147" s="255">
        <v>0</v>
      </c>
      <c r="M147" s="253">
        <f t="shared" si="16"/>
        <v>5370</v>
      </c>
      <c r="N147" s="298"/>
    </row>
    <row r="148" spans="2:14">
      <c r="B148" s="249">
        <v>44389</v>
      </c>
      <c r="C148" s="249">
        <v>44395</v>
      </c>
      <c r="D148" s="250">
        <f>JMR!D110</f>
        <v>6235891</v>
      </c>
      <c r="E148" s="250">
        <f t="shared" si="10"/>
        <v>6235.8909999999996</v>
      </c>
      <c r="F148" s="251">
        <f>JMR!F110</f>
        <v>6286.4820000000009</v>
      </c>
      <c r="G148" s="252">
        <f t="shared" si="15"/>
        <v>6235.8909999999996</v>
      </c>
      <c r="H148" s="252"/>
      <c r="I148" s="252">
        <f t="shared" si="12"/>
        <v>6235.8909999999996</v>
      </c>
      <c r="J148" s="253">
        <f t="shared" si="13"/>
        <v>5689</v>
      </c>
      <c r="K148" s="255">
        <v>0</v>
      </c>
      <c r="L148" s="255">
        <v>0</v>
      </c>
      <c r="M148" s="253">
        <f t="shared" si="16"/>
        <v>5689</v>
      </c>
      <c r="N148" s="298"/>
    </row>
    <row r="149" spans="2:14">
      <c r="B149" s="249">
        <v>44396</v>
      </c>
      <c r="C149" s="249">
        <v>44402</v>
      </c>
      <c r="D149" s="250">
        <f>JMR!D111</f>
        <v>6825123</v>
      </c>
      <c r="E149" s="250">
        <f t="shared" si="10"/>
        <v>6825.1229999999996</v>
      </c>
      <c r="F149" s="251">
        <f>JMR!F111</f>
        <v>6877.5239999999949</v>
      </c>
      <c r="G149" s="252">
        <f t="shared" si="15"/>
        <v>6825.1229999999996</v>
      </c>
      <c r="H149" s="252"/>
      <c r="I149" s="252">
        <f t="shared" si="12"/>
        <v>6825.1229999999996</v>
      </c>
      <c r="J149" s="253">
        <f t="shared" si="13"/>
        <v>6227</v>
      </c>
      <c r="K149" s="255">
        <v>0</v>
      </c>
      <c r="L149" s="255">
        <v>0</v>
      </c>
      <c r="M149" s="253">
        <f t="shared" si="16"/>
        <v>6227</v>
      </c>
      <c r="N149" s="298"/>
    </row>
    <row r="150" spans="2:14">
      <c r="B150" s="249">
        <v>44403</v>
      </c>
      <c r="C150" s="249">
        <v>44409</v>
      </c>
      <c r="D150" s="250">
        <f>JMR!D112</f>
        <v>6139448</v>
      </c>
      <c r="E150" s="250">
        <f t="shared" si="10"/>
        <v>6139.4480000000003</v>
      </c>
      <c r="F150" s="251">
        <f>JMR!F112</f>
        <v>6184.6540000000041</v>
      </c>
      <c r="G150" s="252">
        <f t="shared" si="15"/>
        <v>6139.4480000000003</v>
      </c>
      <c r="H150" s="252"/>
      <c r="I150" s="252">
        <f t="shared" si="12"/>
        <v>6139.4480000000003</v>
      </c>
      <c r="J150" s="253">
        <f t="shared" si="13"/>
        <v>5601</v>
      </c>
      <c r="K150" s="255">
        <v>0</v>
      </c>
      <c r="L150" s="255">
        <v>0</v>
      </c>
      <c r="M150" s="253">
        <f t="shared" si="16"/>
        <v>5601</v>
      </c>
      <c r="N150" s="298"/>
    </row>
    <row r="151" spans="2:14">
      <c r="B151" s="249">
        <v>44410</v>
      </c>
      <c r="C151" s="249">
        <v>44416</v>
      </c>
      <c r="D151" s="250">
        <f>JMR!D113</f>
        <v>6610273</v>
      </c>
      <c r="E151" s="250">
        <f t="shared" si="10"/>
        <v>6610.2730000000001</v>
      </c>
      <c r="F151" s="251">
        <f>JMR!F113</f>
        <v>6660.775999999998</v>
      </c>
      <c r="G151" s="252">
        <f t="shared" si="15"/>
        <v>6610.2730000000001</v>
      </c>
      <c r="H151" s="252"/>
      <c r="I151" s="252">
        <f t="shared" si="12"/>
        <v>6610.2730000000001</v>
      </c>
      <c r="J151" s="253">
        <f t="shared" si="13"/>
        <v>6031</v>
      </c>
      <c r="K151" s="255">
        <v>0</v>
      </c>
      <c r="L151" s="255">
        <v>0</v>
      </c>
      <c r="M151" s="253">
        <f t="shared" si="16"/>
        <v>6031</v>
      </c>
      <c r="N151" s="298"/>
    </row>
    <row r="152" spans="2:14">
      <c r="B152" s="249">
        <v>44417</v>
      </c>
      <c r="C152" s="249">
        <v>44423</v>
      </c>
      <c r="D152" s="250">
        <f>JMR!D114</f>
        <v>6544856</v>
      </c>
      <c r="E152" s="250">
        <f t="shared" si="10"/>
        <v>6544.8559999999998</v>
      </c>
      <c r="F152" s="251">
        <f>JMR!F114</f>
        <v>6595.3720000000039</v>
      </c>
      <c r="G152" s="252">
        <f t="shared" si="15"/>
        <v>6544.8559999999998</v>
      </c>
      <c r="H152" s="252"/>
      <c r="I152" s="252">
        <f t="shared" si="12"/>
        <v>6544.8559999999998</v>
      </c>
      <c r="J152" s="253">
        <f t="shared" si="13"/>
        <v>5971</v>
      </c>
      <c r="K152" s="255">
        <v>0</v>
      </c>
      <c r="L152" s="255">
        <v>0</v>
      </c>
      <c r="M152" s="253">
        <f t="shared" si="16"/>
        <v>5971</v>
      </c>
      <c r="N152" s="298"/>
    </row>
    <row r="153" spans="2:14">
      <c r="B153" s="249">
        <v>44424</v>
      </c>
      <c r="C153" s="249">
        <v>44430</v>
      </c>
      <c r="D153" s="250">
        <f>JMR!D115</f>
        <v>5073985</v>
      </c>
      <c r="E153" s="250">
        <f t="shared" si="10"/>
        <v>5073.9849999999997</v>
      </c>
      <c r="F153" s="251">
        <f>JMR!F115</f>
        <v>5109.4199999999992</v>
      </c>
      <c r="G153" s="252">
        <f t="shared" si="15"/>
        <v>5073.9849999999997</v>
      </c>
      <c r="H153" s="252"/>
      <c r="I153" s="252">
        <f t="shared" si="12"/>
        <v>5073.9849999999997</v>
      </c>
      <c r="J153" s="253">
        <f t="shared" si="13"/>
        <v>4629</v>
      </c>
      <c r="K153" s="255">
        <v>0</v>
      </c>
      <c r="L153" s="255">
        <v>0</v>
      </c>
      <c r="M153" s="253">
        <f t="shared" si="16"/>
        <v>4629</v>
      </c>
      <c r="N153" s="298"/>
    </row>
    <row r="154" spans="2:14">
      <c r="B154" s="249">
        <v>44431</v>
      </c>
      <c r="C154" s="249">
        <v>44437</v>
      </c>
      <c r="D154" s="250">
        <f>JMR!D116</f>
        <v>4760728</v>
      </c>
      <c r="E154" s="250">
        <f t="shared" si="10"/>
        <v>4760.7280000000001</v>
      </c>
      <c r="F154" s="251">
        <f>JMR!F116</f>
        <v>4792.3560000000007</v>
      </c>
      <c r="G154" s="252">
        <f t="shared" si="15"/>
        <v>4760.7280000000001</v>
      </c>
      <c r="H154" s="252"/>
      <c r="I154" s="252">
        <f t="shared" si="12"/>
        <v>4760.7280000000001</v>
      </c>
      <c r="J154" s="253">
        <f t="shared" si="13"/>
        <v>4343</v>
      </c>
      <c r="K154" s="255">
        <v>0</v>
      </c>
      <c r="L154" s="255">
        <v>0</v>
      </c>
      <c r="M154" s="253">
        <f t="shared" si="16"/>
        <v>4343</v>
      </c>
      <c r="N154" s="298"/>
    </row>
    <row r="155" spans="2:14">
      <c r="B155" s="249">
        <v>44438</v>
      </c>
      <c r="C155" s="249">
        <v>44444</v>
      </c>
      <c r="D155" s="250">
        <f>JMR!D117</f>
        <v>4005416</v>
      </c>
      <c r="E155" s="250">
        <f t="shared" si="10"/>
        <v>4005.4160000000002</v>
      </c>
      <c r="F155" s="251">
        <f>JMR!F117</f>
        <v>4033.7799999999993</v>
      </c>
      <c r="G155" s="252">
        <f t="shared" si="15"/>
        <v>4005.4160000000002</v>
      </c>
      <c r="H155" s="252"/>
      <c r="I155" s="252">
        <f t="shared" si="12"/>
        <v>4005.4160000000002</v>
      </c>
      <c r="J155" s="253">
        <f t="shared" si="13"/>
        <v>3654</v>
      </c>
      <c r="K155" s="255">
        <v>0</v>
      </c>
      <c r="L155" s="255">
        <v>0</v>
      </c>
      <c r="M155" s="253">
        <f t="shared" si="16"/>
        <v>3654</v>
      </c>
      <c r="N155" s="298"/>
    </row>
    <row r="156" spans="2:14">
      <c r="B156" s="249">
        <v>44445</v>
      </c>
      <c r="C156" s="249">
        <v>44451</v>
      </c>
      <c r="D156" s="250">
        <f>JMR!D118</f>
        <v>4870911</v>
      </c>
      <c r="E156" s="250">
        <f t="shared" si="10"/>
        <v>4870.9110000000001</v>
      </c>
      <c r="F156" s="251">
        <f>JMR!F118</f>
        <v>4906.5719999999956</v>
      </c>
      <c r="G156" s="252">
        <f t="shared" si="15"/>
        <v>4870.9110000000001</v>
      </c>
      <c r="H156" s="252"/>
      <c r="I156" s="252">
        <f t="shared" si="12"/>
        <v>4870.9110000000001</v>
      </c>
      <c r="J156" s="253">
        <f t="shared" si="13"/>
        <v>4444</v>
      </c>
      <c r="K156" s="255">
        <v>0</v>
      </c>
      <c r="L156" s="255">
        <v>0</v>
      </c>
      <c r="M156" s="253">
        <f t="shared" si="16"/>
        <v>4444</v>
      </c>
      <c r="N156" s="298"/>
    </row>
    <row r="157" spans="2:14">
      <c r="B157" s="249">
        <v>44452</v>
      </c>
      <c r="C157" s="249">
        <v>44458</v>
      </c>
      <c r="D157" s="250">
        <f>JMR!D119</f>
        <v>4873568</v>
      </c>
      <c r="E157" s="250">
        <f t="shared" si="10"/>
        <v>4873.5680000000002</v>
      </c>
      <c r="F157" s="251">
        <f>JMR!F119</f>
        <v>4908.9340000000057</v>
      </c>
      <c r="G157" s="252">
        <f t="shared" si="15"/>
        <v>4873.5680000000002</v>
      </c>
      <c r="H157" s="252"/>
      <c r="I157" s="252">
        <f t="shared" si="12"/>
        <v>4873.5680000000002</v>
      </c>
      <c r="J157" s="253">
        <f t="shared" si="13"/>
        <v>4446</v>
      </c>
      <c r="K157" s="255">
        <v>0</v>
      </c>
      <c r="L157" s="255">
        <v>0</v>
      </c>
      <c r="M157" s="253">
        <f t="shared" si="16"/>
        <v>4446</v>
      </c>
      <c r="N157" s="298"/>
    </row>
    <row r="158" spans="2:14">
      <c r="B158" s="249">
        <v>44459</v>
      </c>
      <c r="C158" s="249">
        <v>44465</v>
      </c>
      <c r="D158" s="250">
        <f>JMR!D120</f>
        <v>3718389</v>
      </c>
      <c r="E158" s="250">
        <f t="shared" si="10"/>
        <v>3718.3890000000001</v>
      </c>
      <c r="F158" s="251">
        <f>JMR!F120</f>
        <v>3742.1159999999954</v>
      </c>
      <c r="G158" s="252">
        <f t="shared" si="15"/>
        <v>3718.3890000000001</v>
      </c>
      <c r="H158" s="252"/>
      <c r="I158" s="252">
        <f t="shared" si="12"/>
        <v>3718.3890000000001</v>
      </c>
      <c r="J158" s="253">
        <f t="shared" si="13"/>
        <v>3392</v>
      </c>
      <c r="K158" s="255">
        <v>0</v>
      </c>
      <c r="L158" s="255">
        <v>0</v>
      </c>
      <c r="M158" s="253">
        <f t="shared" si="16"/>
        <v>3392</v>
      </c>
      <c r="N158" s="298"/>
    </row>
    <row r="159" spans="2:14">
      <c r="B159" s="249">
        <v>44466</v>
      </c>
      <c r="C159" s="249">
        <v>44472</v>
      </c>
      <c r="D159" s="250">
        <f>JMR!D121</f>
        <v>3004973</v>
      </c>
      <c r="E159" s="250">
        <f t="shared" si="10"/>
        <v>3004.973</v>
      </c>
      <c r="F159" s="251">
        <f>JMR!F121</f>
        <v>3024.7360000000058</v>
      </c>
      <c r="G159" s="252">
        <f t="shared" si="15"/>
        <v>3004.973</v>
      </c>
      <c r="H159" s="252"/>
      <c r="I159" s="252">
        <f t="shared" si="12"/>
        <v>3004.973</v>
      </c>
      <c r="J159" s="253">
        <f t="shared" si="13"/>
        <v>2741</v>
      </c>
      <c r="K159" s="255">
        <v>0</v>
      </c>
      <c r="L159" s="255">
        <v>0</v>
      </c>
      <c r="M159" s="253">
        <f t="shared" si="16"/>
        <v>2741</v>
      </c>
      <c r="N159" s="298"/>
    </row>
    <row r="160" spans="2:14">
      <c r="B160" s="249">
        <v>44473</v>
      </c>
      <c r="C160" s="249">
        <v>44479</v>
      </c>
      <c r="D160" s="250">
        <f>JMR!D122</f>
        <v>2588182</v>
      </c>
      <c r="E160" s="250">
        <f t="shared" si="10"/>
        <v>2588.1819999999998</v>
      </c>
      <c r="F160" s="251">
        <f>JMR!F122</f>
        <v>2607.2739999999981</v>
      </c>
      <c r="G160" s="252">
        <f t="shared" si="15"/>
        <v>2588.1819999999998</v>
      </c>
      <c r="H160" s="252"/>
      <c r="I160" s="252">
        <f t="shared" si="12"/>
        <v>2588.1819999999998</v>
      </c>
      <c r="J160" s="253">
        <f t="shared" si="13"/>
        <v>2361</v>
      </c>
      <c r="K160" s="255">
        <v>0</v>
      </c>
      <c r="L160" s="255">
        <v>0</v>
      </c>
      <c r="M160" s="253">
        <f t="shared" si="16"/>
        <v>2361</v>
      </c>
      <c r="N160" s="298"/>
    </row>
    <row r="161" spans="2:14">
      <c r="B161" s="249">
        <v>44480</v>
      </c>
      <c r="C161" s="249">
        <v>44486</v>
      </c>
      <c r="D161" s="250">
        <f>JMR!D123</f>
        <v>2748762</v>
      </c>
      <c r="E161" s="250">
        <f t="shared" si="10"/>
        <v>2748.7620000000002</v>
      </c>
      <c r="F161" s="251">
        <f>JMR!F123</f>
        <v>2206.2119999999964</v>
      </c>
      <c r="G161" s="252">
        <f t="shared" si="15"/>
        <v>2206.2119999999964</v>
      </c>
      <c r="H161" s="252"/>
      <c r="I161" s="252">
        <f t="shared" si="12"/>
        <v>2206.2119999999964</v>
      </c>
      <c r="J161" s="253">
        <f t="shared" si="13"/>
        <v>2012</v>
      </c>
      <c r="K161" s="255">
        <v>0</v>
      </c>
      <c r="L161" s="255">
        <v>0</v>
      </c>
      <c r="M161" s="253">
        <f t="shared" si="16"/>
        <v>2012</v>
      </c>
      <c r="N161" s="298"/>
    </row>
    <row r="162" spans="2:14">
      <c r="B162" s="249">
        <v>44487</v>
      </c>
      <c r="C162" s="249">
        <v>44493</v>
      </c>
      <c r="D162" s="250">
        <f>JMR!D124</f>
        <v>1856787</v>
      </c>
      <c r="E162" s="250">
        <f t="shared" si="10"/>
        <v>1856.787</v>
      </c>
      <c r="F162" s="251">
        <f>JMR!F124</f>
        <v>1873.7680000000032</v>
      </c>
      <c r="G162" s="252">
        <f t="shared" si="15"/>
        <v>1856.787</v>
      </c>
      <c r="H162" s="252"/>
      <c r="I162" s="252">
        <f t="shared" si="12"/>
        <v>1856.787</v>
      </c>
      <c r="J162" s="253">
        <f t="shared" si="13"/>
        <v>1694</v>
      </c>
      <c r="K162" s="255">
        <v>0</v>
      </c>
      <c r="L162" s="255">
        <v>0</v>
      </c>
      <c r="M162" s="253">
        <f t="shared" si="16"/>
        <v>1694</v>
      </c>
      <c r="N162" s="298"/>
    </row>
    <row r="163" spans="2:14">
      <c r="B163" s="249">
        <v>44494</v>
      </c>
      <c r="C163" s="249">
        <v>44500</v>
      </c>
      <c r="D163" s="250">
        <f>JMR!D125</f>
        <v>1635576</v>
      </c>
      <c r="E163" s="250">
        <f t="shared" si="10"/>
        <v>1635.576</v>
      </c>
      <c r="F163" s="251">
        <f>JMR!F125</f>
        <v>1654.4760000000026</v>
      </c>
      <c r="G163" s="252">
        <f t="shared" si="15"/>
        <v>1635.576</v>
      </c>
      <c r="H163" s="252"/>
      <c r="I163" s="252">
        <f t="shared" si="12"/>
        <v>1635.576</v>
      </c>
      <c r="J163" s="253">
        <f t="shared" si="13"/>
        <v>1492</v>
      </c>
      <c r="K163" s="255">
        <v>0</v>
      </c>
      <c r="L163" s="255">
        <v>0</v>
      </c>
      <c r="M163" s="253">
        <f t="shared" si="16"/>
        <v>1492</v>
      </c>
      <c r="N163" s="298"/>
    </row>
    <row r="164" spans="2:14">
      <c r="B164" s="249">
        <v>44501</v>
      </c>
      <c r="C164" s="249">
        <v>44507</v>
      </c>
      <c r="D164" s="250">
        <f>JMR!D126</f>
        <v>1376637</v>
      </c>
      <c r="E164" s="250">
        <f t="shared" si="10"/>
        <v>1376.6369999999999</v>
      </c>
      <c r="F164" s="251">
        <f>JMR!F126</f>
        <v>1395.385999999995</v>
      </c>
      <c r="G164" s="252">
        <f t="shared" si="15"/>
        <v>1376.6369999999999</v>
      </c>
      <c r="H164" s="252"/>
      <c r="I164" s="252">
        <f t="shared" si="12"/>
        <v>1376.6369999999999</v>
      </c>
      <c r="J164" s="253">
        <f t="shared" si="13"/>
        <v>1256</v>
      </c>
      <c r="K164" s="255">
        <v>0</v>
      </c>
      <c r="L164" s="255">
        <v>0</v>
      </c>
      <c r="M164" s="253">
        <f t="shared" si="16"/>
        <v>1256</v>
      </c>
      <c r="N164" s="298"/>
    </row>
    <row r="165" spans="2:14">
      <c r="B165" s="249">
        <v>44508</v>
      </c>
      <c r="C165" s="249">
        <v>44514</v>
      </c>
      <c r="D165" s="250">
        <f>JMR!D127</f>
        <v>1205759</v>
      </c>
      <c r="E165" s="250">
        <f t="shared" si="10"/>
        <v>1205.759</v>
      </c>
      <c r="F165" s="251">
        <f>JMR!F127</f>
        <v>1224.0640000000089</v>
      </c>
      <c r="G165" s="252">
        <f t="shared" si="15"/>
        <v>1205.759</v>
      </c>
      <c r="H165" s="252"/>
      <c r="I165" s="252">
        <f t="shared" si="12"/>
        <v>1205.759</v>
      </c>
      <c r="J165" s="253">
        <f t="shared" si="13"/>
        <v>1100</v>
      </c>
      <c r="K165" s="255">
        <v>0</v>
      </c>
      <c r="L165" s="255">
        <v>0</v>
      </c>
      <c r="M165" s="253">
        <f t="shared" si="16"/>
        <v>1100</v>
      </c>
      <c r="N165" s="298"/>
    </row>
    <row r="166" spans="2:14">
      <c r="B166" s="249">
        <v>44515</v>
      </c>
      <c r="C166" s="249">
        <v>44521</v>
      </c>
      <c r="D166" s="250">
        <f>JMR!D128</f>
        <v>1139421</v>
      </c>
      <c r="E166" s="250">
        <f t="shared" si="10"/>
        <v>1139.421</v>
      </c>
      <c r="F166" s="251">
        <f>JMR!F128</f>
        <v>1157.8459999999909</v>
      </c>
      <c r="G166" s="252">
        <f t="shared" si="15"/>
        <v>1139.421</v>
      </c>
      <c r="H166" s="252"/>
      <c r="I166" s="252">
        <f t="shared" si="12"/>
        <v>1139.421</v>
      </c>
      <c r="J166" s="253">
        <f t="shared" si="13"/>
        <v>1039</v>
      </c>
      <c r="K166" s="255">
        <v>0</v>
      </c>
      <c r="L166" s="255">
        <v>0</v>
      </c>
      <c r="M166" s="253">
        <f t="shared" si="16"/>
        <v>1039</v>
      </c>
      <c r="N166" s="298"/>
    </row>
    <row r="167" spans="2:14">
      <c r="B167" s="249">
        <v>44522</v>
      </c>
      <c r="C167" s="249">
        <v>44528</v>
      </c>
      <c r="D167" s="250">
        <f>JMR!D129</f>
        <v>975373</v>
      </c>
      <c r="E167" s="250">
        <f t="shared" si="10"/>
        <v>975.37300000000005</v>
      </c>
      <c r="F167" s="251">
        <f>JMR!F129</f>
        <v>993.2980000000025</v>
      </c>
      <c r="G167" s="252">
        <f t="shared" si="15"/>
        <v>975.37300000000005</v>
      </c>
      <c r="H167" s="252"/>
      <c r="I167" s="252">
        <f t="shared" si="12"/>
        <v>975.37300000000005</v>
      </c>
      <c r="J167" s="253">
        <f t="shared" si="13"/>
        <v>889</v>
      </c>
      <c r="K167" s="255">
        <v>0</v>
      </c>
      <c r="L167" s="255">
        <v>0</v>
      </c>
      <c r="M167" s="253">
        <f t="shared" si="16"/>
        <v>889</v>
      </c>
      <c r="N167" s="298"/>
    </row>
    <row r="168" spans="2:14">
      <c r="B168" s="249">
        <v>44529</v>
      </c>
      <c r="C168" s="249">
        <v>44535</v>
      </c>
      <c r="D168" s="250">
        <f>JMR!D130</f>
        <v>892718</v>
      </c>
      <c r="E168" s="250">
        <f t="shared" si="10"/>
        <v>892.71799999999996</v>
      </c>
      <c r="F168" s="251">
        <f>JMR!F130</f>
        <v>909.98199999999792</v>
      </c>
      <c r="G168" s="252">
        <f t="shared" si="15"/>
        <v>892.71799999999996</v>
      </c>
      <c r="H168" s="252"/>
      <c r="I168" s="252">
        <f t="shared" si="12"/>
        <v>892.71799999999996</v>
      </c>
      <c r="J168" s="253">
        <f t="shared" si="13"/>
        <v>814</v>
      </c>
      <c r="K168" s="255">
        <v>0</v>
      </c>
      <c r="L168" s="255">
        <v>0</v>
      </c>
      <c r="M168" s="253">
        <f t="shared" si="16"/>
        <v>814</v>
      </c>
      <c r="N168" s="298"/>
    </row>
    <row r="169" spans="2:14">
      <c r="B169" s="249">
        <v>44536</v>
      </c>
      <c r="C169" s="249">
        <v>44542</v>
      </c>
      <c r="D169" s="250">
        <f>JMR!D131</f>
        <v>35359</v>
      </c>
      <c r="E169" s="250">
        <f t="shared" si="10"/>
        <v>35.359000000000002</v>
      </c>
      <c r="F169" s="251">
        <f>JMR!F131</f>
        <v>44.424000000003076</v>
      </c>
      <c r="G169" s="252">
        <f t="shared" si="15"/>
        <v>35.359000000000002</v>
      </c>
      <c r="H169" s="252"/>
      <c r="I169" s="252">
        <f t="shared" si="12"/>
        <v>35.359000000000002</v>
      </c>
      <c r="J169" s="253">
        <f t="shared" si="13"/>
        <v>32</v>
      </c>
      <c r="K169" s="255">
        <v>0</v>
      </c>
      <c r="L169" s="255">
        <v>0</v>
      </c>
      <c r="M169" s="253">
        <f t="shared" si="16"/>
        <v>32</v>
      </c>
      <c r="N169" s="298"/>
    </row>
    <row r="170" spans="2:14">
      <c r="B170" s="249">
        <v>44543</v>
      </c>
      <c r="C170" s="249">
        <v>44549</v>
      </c>
      <c r="D170" s="250">
        <f>JMR!D132</f>
        <v>332171</v>
      </c>
      <c r="E170" s="250">
        <f t="shared" ref="E170:E203" si="17">D170/1000</f>
        <v>332.17099999999999</v>
      </c>
      <c r="F170" s="251">
        <f>JMR!F132</f>
        <v>349.91600000000096</v>
      </c>
      <c r="G170" s="252">
        <f t="shared" ref="G170:G201" si="18">MIN(E170:F170)</f>
        <v>332.17099999999999</v>
      </c>
      <c r="H170" s="252"/>
      <c r="I170" s="252">
        <f t="shared" si="12"/>
        <v>332.17099999999999</v>
      </c>
      <c r="J170" s="253">
        <f t="shared" si="13"/>
        <v>303</v>
      </c>
      <c r="K170" s="255">
        <v>0</v>
      </c>
      <c r="L170" s="255">
        <v>0</v>
      </c>
      <c r="M170" s="253">
        <f t="shared" si="16"/>
        <v>303</v>
      </c>
      <c r="N170" s="298"/>
    </row>
    <row r="171" spans="2:14">
      <c r="B171" s="249">
        <v>44550</v>
      </c>
      <c r="C171" s="249">
        <v>44556</v>
      </c>
      <c r="D171" s="250">
        <f>JMR!D133</f>
        <v>768468</v>
      </c>
      <c r="E171" s="250">
        <f t="shared" si="17"/>
        <v>768.46799999999996</v>
      </c>
      <c r="F171" s="251">
        <f>JMR!F133</f>
        <v>783.17999999999483</v>
      </c>
      <c r="G171" s="252">
        <f t="shared" si="18"/>
        <v>768.46799999999996</v>
      </c>
      <c r="H171" s="252"/>
      <c r="I171" s="252">
        <f t="shared" ref="I171:I203" si="19">G171</f>
        <v>768.46799999999996</v>
      </c>
      <c r="J171" s="253">
        <f t="shared" ref="J171:J203" si="20">ROUNDDOWN(I171*$D$12,0)</f>
        <v>701</v>
      </c>
      <c r="K171" s="255">
        <v>0</v>
      </c>
      <c r="L171" s="255">
        <v>0</v>
      </c>
      <c r="M171" s="253">
        <f t="shared" si="16"/>
        <v>701</v>
      </c>
      <c r="N171" s="298"/>
    </row>
    <row r="172" spans="2:14">
      <c r="B172" s="249">
        <v>44557</v>
      </c>
      <c r="C172" s="249">
        <v>44563</v>
      </c>
      <c r="D172" s="250">
        <f>JMR!D134</f>
        <v>733435</v>
      </c>
      <c r="E172" s="250">
        <f t="shared" si="17"/>
        <v>733.43499999999995</v>
      </c>
      <c r="F172" s="251">
        <f>JMR!F134</f>
        <v>751.87199999999928</v>
      </c>
      <c r="G172" s="252">
        <f t="shared" si="18"/>
        <v>733.43499999999995</v>
      </c>
      <c r="H172" s="252"/>
      <c r="I172" s="252">
        <f t="shared" si="19"/>
        <v>733.43499999999995</v>
      </c>
      <c r="J172" s="253">
        <f t="shared" si="20"/>
        <v>669</v>
      </c>
      <c r="K172" s="255">
        <v>0</v>
      </c>
      <c r="L172" s="255">
        <v>0</v>
      </c>
      <c r="M172" s="253">
        <f t="shared" si="16"/>
        <v>669</v>
      </c>
      <c r="N172" s="298"/>
    </row>
    <row r="173" spans="2:14">
      <c r="B173" s="242">
        <v>44564</v>
      </c>
      <c r="C173" s="242">
        <v>44570</v>
      </c>
      <c r="D173" s="243">
        <f>JMR!D135</f>
        <v>852718</v>
      </c>
      <c r="E173" s="243">
        <f t="shared" si="17"/>
        <v>852.71799999999996</v>
      </c>
      <c r="F173" s="245">
        <f>JMR!F135</f>
        <v>872.72800000000541</v>
      </c>
      <c r="G173" s="246">
        <f t="shared" si="18"/>
        <v>852.71799999999996</v>
      </c>
      <c r="H173" s="246"/>
      <c r="I173" s="246">
        <f t="shared" si="19"/>
        <v>852.71799999999996</v>
      </c>
      <c r="J173" s="247">
        <f t="shared" si="20"/>
        <v>778</v>
      </c>
      <c r="K173" s="244">
        <v>0</v>
      </c>
      <c r="L173" s="244">
        <v>0</v>
      </c>
      <c r="M173" s="247">
        <f t="shared" si="16"/>
        <v>778</v>
      </c>
      <c r="N173" s="299">
        <f>SUM(M173:M203)</f>
        <v>60874</v>
      </c>
    </row>
    <row r="174" spans="2:14">
      <c r="B174" s="242">
        <v>44571</v>
      </c>
      <c r="C174" s="242">
        <v>44577</v>
      </c>
      <c r="D174" s="243">
        <f>JMR!D136</f>
        <v>799471</v>
      </c>
      <c r="E174" s="243">
        <f t="shared" si="17"/>
        <v>799.471</v>
      </c>
      <c r="F174" s="245">
        <f>JMR!F136</f>
        <v>816.56999999999698</v>
      </c>
      <c r="G174" s="246">
        <f t="shared" si="18"/>
        <v>799.471</v>
      </c>
      <c r="H174" s="246"/>
      <c r="I174" s="246">
        <f t="shared" si="19"/>
        <v>799.471</v>
      </c>
      <c r="J174" s="247">
        <f t="shared" si="20"/>
        <v>729</v>
      </c>
      <c r="K174" s="244">
        <v>0</v>
      </c>
      <c r="L174" s="244">
        <v>0</v>
      </c>
      <c r="M174" s="247">
        <f t="shared" si="16"/>
        <v>729</v>
      </c>
      <c r="N174" s="300"/>
    </row>
    <row r="175" spans="2:14">
      <c r="B175" s="242">
        <v>44578</v>
      </c>
      <c r="C175" s="242">
        <v>44584</v>
      </c>
      <c r="D175" s="243">
        <f>JMR!D137</f>
        <v>831239</v>
      </c>
      <c r="E175" s="243">
        <f t="shared" si="17"/>
        <v>831.23900000000003</v>
      </c>
      <c r="F175" s="245">
        <f>JMR!F137</f>
        <v>851.96599999999899</v>
      </c>
      <c r="G175" s="246">
        <f t="shared" si="18"/>
        <v>831.23900000000003</v>
      </c>
      <c r="H175" s="246"/>
      <c r="I175" s="246">
        <f t="shared" si="19"/>
        <v>831.23900000000003</v>
      </c>
      <c r="J175" s="247">
        <f t="shared" si="20"/>
        <v>758</v>
      </c>
      <c r="K175" s="244">
        <v>0</v>
      </c>
      <c r="L175" s="244">
        <v>0</v>
      </c>
      <c r="M175" s="247">
        <f t="shared" si="16"/>
        <v>758</v>
      </c>
      <c r="N175" s="300"/>
    </row>
    <row r="176" spans="2:14">
      <c r="B176" s="242">
        <v>44585</v>
      </c>
      <c r="C176" s="242">
        <v>44591</v>
      </c>
      <c r="D176" s="243">
        <f>JMR!D138</f>
        <v>813536</v>
      </c>
      <c r="E176" s="243">
        <f t="shared" si="17"/>
        <v>813.53599999999994</v>
      </c>
      <c r="F176" s="245">
        <f>JMR!F138</f>
        <v>833.24400000000446</v>
      </c>
      <c r="G176" s="246">
        <f t="shared" si="18"/>
        <v>813.53599999999994</v>
      </c>
      <c r="H176" s="246"/>
      <c r="I176" s="246">
        <f t="shared" si="19"/>
        <v>813.53599999999994</v>
      </c>
      <c r="J176" s="247">
        <f t="shared" si="20"/>
        <v>742</v>
      </c>
      <c r="K176" s="244">
        <v>0</v>
      </c>
      <c r="L176" s="244">
        <v>0</v>
      </c>
      <c r="M176" s="247">
        <f t="shared" si="16"/>
        <v>742</v>
      </c>
      <c r="N176" s="300"/>
    </row>
    <row r="177" spans="2:14">
      <c r="B177" s="242">
        <v>44592</v>
      </c>
      <c r="C177" s="242">
        <v>44598</v>
      </c>
      <c r="D177" s="243">
        <f>JMR!D139</f>
        <v>825806</v>
      </c>
      <c r="E177" s="243">
        <f t="shared" si="17"/>
        <v>825.80600000000004</v>
      </c>
      <c r="F177" s="245">
        <f>JMR!F139</f>
        <v>843.82199999999693</v>
      </c>
      <c r="G177" s="246">
        <f t="shared" si="18"/>
        <v>825.80600000000004</v>
      </c>
      <c r="H177" s="246"/>
      <c r="I177" s="246">
        <f t="shared" si="19"/>
        <v>825.80600000000004</v>
      </c>
      <c r="J177" s="247">
        <f t="shared" si="20"/>
        <v>753</v>
      </c>
      <c r="K177" s="244">
        <v>0</v>
      </c>
      <c r="L177" s="244">
        <v>0</v>
      </c>
      <c r="M177" s="247">
        <f t="shared" si="16"/>
        <v>753</v>
      </c>
      <c r="N177" s="300"/>
    </row>
    <row r="178" spans="2:14">
      <c r="B178" s="242">
        <v>44599</v>
      </c>
      <c r="C178" s="242">
        <v>44605</v>
      </c>
      <c r="D178" s="243">
        <f>JMR!D140</f>
        <v>853772</v>
      </c>
      <c r="E178" s="243">
        <f t="shared" si="17"/>
        <v>853.77200000000005</v>
      </c>
      <c r="F178" s="245">
        <f>JMR!F140</f>
        <v>871.8579999999946</v>
      </c>
      <c r="G178" s="246">
        <f t="shared" si="18"/>
        <v>853.77200000000005</v>
      </c>
      <c r="H178" s="246"/>
      <c r="I178" s="246">
        <f t="shared" si="19"/>
        <v>853.77200000000005</v>
      </c>
      <c r="J178" s="247">
        <f t="shared" si="20"/>
        <v>778</v>
      </c>
      <c r="K178" s="244">
        <v>0</v>
      </c>
      <c r="L178" s="244">
        <v>0</v>
      </c>
      <c r="M178" s="247">
        <f t="shared" si="16"/>
        <v>778</v>
      </c>
      <c r="N178" s="300"/>
    </row>
    <row r="179" spans="2:14">
      <c r="B179" s="242">
        <v>44606</v>
      </c>
      <c r="C179" s="242">
        <v>44612</v>
      </c>
      <c r="D179" s="243">
        <f>JMR!D141</f>
        <v>932751</v>
      </c>
      <c r="E179" s="243">
        <f t="shared" si="17"/>
        <v>932.75099999999998</v>
      </c>
      <c r="F179" s="245">
        <f>JMR!F141</f>
        <v>950.97200000000066</v>
      </c>
      <c r="G179" s="246">
        <f t="shared" si="18"/>
        <v>932.75099999999998</v>
      </c>
      <c r="H179" s="246"/>
      <c r="I179" s="246">
        <f t="shared" si="19"/>
        <v>932.75099999999998</v>
      </c>
      <c r="J179" s="247">
        <f t="shared" si="20"/>
        <v>851</v>
      </c>
      <c r="K179" s="244">
        <v>0</v>
      </c>
      <c r="L179" s="244">
        <v>0</v>
      </c>
      <c r="M179" s="247">
        <f t="shared" si="16"/>
        <v>851</v>
      </c>
      <c r="N179" s="300"/>
    </row>
    <row r="180" spans="2:14">
      <c r="B180" s="242">
        <v>44613</v>
      </c>
      <c r="C180" s="242">
        <v>44619</v>
      </c>
      <c r="D180" s="243">
        <f>JMR!D142</f>
        <v>976036</v>
      </c>
      <c r="E180" s="243">
        <f t="shared" si="17"/>
        <v>976.03599999999994</v>
      </c>
      <c r="F180" s="245">
        <f>JMR!F142</f>
        <v>993.74200000000235</v>
      </c>
      <c r="G180" s="246">
        <f t="shared" si="18"/>
        <v>976.03599999999994</v>
      </c>
      <c r="H180" s="246"/>
      <c r="I180" s="246">
        <f t="shared" si="19"/>
        <v>976.03599999999994</v>
      </c>
      <c r="J180" s="247">
        <f t="shared" si="20"/>
        <v>890</v>
      </c>
      <c r="K180" s="244">
        <v>0</v>
      </c>
      <c r="L180" s="244">
        <v>0</v>
      </c>
      <c r="M180" s="247">
        <f t="shared" si="16"/>
        <v>890</v>
      </c>
      <c r="N180" s="300"/>
    </row>
    <row r="181" spans="2:14">
      <c r="B181" s="242">
        <v>44620</v>
      </c>
      <c r="C181" s="242">
        <v>44626</v>
      </c>
      <c r="D181" s="243">
        <f>JMR!D143</f>
        <v>1008926</v>
      </c>
      <c r="E181" s="243">
        <f t="shared" si="17"/>
        <v>1008.926</v>
      </c>
      <c r="F181" s="245">
        <f>JMR!F143</f>
        <v>1026.8719999999983</v>
      </c>
      <c r="G181" s="246">
        <f t="shared" si="18"/>
        <v>1008.926</v>
      </c>
      <c r="H181" s="246"/>
      <c r="I181" s="246">
        <f t="shared" si="19"/>
        <v>1008.926</v>
      </c>
      <c r="J181" s="247">
        <f t="shared" si="20"/>
        <v>920</v>
      </c>
      <c r="K181" s="244">
        <v>0</v>
      </c>
      <c r="L181" s="244">
        <v>0</v>
      </c>
      <c r="M181" s="247">
        <f t="shared" si="16"/>
        <v>920</v>
      </c>
      <c r="N181" s="300"/>
    </row>
    <row r="182" spans="2:14">
      <c r="B182" s="242">
        <v>44627</v>
      </c>
      <c r="C182" s="242">
        <v>44633</v>
      </c>
      <c r="D182" s="243">
        <f>JMR!D144</f>
        <v>1463539</v>
      </c>
      <c r="E182" s="243">
        <f t="shared" si="17"/>
        <v>1463.539</v>
      </c>
      <c r="F182" s="245">
        <f>JMR!F144</f>
        <v>1480.8120000000056</v>
      </c>
      <c r="G182" s="246">
        <f t="shared" si="18"/>
        <v>1463.539</v>
      </c>
      <c r="H182" s="246"/>
      <c r="I182" s="246">
        <f t="shared" si="19"/>
        <v>1463.539</v>
      </c>
      <c r="J182" s="247">
        <f t="shared" si="20"/>
        <v>1335</v>
      </c>
      <c r="K182" s="244">
        <v>0</v>
      </c>
      <c r="L182" s="244">
        <v>0</v>
      </c>
      <c r="M182" s="247">
        <f t="shared" si="16"/>
        <v>1335</v>
      </c>
      <c r="N182" s="300"/>
    </row>
    <row r="183" spans="2:14">
      <c r="B183" s="242">
        <v>44634</v>
      </c>
      <c r="C183" s="242">
        <v>44640</v>
      </c>
      <c r="D183" s="243">
        <f>JMR!D145</f>
        <v>2966621</v>
      </c>
      <c r="E183" s="243">
        <f t="shared" si="17"/>
        <v>2966.6210000000001</v>
      </c>
      <c r="F183" s="245">
        <f>JMR!F145</f>
        <v>2991.0399999999954</v>
      </c>
      <c r="G183" s="246">
        <f t="shared" si="18"/>
        <v>2966.6210000000001</v>
      </c>
      <c r="H183" s="246"/>
      <c r="I183" s="246">
        <f t="shared" si="19"/>
        <v>2966.6210000000001</v>
      </c>
      <c r="J183" s="247">
        <f t="shared" si="20"/>
        <v>2706</v>
      </c>
      <c r="K183" s="244">
        <v>0</v>
      </c>
      <c r="L183" s="244">
        <v>0</v>
      </c>
      <c r="M183" s="247">
        <f t="shared" si="16"/>
        <v>2706</v>
      </c>
      <c r="N183" s="300"/>
    </row>
    <row r="184" spans="2:14">
      <c r="B184" s="242">
        <v>44641</v>
      </c>
      <c r="C184" s="242">
        <v>44647</v>
      </c>
      <c r="D184" s="243">
        <f>JMR!D146</f>
        <v>2317131</v>
      </c>
      <c r="E184" s="243">
        <f t="shared" si="17"/>
        <v>2317.1309999999999</v>
      </c>
      <c r="F184" s="245">
        <f>JMR!F146</f>
        <v>2335.881999999996</v>
      </c>
      <c r="G184" s="246">
        <f t="shared" si="18"/>
        <v>2317.1309999999999</v>
      </c>
      <c r="H184" s="246"/>
      <c r="I184" s="246">
        <f t="shared" si="19"/>
        <v>2317.1309999999999</v>
      </c>
      <c r="J184" s="247">
        <f t="shared" si="20"/>
        <v>2114</v>
      </c>
      <c r="K184" s="244">
        <v>0</v>
      </c>
      <c r="L184" s="244">
        <v>0</v>
      </c>
      <c r="M184" s="247">
        <f t="shared" si="16"/>
        <v>2114</v>
      </c>
      <c r="N184" s="300"/>
    </row>
    <row r="185" spans="2:14">
      <c r="B185" s="242">
        <v>44648</v>
      </c>
      <c r="C185" s="242">
        <v>44651</v>
      </c>
      <c r="D185" s="243">
        <f>JMR!D147</f>
        <v>1412834</v>
      </c>
      <c r="E185" s="243">
        <f t="shared" si="17"/>
        <v>1412.8340000000001</v>
      </c>
      <c r="F185" s="245">
        <f>JMR!F147</f>
        <v>1424.4800000000075</v>
      </c>
      <c r="G185" s="246">
        <f t="shared" si="18"/>
        <v>1412.8340000000001</v>
      </c>
      <c r="H185" s="246"/>
      <c r="I185" s="246">
        <f t="shared" si="19"/>
        <v>1412.8340000000001</v>
      </c>
      <c r="J185" s="247">
        <f t="shared" si="20"/>
        <v>1289</v>
      </c>
      <c r="K185" s="244">
        <v>0</v>
      </c>
      <c r="L185" s="244">
        <v>0</v>
      </c>
      <c r="M185" s="247">
        <f t="shared" si="16"/>
        <v>1289</v>
      </c>
      <c r="N185" s="300"/>
    </row>
    <row r="186" spans="2:14">
      <c r="B186" s="242">
        <v>44652</v>
      </c>
      <c r="C186" s="242">
        <v>44654</v>
      </c>
      <c r="D186" s="243">
        <f>JMR!D148</f>
        <v>1080370</v>
      </c>
      <c r="E186" s="243">
        <f t="shared" si="17"/>
        <v>1080.3699999999999</v>
      </c>
      <c r="F186" s="245">
        <f>JMR!F148</f>
        <v>1089.9540000000011</v>
      </c>
      <c r="G186" s="246">
        <f t="shared" si="18"/>
        <v>1080.3699999999999</v>
      </c>
      <c r="H186" s="246"/>
      <c r="I186" s="246">
        <f t="shared" si="19"/>
        <v>1080.3699999999999</v>
      </c>
      <c r="J186" s="247">
        <f t="shared" si="20"/>
        <v>985</v>
      </c>
      <c r="K186" s="244">
        <v>0</v>
      </c>
      <c r="L186" s="244">
        <v>0</v>
      </c>
      <c r="M186" s="247">
        <f t="shared" si="16"/>
        <v>985</v>
      </c>
      <c r="N186" s="300"/>
    </row>
    <row r="187" spans="2:14">
      <c r="B187" s="242">
        <v>44655</v>
      </c>
      <c r="C187" s="242">
        <v>44661</v>
      </c>
      <c r="D187" s="243">
        <f>JMR!D149</f>
        <v>2488506</v>
      </c>
      <c r="E187" s="243">
        <f t="shared" si="17"/>
        <v>2488.5059999999999</v>
      </c>
      <c r="F187" s="245">
        <f>JMR!F149</f>
        <v>2508.5980000000063</v>
      </c>
      <c r="G187" s="246">
        <f t="shared" si="18"/>
        <v>2488.5059999999999</v>
      </c>
      <c r="H187" s="246"/>
      <c r="I187" s="246">
        <f t="shared" si="19"/>
        <v>2488.5059999999999</v>
      </c>
      <c r="J187" s="247">
        <f t="shared" si="20"/>
        <v>2270</v>
      </c>
      <c r="K187" s="244">
        <v>0</v>
      </c>
      <c r="L187" s="244">
        <v>0</v>
      </c>
      <c r="M187" s="247">
        <f t="shared" si="16"/>
        <v>2270</v>
      </c>
      <c r="N187" s="300"/>
    </row>
    <row r="188" spans="2:14">
      <c r="B188" s="242">
        <v>44662</v>
      </c>
      <c r="C188" s="242">
        <v>44668</v>
      </c>
      <c r="D188" s="243">
        <f>JMR!D150</f>
        <v>2336966</v>
      </c>
      <c r="E188" s="243">
        <f t="shared" si="17"/>
        <v>2336.9659999999999</v>
      </c>
      <c r="F188" s="245">
        <f>JMR!F150</f>
        <v>2355.8759999999943</v>
      </c>
      <c r="G188" s="246">
        <f t="shared" si="18"/>
        <v>2336.9659999999999</v>
      </c>
      <c r="H188" s="246"/>
      <c r="I188" s="246">
        <f t="shared" si="19"/>
        <v>2336.9659999999999</v>
      </c>
      <c r="J188" s="247">
        <f t="shared" si="20"/>
        <v>2132</v>
      </c>
      <c r="K188" s="244">
        <v>0</v>
      </c>
      <c r="L188" s="244">
        <v>0</v>
      </c>
      <c r="M188" s="247">
        <f t="shared" si="16"/>
        <v>2132</v>
      </c>
      <c r="N188" s="300"/>
    </row>
    <row r="189" spans="2:14">
      <c r="B189" s="242">
        <v>44669</v>
      </c>
      <c r="C189" s="242">
        <v>44675</v>
      </c>
      <c r="D189" s="243">
        <f>JMR!D151</f>
        <v>2025206</v>
      </c>
      <c r="E189" s="243">
        <f t="shared" si="17"/>
        <v>2025.2059999999999</v>
      </c>
      <c r="F189" s="245">
        <f>JMR!F151</f>
        <v>2041.757999999995</v>
      </c>
      <c r="G189" s="246">
        <f t="shared" si="18"/>
        <v>2025.2059999999999</v>
      </c>
      <c r="H189" s="246"/>
      <c r="I189" s="246">
        <f t="shared" si="19"/>
        <v>2025.2059999999999</v>
      </c>
      <c r="J189" s="247">
        <f t="shared" si="20"/>
        <v>1847</v>
      </c>
      <c r="K189" s="244">
        <v>0</v>
      </c>
      <c r="L189" s="244">
        <v>0</v>
      </c>
      <c r="M189" s="247">
        <f t="shared" si="16"/>
        <v>1847</v>
      </c>
      <c r="N189" s="300"/>
    </row>
    <row r="190" spans="2:14">
      <c r="B190" s="242">
        <v>44676</v>
      </c>
      <c r="C190" s="242">
        <v>44682</v>
      </c>
      <c r="D190" s="243">
        <f>JMR!D152</f>
        <v>1989660</v>
      </c>
      <c r="E190" s="243">
        <f t="shared" si="17"/>
        <v>1989.66</v>
      </c>
      <c r="F190" s="245">
        <f>JMR!F152</f>
        <v>2006.280000000002</v>
      </c>
      <c r="G190" s="246">
        <f t="shared" si="18"/>
        <v>1989.66</v>
      </c>
      <c r="H190" s="246"/>
      <c r="I190" s="246">
        <f t="shared" si="19"/>
        <v>1989.66</v>
      </c>
      <c r="J190" s="247">
        <f t="shared" si="20"/>
        <v>1815</v>
      </c>
      <c r="K190" s="244">
        <v>0</v>
      </c>
      <c r="L190" s="244">
        <v>0</v>
      </c>
      <c r="M190" s="247">
        <f t="shared" si="16"/>
        <v>1815</v>
      </c>
      <c r="N190" s="300"/>
    </row>
    <row r="191" spans="2:14">
      <c r="B191" s="242">
        <v>44683</v>
      </c>
      <c r="C191" s="242">
        <v>44689</v>
      </c>
      <c r="D191" s="243">
        <f>JMR!D153</f>
        <v>2036430</v>
      </c>
      <c r="E191" s="243">
        <f t="shared" si="17"/>
        <v>2036.43</v>
      </c>
      <c r="F191" s="245">
        <f>JMR!F153</f>
        <v>2055.0500000000006</v>
      </c>
      <c r="G191" s="246">
        <f t="shared" si="18"/>
        <v>2036.43</v>
      </c>
      <c r="H191" s="246"/>
      <c r="I191" s="246">
        <f t="shared" si="19"/>
        <v>2036.43</v>
      </c>
      <c r="J191" s="247">
        <f t="shared" si="20"/>
        <v>1858</v>
      </c>
      <c r="K191" s="244">
        <v>0</v>
      </c>
      <c r="L191" s="244">
        <v>0</v>
      </c>
      <c r="M191" s="247">
        <f t="shared" si="16"/>
        <v>1858</v>
      </c>
      <c r="N191" s="300"/>
    </row>
    <row r="192" spans="2:14">
      <c r="B192" s="242">
        <v>44690</v>
      </c>
      <c r="C192" s="242">
        <v>44696</v>
      </c>
      <c r="D192" s="243">
        <f>JMR!D154</f>
        <v>2487425</v>
      </c>
      <c r="E192" s="243">
        <f t="shared" si="17"/>
        <v>2487.4250000000002</v>
      </c>
      <c r="F192" s="245">
        <f>JMR!F154</f>
        <v>2511.0120000000065</v>
      </c>
      <c r="G192" s="246">
        <f t="shared" si="18"/>
        <v>2487.4250000000002</v>
      </c>
      <c r="H192" s="246"/>
      <c r="I192" s="246">
        <f t="shared" si="19"/>
        <v>2487.4250000000002</v>
      </c>
      <c r="J192" s="247">
        <f t="shared" si="20"/>
        <v>2269</v>
      </c>
      <c r="K192" s="244">
        <v>0</v>
      </c>
      <c r="L192" s="244">
        <v>0</v>
      </c>
      <c r="M192" s="247">
        <f t="shared" si="16"/>
        <v>2269</v>
      </c>
      <c r="N192" s="300"/>
    </row>
    <row r="193" spans="2:14">
      <c r="B193" s="242">
        <v>44697</v>
      </c>
      <c r="C193" s="242">
        <v>44703</v>
      </c>
      <c r="D193" s="243">
        <f>JMR!D155</f>
        <v>2314300</v>
      </c>
      <c r="E193" s="243">
        <f t="shared" si="17"/>
        <v>2314.3000000000002</v>
      </c>
      <c r="F193" s="245">
        <f>JMR!F155</f>
        <v>2337.1119999999923</v>
      </c>
      <c r="G193" s="246">
        <f t="shared" si="18"/>
        <v>2314.3000000000002</v>
      </c>
      <c r="H193" s="246"/>
      <c r="I193" s="246">
        <f t="shared" si="19"/>
        <v>2314.3000000000002</v>
      </c>
      <c r="J193" s="247">
        <f t="shared" si="20"/>
        <v>2111</v>
      </c>
      <c r="K193" s="244">
        <v>0</v>
      </c>
      <c r="L193" s="244">
        <v>0</v>
      </c>
      <c r="M193" s="247">
        <f t="shared" si="16"/>
        <v>2111</v>
      </c>
      <c r="N193" s="300"/>
    </row>
    <row r="194" spans="2:14">
      <c r="B194" s="242">
        <v>44704</v>
      </c>
      <c r="C194" s="242">
        <v>44710</v>
      </c>
      <c r="D194" s="243">
        <f>JMR!D156</f>
        <v>2082500</v>
      </c>
      <c r="E194" s="243">
        <f t="shared" si="17"/>
        <v>2082.5</v>
      </c>
      <c r="F194" s="245">
        <f>JMR!F156</f>
        <v>2104.202000000002</v>
      </c>
      <c r="G194" s="246">
        <f t="shared" si="18"/>
        <v>2082.5</v>
      </c>
      <c r="H194" s="246"/>
      <c r="I194" s="246">
        <f t="shared" si="19"/>
        <v>2082.5</v>
      </c>
      <c r="J194" s="247">
        <f t="shared" si="20"/>
        <v>1900</v>
      </c>
      <c r="K194" s="244">
        <v>0</v>
      </c>
      <c r="L194" s="244">
        <v>0</v>
      </c>
      <c r="M194" s="247">
        <f t="shared" si="16"/>
        <v>1900</v>
      </c>
      <c r="N194" s="300"/>
    </row>
    <row r="195" spans="2:14">
      <c r="B195" s="242">
        <v>44711</v>
      </c>
      <c r="C195" s="242">
        <v>44717</v>
      </c>
      <c r="D195" s="243">
        <f>JMR!D157</f>
        <v>2053099</v>
      </c>
      <c r="E195" s="243">
        <f t="shared" si="17"/>
        <v>2053.0990000000002</v>
      </c>
      <c r="F195" s="245">
        <f>JMR!F157</f>
        <v>2075.5299400000035</v>
      </c>
      <c r="G195" s="246">
        <f t="shared" si="18"/>
        <v>2053.0990000000002</v>
      </c>
      <c r="H195" s="246"/>
      <c r="I195" s="246">
        <f t="shared" si="19"/>
        <v>2053.0990000000002</v>
      </c>
      <c r="J195" s="247">
        <f t="shared" si="20"/>
        <v>1873</v>
      </c>
      <c r="K195" s="244">
        <v>0</v>
      </c>
      <c r="L195" s="244">
        <v>0</v>
      </c>
      <c r="M195" s="247">
        <f t="shared" si="16"/>
        <v>1873</v>
      </c>
      <c r="N195" s="300"/>
    </row>
    <row r="196" spans="2:14">
      <c r="B196" s="242">
        <v>44718</v>
      </c>
      <c r="C196" s="242">
        <v>44724</v>
      </c>
      <c r="D196" s="243">
        <f>JMR!D158</f>
        <v>2224803</v>
      </c>
      <c r="E196" s="243">
        <f t="shared" si="17"/>
        <v>2224.8029999999999</v>
      </c>
      <c r="F196" s="245">
        <f>JMR!F158</f>
        <v>2249.6020600000002</v>
      </c>
      <c r="G196" s="246">
        <f t="shared" si="18"/>
        <v>2224.8029999999999</v>
      </c>
      <c r="H196" s="246"/>
      <c r="I196" s="246">
        <f t="shared" si="19"/>
        <v>2224.8029999999999</v>
      </c>
      <c r="J196" s="247">
        <f t="shared" si="20"/>
        <v>2029</v>
      </c>
      <c r="K196" s="244">
        <v>0</v>
      </c>
      <c r="L196" s="244">
        <v>0</v>
      </c>
      <c r="M196" s="247">
        <f t="shared" si="16"/>
        <v>2029</v>
      </c>
      <c r="N196" s="300"/>
    </row>
    <row r="197" spans="2:14">
      <c r="B197" s="242">
        <v>44725</v>
      </c>
      <c r="C197" s="242">
        <v>44731</v>
      </c>
      <c r="D197" s="243">
        <f>JMR!D159</f>
        <v>2776783</v>
      </c>
      <c r="E197" s="243">
        <f t="shared" si="17"/>
        <v>2776.7829999999999</v>
      </c>
      <c r="F197" s="245">
        <f>JMR!F159</f>
        <v>2804.7659999999996</v>
      </c>
      <c r="G197" s="246">
        <f t="shared" si="18"/>
        <v>2776.7829999999999</v>
      </c>
      <c r="H197" s="246"/>
      <c r="I197" s="246">
        <f t="shared" si="19"/>
        <v>2776.7829999999999</v>
      </c>
      <c r="J197" s="247">
        <f t="shared" si="20"/>
        <v>2533</v>
      </c>
      <c r="K197" s="244">
        <v>0</v>
      </c>
      <c r="L197" s="244">
        <v>0</v>
      </c>
      <c r="M197" s="247">
        <f t="shared" si="16"/>
        <v>2533</v>
      </c>
      <c r="N197" s="300"/>
    </row>
    <row r="198" spans="2:14">
      <c r="B198" s="242">
        <v>44732</v>
      </c>
      <c r="C198" s="242">
        <v>44738</v>
      </c>
      <c r="D198" s="243">
        <f>JMR!D160</f>
        <v>3215072</v>
      </c>
      <c r="E198" s="243">
        <f t="shared" si="17"/>
        <v>3215.0720000000001</v>
      </c>
      <c r="F198" s="245">
        <f>JMR!F160</f>
        <v>3244.1940000000004</v>
      </c>
      <c r="G198" s="246">
        <f t="shared" si="18"/>
        <v>3215.0720000000001</v>
      </c>
      <c r="H198" s="246"/>
      <c r="I198" s="246">
        <f t="shared" si="19"/>
        <v>3215.0720000000001</v>
      </c>
      <c r="J198" s="247">
        <f t="shared" si="20"/>
        <v>2933</v>
      </c>
      <c r="K198" s="244">
        <v>0</v>
      </c>
      <c r="L198" s="244">
        <v>0</v>
      </c>
      <c r="M198" s="247">
        <f t="shared" si="16"/>
        <v>2933</v>
      </c>
      <c r="N198" s="300"/>
    </row>
    <row r="199" spans="2:14">
      <c r="B199" s="242">
        <v>44739</v>
      </c>
      <c r="C199" s="242">
        <v>44745</v>
      </c>
      <c r="D199" s="243">
        <f>JMR!D161</f>
        <v>4196163</v>
      </c>
      <c r="E199" s="243">
        <f t="shared" si="17"/>
        <v>4196.1629999999996</v>
      </c>
      <c r="F199" s="245">
        <f>JMR!F161</f>
        <v>4235.3819999999996</v>
      </c>
      <c r="G199" s="246">
        <f t="shared" si="18"/>
        <v>4196.1629999999996</v>
      </c>
      <c r="H199" s="246"/>
      <c r="I199" s="246">
        <f t="shared" si="19"/>
        <v>4196.1629999999996</v>
      </c>
      <c r="J199" s="247">
        <f t="shared" si="20"/>
        <v>3828</v>
      </c>
      <c r="K199" s="244">
        <v>0</v>
      </c>
      <c r="L199" s="244">
        <v>0</v>
      </c>
      <c r="M199" s="247">
        <f t="shared" si="16"/>
        <v>3828</v>
      </c>
      <c r="N199" s="300"/>
    </row>
    <row r="200" spans="2:14">
      <c r="B200" s="242">
        <v>44746</v>
      </c>
      <c r="C200" s="242">
        <v>44752</v>
      </c>
      <c r="D200" s="243">
        <f>JMR!D162</f>
        <v>4707972</v>
      </c>
      <c r="E200" s="243">
        <f t="shared" si="17"/>
        <v>4707.9719999999998</v>
      </c>
      <c r="F200" s="245">
        <f>JMR!F162</f>
        <v>4757.8020000000015</v>
      </c>
      <c r="G200" s="246">
        <f t="shared" si="18"/>
        <v>4707.9719999999998</v>
      </c>
      <c r="H200" s="246"/>
      <c r="I200" s="246">
        <f t="shared" si="19"/>
        <v>4707.9719999999998</v>
      </c>
      <c r="J200" s="247">
        <f t="shared" si="20"/>
        <v>4295</v>
      </c>
      <c r="K200" s="244">
        <v>0</v>
      </c>
      <c r="L200" s="244">
        <v>0</v>
      </c>
      <c r="M200" s="247">
        <f t="shared" si="16"/>
        <v>4295</v>
      </c>
      <c r="N200" s="300"/>
    </row>
    <row r="201" spans="2:14">
      <c r="B201" s="242">
        <v>44753</v>
      </c>
      <c r="C201" s="242">
        <v>44759</v>
      </c>
      <c r="D201" s="243">
        <f>JMR!D163</f>
        <v>5912614</v>
      </c>
      <c r="E201" s="243">
        <f t="shared" si="17"/>
        <v>5912.6139999999996</v>
      </c>
      <c r="F201" s="245">
        <f>JMR!F163</f>
        <v>5978.2560000000003</v>
      </c>
      <c r="G201" s="246">
        <f t="shared" si="18"/>
        <v>5912.6139999999996</v>
      </c>
      <c r="H201" s="246"/>
      <c r="I201" s="246">
        <f t="shared" si="19"/>
        <v>5912.6139999999996</v>
      </c>
      <c r="J201" s="247">
        <f t="shared" si="20"/>
        <v>5394</v>
      </c>
      <c r="K201" s="244">
        <v>0</v>
      </c>
      <c r="L201" s="244">
        <v>0</v>
      </c>
      <c r="M201" s="247">
        <f t="shared" si="16"/>
        <v>5394</v>
      </c>
      <c r="N201" s="300"/>
    </row>
    <row r="202" spans="2:14">
      <c r="B202" s="242">
        <v>44760</v>
      </c>
      <c r="C202" s="242">
        <v>44766</v>
      </c>
      <c r="D202" s="243">
        <f>JMR!D164</f>
        <v>6087084</v>
      </c>
      <c r="E202" s="243">
        <f t="shared" si="17"/>
        <v>6087.0839999999998</v>
      </c>
      <c r="F202" s="245">
        <f>JMR!F164</f>
        <v>6152.844000000001</v>
      </c>
      <c r="G202" s="246">
        <f t="shared" ref="G202:G203" si="21">MIN(E202:F202)</f>
        <v>6087.0839999999998</v>
      </c>
      <c r="H202" s="246"/>
      <c r="I202" s="246">
        <f t="shared" si="19"/>
        <v>6087.0839999999998</v>
      </c>
      <c r="J202" s="247">
        <f t="shared" si="20"/>
        <v>5553</v>
      </c>
      <c r="K202" s="244">
        <v>0</v>
      </c>
      <c r="L202" s="244">
        <v>0</v>
      </c>
      <c r="M202" s="247">
        <f t="shared" si="16"/>
        <v>5553</v>
      </c>
      <c r="N202" s="300"/>
    </row>
    <row r="203" spans="2:14">
      <c r="B203" s="242">
        <v>44767</v>
      </c>
      <c r="C203" s="242">
        <v>44773</v>
      </c>
      <c r="D203" s="243">
        <f>JMR!D165</f>
        <v>7502342</v>
      </c>
      <c r="E203" s="243">
        <f t="shared" si="17"/>
        <v>7502.3419999999996</v>
      </c>
      <c r="F203" s="245">
        <f>JMR!F165</f>
        <v>664.57399999999939</v>
      </c>
      <c r="G203" s="246">
        <f t="shared" si="21"/>
        <v>664.57399999999939</v>
      </c>
      <c r="H203" s="246"/>
      <c r="I203" s="246">
        <f t="shared" si="19"/>
        <v>664.57399999999939</v>
      </c>
      <c r="J203" s="247">
        <f t="shared" si="20"/>
        <v>606</v>
      </c>
      <c r="K203" s="244">
        <v>0</v>
      </c>
      <c r="L203" s="244">
        <v>0</v>
      </c>
      <c r="M203" s="247">
        <f t="shared" si="16"/>
        <v>606</v>
      </c>
      <c r="N203" s="300"/>
    </row>
    <row r="204" spans="2:14">
      <c r="B204" s="296" t="s">
        <v>2</v>
      </c>
      <c r="C204" s="296"/>
      <c r="D204" s="243">
        <f>SUM(D42:D203)</f>
        <v>465368367</v>
      </c>
      <c r="E204" s="243">
        <f t="shared" ref="E204:I204" si="22">SUM(E42:E203)</f>
        <v>465368.36699999991</v>
      </c>
      <c r="F204" s="243">
        <f t="shared" si="22"/>
        <v>462358.46938400005</v>
      </c>
      <c r="G204" s="243">
        <f t="shared" si="22"/>
        <v>457988.04899999994</v>
      </c>
      <c r="H204" s="243"/>
      <c r="I204" s="243">
        <f t="shared" si="22"/>
        <v>457980.36299999995</v>
      </c>
      <c r="J204" s="248">
        <f>SUM(J42:J203)</f>
        <v>417782</v>
      </c>
      <c r="K204" s="244">
        <f>SUM(K42:K203)</f>
        <v>0</v>
      </c>
      <c r="L204" s="244">
        <f>SUM(L42:L203)</f>
        <v>0</v>
      </c>
      <c r="M204" s="248">
        <f>SUM(M42:M203)</f>
        <v>417782</v>
      </c>
      <c r="N204" s="264">
        <f>SUM(N42:N203)</f>
        <v>417782</v>
      </c>
    </row>
  </sheetData>
  <mergeCells count="31">
    <mergeCell ref="G29:H29"/>
    <mergeCell ref="B31:G31"/>
    <mergeCell ref="B14:C14"/>
    <mergeCell ref="B16:C16"/>
    <mergeCell ref="B9:C9"/>
    <mergeCell ref="B10:C10"/>
    <mergeCell ref="B11:C11"/>
    <mergeCell ref="B12:C12"/>
    <mergeCell ref="B13:C13"/>
    <mergeCell ref="B15:C15"/>
    <mergeCell ref="B22:C22"/>
    <mergeCell ref="B18:C18"/>
    <mergeCell ref="B19:C19"/>
    <mergeCell ref="B20:C20"/>
    <mergeCell ref="B21:C21"/>
    <mergeCell ref="B8:C8"/>
    <mergeCell ref="C2:E2"/>
    <mergeCell ref="C3:E3"/>
    <mergeCell ref="C4:E4"/>
    <mergeCell ref="C5:E5"/>
    <mergeCell ref="C6:E6"/>
    <mergeCell ref="B40:C40"/>
    <mergeCell ref="D40:E40"/>
    <mergeCell ref="F40:F41"/>
    <mergeCell ref="G40:G41"/>
    <mergeCell ref="I40:I41"/>
    <mergeCell ref="B204:C204"/>
    <mergeCell ref="N42:N68"/>
    <mergeCell ref="N121:N172"/>
    <mergeCell ref="N69:N120"/>
    <mergeCell ref="N173:N203"/>
  </mergeCells>
  <phoneticPr fontId="19" type="noConversion"/>
  <hyperlinks>
    <hyperlink ref="C4" r:id="rId1" xr:uid="{6FA54409-23BC-48CF-9B68-4EF77E9897AA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5E3E1-A6FF-40CD-887A-C25AC9E034F3}">
  <dimension ref="B1:H11"/>
  <sheetViews>
    <sheetView showGridLines="0" workbookViewId="0">
      <selection activeCell="F16" sqref="F16"/>
    </sheetView>
  </sheetViews>
  <sheetFormatPr defaultColWidth="8.77734375" defaultRowHeight="10.199999999999999"/>
  <cols>
    <col min="1" max="7" width="8.77734375" style="80"/>
    <col min="8" max="8" width="14.77734375" style="80" customWidth="1"/>
    <col min="9" max="16384" width="8.77734375" style="80"/>
  </cols>
  <sheetData>
    <row r="1" spans="2:8" ht="10.8" thickBot="1"/>
    <row r="2" spans="2:8" ht="11.4">
      <c r="B2" s="95" t="s">
        <v>106</v>
      </c>
      <c r="C2" s="96" t="s">
        <v>20</v>
      </c>
      <c r="D2" s="97">
        <v>36000000</v>
      </c>
    </row>
    <row r="3" spans="2:8" ht="11.4">
      <c r="B3" s="98" t="s">
        <v>107</v>
      </c>
      <c r="C3" s="99" t="s">
        <v>20</v>
      </c>
      <c r="D3" s="100">
        <v>0</v>
      </c>
    </row>
    <row r="4" spans="2:8" ht="11.4">
      <c r="B4" s="98" t="s">
        <v>108</v>
      </c>
      <c r="C4" s="99" t="s">
        <v>109</v>
      </c>
      <c r="D4" s="100">
        <v>17000</v>
      </c>
    </row>
    <row r="5" spans="2:8" ht="12" thickBot="1">
      <c r="B5" s="101" t="s">
        <v>110</v>
      </c>
      <c r="C5" s="102" t="s">
        <v>109</v>
      </c>
      <c r="D5" s="103">
        <v>0</v>
      </c>
    </row>
    <row r="6" spans="2:8" ht="10.8" thickBot="1"/>
    <row r="7" spans="2:8" ht="15" customHeight="1" thickBot="1">
      <c r="B7" s="336" t="s">
        <v>21</v>
      </c>
      <c r="C7" s="337"/>
      <c r="D7" s="105" t="s">
        <v>111</v>
      </c>
      <c r="E7" s="106">
        <f>(D2-D3)/(D4-D5)</f>
        <v>2117.6470588235293</v>
      </c>
    </row>
    <row r="8" spans="2:8" ht="10.8" thickBot="1"/>
    <row r="9" spans="2:8" ht="12" thickBot="1">
      <c r="B9" s="107" t="s">
        <v>112</v>
      </c>
      <c r="C9" s="108"/>
      <c r="D9" s="108"/>
      <c r="E9" s="108"/>
      <c r="F9" s="108"/>
      <c r="G9" s="108"/>
      <c r="H9" s="109"/>
    </row>
    <row r="10" spans="2:8" ht="10.8" thickBot="1"/>
    <row r="11" spans="2:8" ht="10.8" thickBot="1">
      <c r="B11" s="104" t="s">
        <v>22</v>
      </c>
      <c r="C11" s="105" t="s">
        <v>15</v>
      </c>
      <c r="D11" s="110">
        <v>0</v>
      </c>
    </row>
  </sheetData>
  <mergeCells count="1"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7"/>
  <sheetViews>
    <sheetView showGridLines="0" zoomScaleNormal="100" workbookViewId="0">
      <pane xSplit="3" ySplit="3" topLeftCell="D158" activePane="bottomRight" state="frozen"/>
      <selection pane="topRight" activeCell="D1" sqref="D1"/>
      <selection pane="bottomLeft" activeCell="A4" sqref="A4"/>
      <selection pane="bottomRight" activeCell="D5" sqref="D5"/>
    </sheetView>
  </sheetViews>
  <sheetFormatPr defaultColWidth="9.21875" defaultRowHeight="12.6"/>
  <cols>
    <col min="1" max="1" width="9.21875" style="82"/>
    <col min="2" max="2" width="13.44140625" style="88" customWidth="1"/>
    <col min="3" max="3" width="13.5546875" style="88" customWidth="1"/>
    <col min="4" max="4" width="32.5546875" style="82" customWidth="1"/>
    <col min="5" max="5" width="33.77734375" style="82" bestFit="1" customWidth="1"/>
    <col min="6" max="6" width="22.77734375" style="82" customWidth="1"/>
    <col min="7" max="8" width="21.21875" style="82" customWidth="1"/>
    <col min="9" max="16384" width="9.21875" style="82"/>
  </cols>
  <sheetData>
    <row r="1" spans="2:8" ht="13.2" thickBot="1"/>
    <row r="2" spans="2:8">
      <c r="B2" s="346" t="s">
        <v>24</v>
      </c>
      <c r="C2" s="345"/>
      <c r="D2" s="344" t="s">
        <v>16</v>
      </c>
      <c r="E2" s="345"/>
      <c r="F2" s="342" t="s">
        <v>26</v>
      </c>
      <c r="G2" s="340" t="s">
        <v>17</v>
      </c>
      <c r="H2" s="340" t="s">
        <v>151</v>
      </c>
    </row>
    <row r="3" spans="2:8" ht="51" thickBot="1">
      <c r="B3" s="112" t="s">
        <v>0</v>
      </c>
      <c r="C3" s="113" t="s">
        <v>1</v>
      </c>
      <c r="D3" s="113" t="s">
        <v>18</v>
      </c>
      <c r="E3" s="113" t="s">
        <v>19</v>
      </c>
      <c r="F3" s="343"/>
      <c r="G3" s="341"/>
      <c r="H3" s="341"/>
    </row>
    <row r="4" spans="2:8" ht="13.2" thickBot="1">
      <c r="B4" s="114">
        <v>43647</v>
      </c>
      <c r="C4" s="115">
        <v>43653</v>
      </c>
      <c r="D4" s="116">
        <v>5253000</v>
      </c>
      <c r="E4" s="116">
        <f t="shared" ref="E4:E67" si="0">D4/1000</f>
        <v>5253</v>
      </c>
      <c r="F4" s="119">
        <f>'Daily data'!F4</f>
        <v>5288.1813400000001</v>
      </c>
      <c r="G4" s="123">
        <f t="shared" ref="G4:G67" si="1">MIN(E4:F4)</f>
        <v>5253</v>
      </c>
      <c r="H4" s="123">
        <f>G4</f>
        <v>5253</v>
      </c>
    </row>
    <row r="5" spans="2:8" ht="13.2" thickBot="1">
      <c r="B5" s="117">
        <v>43654</v>
      </c>
      <c r="C5" s="84">
        <v>43660</v>
      </c>
      <c r="D5" s="83">
        <v>6294000</v>
      </c>
      <c r="E5" s="83">
        <f t="shared" si="0"/>
        <v>6294</v>
      </c>
      <c r="F5" s="120">
        <f>'Daily data'!F5</f>
        <v>6346.2853400000013</v>
      </c>
      <c r="G5" s="124">
        <f t="shared" si="1"/>
        <v>6294</v>
      </c>
      <c r="H5" s="123">
        <f t="shared" ref="H5:H68" si="2">G5</f>
        <v>6294</v>
      </c>
    </row>
    <row r="6" spans="2:8" ht="13.2" thickBot="1">
      <c r="B6" s="117">
        <v>43661</v>
      </c>
      <c r="C6" s="84">
        <v>43667</v>
      </c>
      <c r="D6" s="83">
        <v>6538000</v>
      </c>
      <c r="E6" s="83">
        <f t="shared" si="0"/>
        <v>6538</v>
      </c>
      <c r="F6" s="120">
        <f>'Daily data'!F6</f>
        <v>6588.353079999999</v>
      </c>
      <c r="G6" s="124">
        <f t="shared" si="1"/>
        <v>6538</v>
      </c>
      <c r="H6" s="123">
        <f t="shared" si="2"/>
        <v>6538</v>
      </c>
    </row>
    <row r="7" spans="2:8" ht="13.2" thickBot="1">
      <c r="B7" s="117">
        <v>43668</v>
      </c>
      <c r="C7" s="84">
        <v>43674</v>
      </c>
      <c r="D7" s="83">
        <v>4720000</v>
      </c>
      <c r="E7" s="83">
        <f t="shared" si="0"/>
        <v>4720</v>
      </c>
      <c r="F7" s="120">
        <f>'Daily data'!F7</f>
        <v>4756.7280000000001</v>
      </c>
      <c r="G7" s="124">
        <f t="shared" si="1"/>
        <v>4720</v>
      </c>
      <c r="H7" s="123">
        <f t="shared" si="2"/>
        <v>4720</v>
      </c>
    </row>
    <row r="8" spans="2:8" ht="13.2" thickBot="1">
      <c r="B8" s="117">
        <v>43675</v>
      </c>
      <c r="C8" s="84">
        <v>43681</v>
      </c>
      <c r="D8" s="83">
        <v>4809000</v>
      </c>
      <c r="E8" s="83">
        <f t="shared" si="0"/>
        <v>4809</v>
      </c>
      <c r="F8" s="120">
        <f>'Daily data'!F8</f>
        <v>4849.7779799999998</v>
      </c>
      <c r="G8" s="124">
        <f t="shared" si="1"/>
        <v>4809</v>
      </c>
      <c r="H8" s="123">
        <f t="shared" si="2"/>
        <v>4809</v>
      </c>
    </row>
    <row r="9" spans="2:8" ht="13.2" thickBot="1">
      <c r="B9" s="117">
        <v>43682</v>
      </c>
      <c r="C9" s="84">
        <v>43688</v>
      </c>
      <c r="D9" s="83">
        <v>6415000</v>
      </c>
      <c r="E9" s="83">
        <f t="shared" si="0"/>
        <v>6415</v>
      </c>
      <c r="F9" s="120">
        <f>'Daily data'!F9</f>
        <v>6466.1785199999977</v>
      </c>
      <c r="G9" s="124">
        <f t="shared" si="1"/>
        <v>6415</v>
      </c>
      <c r="H9" s="123">
        <f t="shared" si="2"/>
        <v>6415</v>
      </c>
    </row>
    <row r="10" spans="2:8" ht="13.2" thickBot="1">
      <c r="B10" s="117">
        <v>43689</v>
      </c>
      <c r="C10" s="84">
        <v>43695</v>
      </c>
      <c r="D10" s="83">
        <v>5243000</v>
      </c>
      <c r="E10" s="83">
        <f t="shared" si="0"/>
        <v>5243</v>
      </c>
      <c r="F10" s="120">
        <f>'Daily data'!F10</f>
        <v>5290.4162100000012</v>
      </c>
      <c r="G10" s="124">
        <f t="shared" si="1"/>
        <v>5243</v>
      </c>
      <c r="H10" s="123">
        <f t="shared" si="2"/>
        <v>5243</v>
      </c>
    </row>
    <row r="11" spans="2:8" ht="13.2" thickBot="1">
      <c r="B11" s="117">
        <v>43696</v>
      </c>
      <c r="C11" s="84">
        <v>43702</v>
      </c>
      <c r="D11" s="83">
        <v>6403000</v>
      </c>
      <c r="E11" s="83">
        <f t="shared" si="0"/>
        <v>6403</v>
      </c>
      <c r="F11" s="120">
        <f>'Daily data'!F11</f>
        <v>6451.5794300000025</v>
      </c>
      <c r="G11" s="124">
        <f t="shared" si="1"/>
        <v>6403</v>
      </c>
      <c r="H11" s="123">
        <f t="shared" si="2"/>
        <v>6403</v>
      </c>
    </row>
    <row r="12" spans="2:8" ht="13.2" thickBot="1">
      <c r="B12" s="117">
        <v>43703</v>
      </c>
      <c r="C12" s="84">
        <v>43709</v>
      </c>
      <c r="D12" s="83">
        <v>6520000</v>
      </c>
      <c r="E12" s="83">
        <f t="shared" si="0"/>
        <v>6520</v>
      </c>
      <c r="F12" s="120">
        <f>'Daily data'!F12</f>
        <v>6571.730279999997</v>
      </c>
      <c r="G12" s="124">
        <f t="shared" si="1"/>
        <v>6520</v>
      </c>
      <c r="H12" s="123">
        <f t="shared" si="2"/>
        <v>6520</v>
      </c>
    </row>
    <row r="13" spans="2:8" ht="13.2" thickBot="1">
      <c r="B13" s="117">
        <v>43710</v>
      </c>
      <c r="C13" s="84">
        <v>43716</v>
      </c>
      <c r="D13" s="83">
        <v>6275000</v>
      </c>
      <c r="E13" s="83">
        <f t="shared" si="0"/>
        <v>6275</v>
      </c>
      <c r="F13" s="120">
        <f>'Daily data'!F13</f>
        <v>6318.9415299999991</v>
      </c>
      <c r="G13" s="124">
        <f t="shared" si="1"/>
        <v>6275</v>
      </c>
      <c r="H13" s="123">
        <f t="shared" si="2"/>
        <v>6275</v>
      </c>
    </row>
    <row r="14" spans="2:8" ht="13.2" thickBot="1">
      <c r="B14" s="117">
        <v>43717</v>
      </c>
      <c r="C14" s="84">
        <v>43723</v>
      </c>
      <c r="D14" s="83">
        <v>4791000</v>
      </c>
      <c r="E14" s="83">
        <f t="shared" si="0"/>
        <v>4791</v>
      </c>
      <c r="F14" s="120">
        <f>'Daily data'!F14</f>
        <v>4834.0324000000046</v>
      </c>
      <c r="G14" s="124">
        <f t="shared" si="1"/>
        <v>4791</v>
      </c>
      <c r="H14" s="123">
        <f t="shared" si="2"/>
        <v>4791</v>
      </c>
    </row>
    <row r="15" spans="2:8" ht="13.2" thickBot="1">
      <c r="B15" s="117">
        <v>43724</v>
      </c>
      <c r="C15" s="84">
        <v>43730</v>
      </c>
      <c r="D15" s="83">
        <v>3730000</v>
      </c>
      <c r="E15" s="83">
        <f t="shared" si="0"/>
        <v>3730</v>
      </c>
      <c r="F15" s="120">
        <f>'Daily data'!F15</f>
        <v>3756.1068600000008</v>
      </c>
      <c r="G15" s="124">
        <f t="shared" si="1"/>
        <v>3730</v>
      </c>
      <c r="H15" s="123">
        <f t="shared" si="2"/>
        <v>3730</v>
      </c>
    </row>
    <row r="16" spans="2:8" ht="13.2" thickBot="1">
      <c r="B16" s="117">
        <v>43731</v>
      </c>
      <c r="C16" s="84">
        <v>43737</v>
      </c>
      <c r="D16" s="83">
        <v>2955000</v>
      </c>
      <c r="E16" s="83">
        <f t="shared" si="0"/>
        <v>2955</v>
      </c>
      <c r="F16" s="120">
        <f>'Daily data'!F16</f>
        <v>2976.1292399999975</v>
      </c>
      <c r="G16" s="124">
        <f t="shared" si="1"/>
        <v>2955</v>
      </c>
      <c r="H16" s="123">
        <f t="shared" si="2"/>
        <v>2955</v>
      </c>
    </row>
    <row r="17" spans="2:8" ht="13.2" thickBot="1">
      <c r="B17" s="117">
        <v>43738</v>
      </c>
      <c r="C17" s="84">
        <v>43744</v>
      </c>
      <c r="D17" s="83">
        <v>2539000</v>
      </c>
      <c r="E17" s="83">
        <f t="shared" si="0"/>
        <v>2539</v>
      </c>
      <c r="F17" s="120">
        <f>'Daily data'!F17</f>
        <v>2559.3547300000014</v>
      </c>
      <c r="G17" s="124">
        <f t="shared" si="1"/>
        <v>2539</v>
      </c>
      <c r="H17" s="123">
        <f t="shared" si="2"/>
        <v>2539</v>
      </c>
    </row>
    <row r="18" spans="2:8" ht="13.2" thickBot="1">
      <c r="B18" s="117">
        <v>43745</v>
      </c>
      <c r="C18" s="84">
        <v>43751</v>
      </c>
      <c r="D18" s="83">
        <v>2318000</v>
      </c>
      <c r="E18" s="83">
        <f t="shared" si="0"/>
        <v>2318</v>
      </c>
      <c r="F18" s="120">
        <f>'Daily data'!F18</f>
        <v>2334.4887899999967</v>
      </c>
      <c r="G18" s="124">
        <f t="shared" si="1"/>
        <v>2318</v>
      </c>
      <c r="H18" s="123">
        <f t="shared" si="2"/>
        <v>2318</v>
      </c>
    </row>
    <row r="19" spans="2:8" ht="13.2" thickBot="1">
      <c r="B19" s="117">
        <v>43752</v>
      </c>
      <c r="C19" s="84">
        <v>43758</v>
      </c>
      <c r="D19" s="83">
        <v>2066000</v>
      </c>
      <c r="E19" s="83">
        <f t="shared" si="0"/>
        <v>2066</v>
      </c>
      <c r="F19" s="120">
        <f>'Daily data'!F19</f>
        <v>2083.7990800000039</v>
      </c>
      <c r="G19" s="124">
        <f t="shared" si="1"/>
        <v>2066</v>
      </c>
      <c r="H19" s="123">
        <f t="shared" si="2"/>
        <v>2066</v>
      </c>
    </row>
    <row r="20" spans="2:8" ht="13.2" thickBot="1">
      <c r="B20" s="117">
        <v>43759</v>
      </c>
      <c r="C20" s="84">
        <v>43765</v>
      </c>
      <c r="D20" s="83">
        <v>1721000</v>
      </c>
      <c r="E20" s="83">
        <f t="shared" si="0"/>
        <v>1721</v>
      </c>
      <c r="F20" s="120">
        <f>'Daily data'!F20</f>
        <v>1738.7888899999982</v>
      </c>
      <c r="G20" s="124">
        <f t="shared" si="1"/>
        <v>1721</v>
      </c>
      <c r="H20" s="123">
        <f t="shared" si="2"/>
        <v>1721</v>
      </c>
    </row>
    <row r="21" spans="2:8" ht="13.2" thickBot="1">
      <c r="B21" s="118">
        <v>43766</v>
      </c>
      <c r="C21" s="85">
        <v>43772</v>
      </c>
      <c r="D21" s="86">
        <v>1496000</v>
      </c>
      <c r="E21" s="83">
        <f t="shared" si="0"/>
        <v>1496</v>
      </c>
      <c r="F21" s="120">
        <f>'Daily data'!F21</f>
        <v>1511.731850000004</v>
      </c>
      <c r="G21" s="124">
        <f t="shared" si="1"/>
        <v>1496</v>
      </c>
      <c r="H21" s="123">
        <f t="shared" si="2"/>
        <v>1496</v>
      </c>
    </row>
    <row r="22" spans="2:8" ht="13.2" thickBot="1">
      <c r="B22" s="118">
        <v>43773</v>
      </c>
      <c r="C22" s="85">
        <v>43779</v>
      </c>
      <c r="D22" s="86">
        <v>1440000</v>
      </c>
      <c r="E22" s="83">
        <f t="shared" si="0"/>
        <v>1440</v>
      </c>
      <c r="F22" s="120">
        <f>'Daily data'!F22</f>
        <v>1449.7347100000022</v>
      </c>
      <c r="G22" s="124">
        <f t="shared" si="1"/>
        <v>1440</v>
      </c>
      <c r="H22" s="123">
        <f t="shared" si="2"/>
        <v>1440</v>
      </c>
    </row>
    <row r="23" spans="2:8" ht="13.2" thickBot="1">
      <c r="B23" s="118">
        <v>43780</v>
      </c>
      <c r="C23" s="85">
        <v>43786</v>
      </c>
      <c r="D23" s="86">
        <v>1219000</v>
      </c>
      <c r="E23" s="83">
        <f t="shared" si="0"/>
        <v>1219</v>
      </c>
      <c r="F23" s="120">
        <f>'Daily data'!F23</f>
        <v>1234.1021799999969</v>
      </c>
      <c r="G23" s="124">
        <f t="shared" si="1"/>
        <v>1219</v>
      </c>
      <c r="H23" s="123">
        <f t="shared" si="2"/>
        <v>1219</v>
      </c>
    </row>
    <row r="24" spans="2:8" ht="15" customHeight="1" thickBot="1">
      <c r="B24" s="118">
        <v>43787</v>
      </c>
      <c r="C24" s="85">
        <v>43793</v>
      </c>
      <c r="D24" s="86">
        <v>1137000</v>
      </c>
      <c r="E24" s="83">
        <f t="shared" si="0"/>
        <v>1137</v>
      </c>
      <c r="F24" s="120">
        <f>'Daily data'!F24</f>
        <v>1147.2484200000006</v>
      </c>
      <c r="G24" s="124">
        <f t="shared" si="1"/>
        <v>1137</v>
      </c>
      <c r="H24" s="123">
        <f t="shared" si="2"/>
        <v>1137</v>
      </c>
    </row>
    <row r="25" spans="2:8" ht="13.2" thickBot="1">
      <c r="B25" s="118">
        <v>43794</v>
      </c>
      <c r="C25" s="85">
        <v>43800</v>
      </c>
      <c r="D25" s="86">
        <v>1061000</v>
      </c>
      <c r="E25" s="83">
        <f t="shared" si="0"/>
        <v>1061</v>
      </c>
      <c r="F25" s="120">
        <f>'Daily data'!F25</f>
        <v>1071.550139999998</v>
      </c>
      <c r="G25" s="124">
        <f t="shared" si="1"/>
        <v>1061</v>
      </c>
      <c r="H25" s="123">
        <f t="shared" si="2"/>
        <v>1061</v>
      </c>
    </row>
    <row r="26" spans="2:8" ht="13.2" thickBot="1">
      <c r="B26" s="118">
        <v>43801</v>
      </c>
      <c r="C26" s="85">
        <v>43807</v>
      </c>
      <c r="D26" s="86">
        <v>505000</v>
      </c>
      <c r="E26" s="83">
        <f t="shared" si="0"/>
        <v>505</v>
      </c>
      <c r="F26" s="120">
        <f>'Daily data'!F26</f>
        <v>514.93613000000585</v>
      </c>
      <c r="G26" s="124">
        <f t="shared" si="1"/>
        <v>505</v>
      </c>
      <c r="H26" s="123">
        <f t="shared" si="2"/>
        <v>505</v>
      </c>
    </row>
    <row r="27" spans="2:8" ht="13.2" thickBot="1">
      <c r="B27" s="118">
        <v>43808</v>
      </c>
      <c r="C27" s="85">
        <v>43814</v>
      </c>
      <c r="D27" s="86">
        <v>260000</v>
      </c>
      <c r="E27" s="83">
        <f t="shared" si="0"/>
        <v>260</v>
      </c>
      <c r="F27" s="120">
        <f>'Daily data'!F27</f>
        <v>267.3525399999981</v>
      </c>
      <c r="G27" s="124">
        <f t="shared" si="1"/>
        <v>260</v>
      </c>
      <c r="H27" s="123">
        <f t="shared" si="2"/>
        <v>260</v>
      </c>
    </row>
    <row r="28" spans="2:8" ht="13.2" thickBot="1">
      <c r="B28" s="118">
        <v>43815</v>
      </c>
      <c r="C28" s="85">
        <v>43821</v>
      </c>
      <c r="D28" s="86">
        <v>933000</v>
      </c>
      <c r="E28" s="83">
        <f t="shared" si="0"/>
        <v>933</v>
      </c>
      <c r="F28" s="120">
        <f>'Daily data'!F28</f>
        <v>943.79630000000225</v>
      </c>
      <c r="G28" s="124">
        <f t="shared" si="1"/>
        <v>933</v>
      </c>
      <c r="H28" s="123">
        <f t="shared" si="2"/>
        <v>933</v>
      </c>
    </row>
    <row r="29" spans="2:8" ht="13.2" thickBot="1">
      <c r="B29" s="118">
        <v>43822</v>
      </c>
      <c r="C29" s="85">
        <v>43828</v>
      </c>
      <c r="D29" s="86">
        <v>982000</v>
      </c>
      <c r="E29" s="83">
        <f t="shared" si="0"/>
        <v>982</v>
      </c>
      <c r="F29" s="120">
        <f>'Daily data'!F29</f>
        <v>994.73798999999315</v>
      </c>
      <c r="G29" s="124">
        <f t="shared" si="1"/>
        <v>982</v>
      </c>
      <c r="H29" s="123">
        <f t="shared" si="2"/>
        <v>982</v>
      </c>
    </row>
    <row r="30" spans="2:8" ht="13.2" thickBot="1">
      <c r="B30" s="118">
        <v>43829</v>
      </c>
      <c r="C30" s="85">
        <v>43835</v>
      </c>
      <c r="D30" s="86">
        <v>778000</v>
      </c>
      <c r="E30" s="83">
        <f t="shared" si="0"/>
        <v>778</v>
      </c>
      <c r="F30" s="120">
        <f>'Daily data'!F30</f>
        <v>790.4687100000009</v>
      </c>
      <c r="G30" s="124">
        <f t="shared" si="1"/>
        <v>778</v>
      </c>
      <c r="H30" s="123">
        <f t="shared" si="2"/>
        <v>778</v>
      </c>
    </row>
    <row r="31" spans="2:8" ht="13.2" thickBot="1">
      <c r="B31" s="118">
        <v>43836</v>
      </c>
      <c r="C31" s="85">
        <v>43842</v>
      </c>
      <c r="D31" s="86">
        <v>881000</v>
      </c>
      <c r="E31" s="83">
        <f t="shared" si="0"/>
        <v>881</v>
      </c>
      <c r="F31" s="120">
        <f>'Daily data'!F32</f>
        <v>892.01721000000293</v>
      </c>
      <c r="G31" s="124">
        <f t="shared" si="1"/>
        <v>881</v>
      </c>
      <c r="H31" s="123">
        <f t="shared" si="2"/>
        <v>881</v>
      </c>
    </row>
    <row r="32" spans="2:8" ht="13.2" thickBot="1">
      <c r="B32" s="118">
        <v>43843</v>
      </c>
      <c r="C32" s="85">
        <v>43849</v>
      </c>
      <c r="D32" s="86">
        <v>1056000</v>
      </c>
      <c r="E32" s="83">
        <f t="shared" si="0"/>
        <v>1056</v>
      </c>
      <c r="F32" s="120">
        <f>'Daily data'!F33</f>
        <v>1067.0833899999957</v>
      </c>
      <c r="G32" s="124">
        <f t="shared" si="1"/>
        <v>1056</v>
      </c>
      <c r="H32" s="123">
        <f t="shared" si="2"/>
        <v>1056</v>
      </c>
    </row>
    <row r="33" spans="2:8" ht="13.2" thickBot="1">
      <c r="B33" s="118">
        <v>43850</v>
      </c>
      <c r="C33" s="85">
        <v>43856</v>
      </c>
      <c r="D33" s="86">
        <v>1012000</v>
      </c>
      <c r="E33" s="83">
        <f t="shared" si="0"/>
        <v>1012</v>
      </c>
      <c r="F33" s="120">
        <f>'Daily data'!F34</f>
        <v>1023.4429100000002</v>
      </c>
      <c r="G33" s="124">
        <f t="shared" si="1"/>
        <v>1012</v>
      </c>
      <c r="H33" s="123">
        <f t="shared" si="2"/>
        <v>1012</v>
      </c>
    </row>
    <row r="34" spans="2:8" ht="13.2" thickBot="1">
      <c r="B34" s="118">
        <v>43857</v>
      </c>
      <c r="C34" s="85">
        <v>43863</v>
      </c>
      <c r="D34" s="86">
        <v>1046000</v>
      </c>
      <c r="E34" s="83">
        <f t="shared" si="0"/>
        <v>1046</v>
      </c>
      <c r="F34" s="120">
        <f>'Daily data'!F35</f>
        <v>1083.3904699999982</v>
      </c>
      <c r="G34" s="124">
        <f t="shared" si="1"/>
        <v>1046</v>
      </c>
      <c r="H34" s="123">
        <f t="shared" si="2"/>
        <v>1046</v>
      </c>
    </row>
    <row r="35" spans="2:8" ht="13.2" thickBot="1">
      <c r="B35" s="118">
        <v>43864</v>
      </c>
      <c r="C35" s="85">
        <v>43870</v>
      </c>
      <c r="D35" s="86">
        <v>1035000</v>
      </c>
      <c r="E35" s="83">
        <f t="shared" si="0"/>
        <v>1035</v>
      </c>
      <c r="F35" s="120">
        <f>'Daily data'!F36</f>
        <v>1049.1719400000015</v>
      </c>
      <c r="G35" s="124">
        <f t="shared" si="1"/>
        <v>1035</v>
      </c>
      <c r="H35" s="123">
        <f t="shared" si="2"/>
        <v>1035</v>
      </c>
    </row>
    <row r="36" spans="2:8" ht="13.2" thickBot="1">
      <c r="B36" s="118">
        <v>43871</v>
      </c>
      <c r="C36" s="85">
        <v>43877</v>
      </c>
      <c r="D36" s="86">
        <v>1313000</v>
      </c>
      <c r="E36" s="83">
        <f t="shared" si="0"/>
        <v>1313</v>
      </c>
      <c r="F36" s="120">
        <f>'Daily data'!F37</f>
        <v>1325.0360800000046</v>
      </c>
      <c r="G36" s="124">
        <f t="shared" si="1"/>
        <v>1313</v>
      </c>
      <c r="H36" s="123">
        <f t="shared" si="2"/>
        <v>1313</v>
      </c>
    </row>
    <row r="37" spans="2:8" ht="13.2" thickBot="1">
      <c r="B37" s="118">
        <v>43878</v>
      </c>
      <c r="C37" s="85">
        <v>43884</v>
      </c>
      <c r="D37" s="86">
        <v>1444000</v>
      </c>
      <c r="E37" s="83">
        <f t="shared" si="0"/>
        <v>1444</v>
      </c>
      <c r="F37" s="120">
        <f>'Daily data'!F38</f>
        <v>1454.6690199999978</v>
      </c>
      <c r="G37" s="124">
        <f t="shared" si="1"/>
        <v>1444</v>
      </c>
      <c r="H37" s="123">
        <f t="shared" si="2"/>
        <v>1444</v>
      </c>
    </row>
    <row r="38" spans="2:8" ht="13.2" thickBot="1">
      <c r="B38" s="118">
        <v>43885</v>
      </c>
      <c r="C38" s="85">
        <v>43891</v>
      </c>
      <c r="D38" s="86">
        <v>1290000</v>
      </c>
      <c r="E38" s="83">
        <f t="shared" si="0"/>
        <v>1290</v>
      </c>
      <c r="F38" s="120">
        <f>'Daily data'!F39</f>
        <v>1304.4675499999987</v>
      </c>
      <c r="G38" s="124">
        <f t="shared" si="1"/>
        <v>1290</v>
      </c>
      <c r="H38" s="123">
        <f t="shared" si="2"/>
        <v>1290</v>
      </c>
    </row>
    <row r="39" spans="2:8" ht="13.2" thickBot="1">
      <c r="B39" s="118">
        <v>43892</v>
      </c>
      <c r="C39" s="85">
        <v>43898</v>
      </c>
      <c r="D39" s="86">
        <v>1236000</v>
      </c>
      <c r="E39" s="83">
        <f t="shared" si="0"/>
        <v>1236</v>
      </c>
      <c r="F39" s="120">
        <f>'Daily data'!F40</f>
        <v>1250.3617599999945</v>
      </c>
      <c r="G39" s="124">
        <f t="shared" si="1"/>
        <v>1236</v>
      </c>
      <c r="H39" s="123">
        <f t="shared" si="2"/>
        <v>1236</v>
      </c>
    </row>
    <row r="40" spans="2:8" ht="13.2" thickBot="1">
      <c r="B40" s="118">
        <v>43899</v>
      </c>
      <c r="C40" s="85">
        <v>43905</v>
      </c>
      <c r="D40" s="86">
        <v>1308000</v>
      </c>
      <c r="E40" s="83">
        <f t="shared" si="0"/>
        <v>1308</v>
      </c>
      <c r="F40" s="120">
        <f>'Daily data'!F41</f>
        <v>1320.9231400000026</v>
      </c>
      <c r="G40" s="124">
        <f t="shared" si="1"/>
        <v>1308</v>
      </c>
      <c r="H40" s="123">
        <f t="shared" si="2"/>
        <v>1308</v>
      </c>
    </row>
    <row r="41" spans="2:8" ht="13.2" thickBot="1">
      <c r="B41" s="118">
        <v>43906</v>
      </c>
      <c r="C41" s="85">
        <v>43912</v>
      </c>
      <c r="D41" s="86">
        <v>1989000</v>
      </c>
      <c r="E41" s="83">
        <f t="shared" si="0"/>
        <v>1989</v>
      </c>
      <c r="F41" s="120">
        <f>'Daily data'!F42</f>
        <v>2004.3448799999987</v>
      </c>
      <c r="G41" s="124">
        <f t="shared" si="1"/>
        <v>1989</v>
      </c>
      <c r="H41" s="123">
        <f t="shared" si="2"/>
        <v>1989</v>
      </c>
    </row>
    <row r="42" spans="2:8" ht="13.2" thickBot="1">
      <c r="B42" s="118">
        <v>43913</v>
      </c>
      <c r="C42" s="85">
        <v>43919</v>
      </c>
      <c r="D42" s="86">
        <v>2503000</v>
      </c>
      <c r="E42" s="83">
        <f t="shared" si="0"/>
        <v>2503</v>
      </c>
      <c r="F42" s="120">
        <f>'Daily data'!F43</f>
        <v>2520.5821600000063</v>
      </c>
      <c r="G42" s="124">
        <f t="shared" si="1"/>
        <v>2503</v>
      </c>
      <c r="H42" s="123">
        <f t="shared" si="2"/>
        <v>2503</v>
      </c>
    </row>
    <row r="43" spans="2:8" ht="13.2" thickBot="1">
      <c r="B43" s="118">
        <v>43920</v>
      </c>
      <c r="C43" s="85">
        <v>43926</v>
      </c>
      <c r="D43" s="86">
        <v>2976000</v>
      </c>
      <c r="E43" s="83">
        <f t="shared" si="0"/>
        <v>2976</v>
      </c>
      <c r="F43" s="120">
        <f>'Daily data'!F44</f>
        <v>2989.7006599999963</v>
      </c>
      <c r="G43" s="124">
        <f t="shared" si="1"/>
        <v>2976</v>
      </c>
      <c r="H43" s="123">
        <f t="shared" si="2"/>
        <v>2976</v>
      </c>
    </row>
    <row r="44" spans="2:8" ht="13.2" thickBot="1">
      <c r="B44" s="118">
        <v>43927</v>
      </c>
      <c r="C44" s="85">
        <v>43933</v>
      </c>
      <c r="D44" s="86">
        <v>2978000</v>
      </c>
      <c r="E44" s="83">
        <f t="shared" si="0"/>
        <v>2978</v>
      </c>
      <c r="F44" s="120">
        <f>'Daily data'!F45</f>
        <v>3002.8166000000074</v>
      </c>
      <c r="G44" s="124">
        <f t="shared" si="1"/>
        <v>2978</v>
      </c>
      <c r="H44" s="123">
        <f t="shared" si="2"/>
        <v>2978</v>
      </c>
    </row>
    <row r="45" spans="2:8" ht="13.2" thickBot="1">
      <c r="B45" s="118">
        <v>43934</v>
      </c>
      <c r="C45" s="85">
        <v>43940</v>
      </c>
      <c r="D45" s="86">
        <v>4681000</v>
      </c>
      <c r="E45" s="83">
        <f t="shared" si="0"/>
        <v>4681</v>
      </c>
      <c r="F45" s="120">
        <f>'Daily data'!F46</f>
        <v>4708.2239299999956</v>
      </c>
      <c r="G45" s="124">
        <f t="shared" si="1"/>
        <v>4681</v>
      </c>
      <c r="H45" s="123">
        <f t="shared" si="2"/>
        <v>4681</v>
      </c>
    </row>
    <row r="46" spans="2:8" ht="13.2" thickBot="1">
      <c r="B46" s="118">
        <v>43941</v>
      </c>
      <c r="C46" s="85">
        <v>43947</v>
      </c>
      <c r="D46" s="86">
        <v>4013000</v>
      </c>
      <c r="E46" s="83">
        <f t="shared" si="0"/>
        <v>4013</v>
      </c>
      <c r="F46" s="120">
        <f>'Daily data'!F47</f>
        <v>4026.9763899999894</v>
      </c>
      <c r="G46" s="124">
        <f t="shared" si="1"/>
        <v>4013</v>
      </c>
      <c r="H46" s="123">
        <f t="shared" si="2"/>
        <v>4013</v>
      </c>
    </row>
    <row r="47" spans="2:8" ht="13.2" thickBot="1">
      <c r="B47" s="118">
        <v>43948</v>
      </c>
      <c r="C47" s="85">
        <v>43954</v>
      </c>
      <c r="D47" s="86">
        <v>4707000</v>
      </c>
      <c r="E47" s="83">
        <f t="shared" si="0"/>
        <v>4707</v>
      </c>
      <c r="F47" s="120">
        <f>'Daily data'!F48</f>
        <v>4743.3793000000078</v>
      </c>
      <c r="G47" s="124">
        <f t="shared" si="1"/>
        <v>4707</v>
      </c>
      <c r="H47" s="123">
        <f t="shared" si="2"/>
        <v>4707</v>
      </c>
    </row>
    <row r="48" spans="2:8" ht="13.2" thickBot="1">
      <c r="B48" s="118">
        <v>43955</v>
      </c>
      <c r="C48" s="85">
        <v>43961</v>
      </c>
      <c r="D48" s="86">
        <v>4973000</v>
      </c>
      <c r="E48" s="83">
        <f t="shared" si="0"/>
        <v>4973</v>
      </c>
      <c r="F48" s="120">
        <f>'Daily data'!F49</f>
        <v>5009.5939199999984</v>
      </c>
      <c r="G48" s="124">
        <f t="shared" si="1"/>
        <v>4973</v>
      </c>
      <c r="H48" s="123">
        <f t="shared" si="2"/>
        <v>4973</v>
      </c>
    </row>
    <row r="49" spans="2:8" ht="13.2" thickBot="1">
      <c r="B49" s="118">
        <v>43962</v>
      </c>
      <c r="C49" s="85">
        <v>43968</v>
      </c>
      <c r="D49" s="86">
        <v>4937000</v>
      </c>
      <c r="E49" s="83">
        <f t="shared" si="0"/>
        <v>4937</v>
      </c>
      <c r="F49" s="120">
        <f>'Daily data'!F50</f>
        <v>4968.2447400000037</v>
      </c>
      <c r="G49" s="124">
        <f t="shared" si="1"/>
        <v>4937</v>
      </c>
      <c r="H49" s="123">
        <f t="shared" si="2"/>
        <v>4937</v>
      </c>
    </row>
    <row r="50" spans="2:8" ht="13.2" thickBot="1">
      <c r="B50" s="118">
        <v>43969</v>
      </c>
      <c r="C50" s="85">
        <v>43975</v>
      </c>
      <c r="D50" s="86">
        <v>4499000</v>
      </c>
      <c r="E50" s="83">
        <f t="shared" si="0"/>
        <v>4499</v>
      </c>
      <c r="F50" s="120">
        <f>'Daily data'!F51</f>
        <v>4525.0840400000006</v>
      </c>
      <c r="G50" s="124">
        <f t="shared" si="1"/>
        <v>4499</v>
      </c>
      <c r="H50" s="123">
        <f t="shared" si="2"/>
        <v>4499</v>
      </c>
    </row>
    <row r="51" spans="2:8" ht="13.2" thickBot="1">
      <c r="B51" s="118">
        <v>43976</v>
      </c>
      <c r="C51" s="85">
        <v>43982</v>
      </c>
      <c r="D51" s="86">
        <v>4616000</v>
      </c>
      <c r="E51" s="83">
        <f t="shared" si="0"/>
        <v>4616</v>
      </c>
      <c r="F51" s="120">
        <f>'Daily data'!F52</f>
        <v>4648.6566500000008</v>
      </c>
      <c r="G51" s="124">
        <f t="shared" si="1"/>
        <v>4616</v>
      </c>
      <c r="H51" s="123">
        <f t="shared" si="2"/>
        <v>4616</v>
      </c>
    </row>
    <row r="52" spans="2:8" ht="13.2" thickBot="1">
      <c r="B52" s="118">
        <v>43983</v>
      </c>
      <c r="C52" s="85">
        <v>43989</v>
      </c>
      <c r="D52" s="86">
        <v>4777000</v>
      </c>
      <c r="E52" s="83">
        <f t="shared" si="0"/>
        <v>4777</v>
      </c>
      <c r="F52" s="120">
        <f>'Daily data'!F53</f>
        <v>4819.532619999999</v>
      </c>
      <c r="G52" s="124">
        <f t="shared" si="1"/>
        <v>4777</v>
      </c>
      <c r="H52" s="123">
        <f t="shared" si="2"/>
        <v>4777</v>
      </c>
    </row>
    <row r="53" spans="2:8" ht="13.2" thickBot="1">
      <c r="B53" s="118">
        <v>43990</v>
      </c>
      <c r="C53" s="85">
        <v>43996</v>
      </c>
      <c r="D53" s="86">
        <v>5466000</v>
      </c>
      <c r="E53" s="83">
        <f t="shared" si="0"/>
        <v>5466</v>
      </c>
      <c r="F53" s="120">
        <f>'Daily data'!F54</f>
        <v>5514.1583500000006</v>
      </c>
      <c r="G53" s="124">
        <f t="shared" si="1"/>
        <v>5466</v>
      </c>
      <c r="H53" s="123">
        <f t="shared" si="2"/>
        <v>5466</v>
      </c>
    </row>
    <row r="54" spans="2:8" ht="13.2" thickBot="1">
      <c r="B54" s="118">
        <v>43997</v>
      </c>
      <c r="C54" s="85">
        <v>44003</v>
      </c>
      <c r="D54" s="86">
        <v>5616000</v>
      </c>
      <c r="E54" s="83">
        <f t="shared" si="0"/>
        <v>5616</v>
      </c>
      <c r="F54" s="120">
        <f>'Daily data'!F55</f>
        <v>5664.4045800000013</v>
      </c>
      <c r="G54" s="124">
        <f t="shared" si="1"/>
        <v>5616</v>
      </c>
      <c r="H54" s="123">
        <f t="shared" si="2"/>
        <v>5616</v>
      </c>
    </row>
    <row r="55" spans="2:8" ht="13.2" thickBot="1">
      <c r="B55" s="118">
        <v>44004</v>
      </c>
      <c r="C55" s="85">
        <v>44010</v>
      </c>
      <c r="D55" s="86">
        <v>5996000</v>
      </c>
      <c r="E55" s="83">
        <f t="shared" si="0"/>
        <v>5996</v>
      </c>
      <c r="F55" s="120">
        <f>'Daily data'!F56</f>
        <v>6049.9022799999993</v>
      </c>
      <c r="G55" s="124">
        <f t="shared" si="1"/>
        <v>5996</v>
      </c>
      <c r="H55" s="123">
        <f t="shared" si="2"/>
        <v>5996</v>
      </c>
    </row>
    <row r="56" spans="2:8" ht="13.2" thickBot="1">
      <c r="B56" s="118">
        <v>44011</v>
      </c>
      <c r="C56" s="85">
        <v>44017</v>
      </c>
      <c r="D56" s="86">
        <v>6620000</v>
      </c>
      <c r="E56" s="83">
        <f t="shared" si="0"/>
        <v>6620</v>
      </c>
      <c r="F56" s="120">
        <f>'Daily data'!F57</f>
        <v>6680.9521100000011</v>
      </c>
      <c r="G56" s="124">
        <f t="shared" si="1"/>
        <v>6620</v>
      </c>
      <c r="H56" s="123">
        <f t="shared" si="2"/>
        <v>6620</v>
      </c>
    </row>
    <row r="57" spans="2:8" ht="13.2" thickBot="1">
      <c r="B57" s="118">
        <v>44018</v>
      </c>
      <c r="C57" s="85">
        <v>44024</v>
      </c>
      <c r="D57" s="86">
        <v>6794000</v>
      </c>
      <c r="E57" s="83">
        <f t="shared" si="0"/>
        <v>6794</v>
      </c>
      <c r="F57" s="120">
        <f>'Daily data'!F58</f>
        <v>6857.7957799999995</v>
      </c>
      <c r="G57" s="124">
        <f t="shared" si="1"/>
        <v>6794</v>
      </c>
      <c r="H57" s="123">
        <f t="shared" si="2"/>
        <v>6794</v>
      </c>
    </row>
    <row r="58" spans="2:8" ht="13.2" thickBot="1">
      <c r="B58" s="118">
        <v>44025</v>
      </c>
      <c r="C58" s="85">
        <v>44031</v>
      </c>
      <c r="D58" s="86">
        <v>6513000</v>
      </c>
      <c r="E58" s="83">
        <f t="shared" si="0"/>
        <v>6513</v>
      </c>
      <c r="F58" s="120">
        <f>'Daily data'!F59</f>
        <v>6571.8719800000017</v>
      </c>
      <c r="G58" s="124">
        <f t="shared" si="1"/>
        <v>6513</v>
      </c>
      <c r="H58" s="123">
        <f t="shared" si="2"/>
        <v>6513</v>
      </c>
    </row>
    <row r="59" spans="2:8" ht="13.2" thickBot="1">
      <c r="B59" s="118">
        <v>44032</v>
      </c>
      <c r="C59" s="85">
        <v>44038</v>
      </c>
      <c r="D59" s="86">
        <v>6372000</v>
      </c>
      <c r="E59" s="83">
        <f t="shared" si="0"/>
        <v>6372</v>
      </c>
      <c r="F59" s="120">
        <f>'Daily data'!F60</f>
        <v>6433.2283599999982</v>
      </c>
      <c r="G59" s="124">
        <f t="shared" si="1"/>
        <v>6372</v>
      </c>
      <c r="H59" s="123">
        <f t="shared" si="2"/>
        <v>6372</v>
      </c>
    </row>
    <row r="60" spans="2:8" ht="13.2" thickBot="1">
      <c r="B60" s="118">
        <v>44039</v>
      </c>
      <c r="C60" s="85">
        <v>44045</v>
      </c>
      <c r="D60" s="86">
        <v>5460000</v>
      </c>
      <c r="E60" s="83">
        <f t="shared" si="0"/>
        <v>5460</v>
      </c>
      <c r="F60" s="120">
        <f>'Daily data'!F61</f>
        <v>5507.8304900000021</v>
      </c>
      <c r="G60" s="124">
        <f t="shared" si="1"/>
        <v>5460</v>
      </c>
      <c r="H60" s="123">
        <f t="shared" si="2"/>
        <v>5460</v>
      </c>
    </row>
    <row r="61" spans="2:8" ht="13.2" thickBot="1">
      <c r="B61" s="118">
        <v>44046</v>
      </c>
      <c r="C61" s="85">
        <v>44052</v>
      </c>
      <c r="D61" s="86">
        <v>5690000</v>
      </c>
      <c r="E61" s="83">
        <f t="shared" si="0"/>
        <v>5690</v>
      </c>
      <c r="F61" s="120">
        <f>'Daily data'!F62</f>
        <v>5739.6509299999971</v>
      </c>
      <c r="G61" s="124">
        <f t="shared" si="1"/>
        <v>5690</v>
      </c>
      <c r="H61" s="123">
        <f t="shared" si="2"/>
        <v>5690</v>
      </c>
    </row>
    <row r="62" spans="2:8" ht="13.2" thickBot="1">
      <c r="B62" s="118">
        <v>44053</v>
      </c>
      <c r="C62" s="85">
        <v>44059</v>
      </c>
      <c r="D62" s="86">
        <v>6431000</v>
      </c>
      <c r="E62" s="83">
        <f t="shared" si="0"/>
        <v>6431</v>
      </c>
      <c r="F62" s="120">
        <f>'Daily data'!F63</f>
        <v>6489.4831800000011</v>
      </c>
      <c r="G62" s="124">
        <f t="shared" si="1"/>
        <v>6431</v>
      </c>
      <c r="H62" s="123">
        <f t="shared" si="2"/>
        <v>6431</v>
      </c>
    </row>
    <row r="63" spans="2:8" ht="13.2" thickBot="1">
      <c r="B63" s="118">
        <v>44060</v>
      </c>
      <c r="C63" s="85">
        <v>44066</v>
      </c>
      <c r="D63" s="86">
        <v>6053000</v>
      </c>
      <c r="E63" s="83">
        <f t="shared" si="0"/>
        <v>6053</v>
      </c>
      <c r="F63" s="120">
        <f>'Daily data'!F64</f>
        <v>6106.9901800000007</v>
      </c>
      <c r="G63" s="124">
        <f t="shared" si="1"/>
        <v>6053</v>
      </c>
      <c r="H63" s="123">
        <f t="shared" si="2"/>
        <v>6053</v>
      </c>
    </row>
    <row r="64" spans="2:8" ht="13.2" thickBot="1">
      <c r="B64" s="118">
        <v>44067</v>
      </c>
      <c r="C64" s="85">
        <v>44073</v>
      </c>
      <c r="D64" s="86">
        <v>6698000</v>
      </c>
      <c r="E64" s="83">
        <f t="shared" si="0"/>
        <v>6698</v>
      </c>
      <c r="F64" s="120">
        <f>'Daily data'!F65</f>
        <v>6760.8091699999968</v>
      </c>
      <c r="G64" s="124">
        <f t="shared" si="1"/>
        <v>6698</v>
      </c>
      <c r="H64" s="123">
        <f t="shared" si="2"/>
        <v>6698</v>
      </c>
    </row>
    <row r="65" spans="2:8" ht="13.2" thickBot="1">
      <c r="B65" s="118">
        <v>44074</v>
      </c>
      <c r="C65" s="85">
        <v>44080</v>
      </c>
      <c r="D65" s="86">
        <v>6435000</v>
      </c>
      <c r="E65" s="83">
        <f t="shared" si="0"/>
        <v>6435</v>
      </c>
      <c r="F65" s="120">
        <f>'Daily data'!F66</f>
        <v>6494.1050700000014</v>
      </c>
      <c r="G65" s="124">
        <f t="shared" si="1"/>
        <v>6435</v>
      </c>
      <c r="H65" s="123">
        <f t="shared" si="2"/>
        <v>6435</v>
      </c>
    </row>
    <row r="66" spans="2:8" ht="13.2" thickBot="1">
      <c r="B66" s="118">
        <v>44081</v>
      </c>
      <c r="C66" s="85">
        <v>44087</v>
      </c>
      <c r="D66" s="86">
        <v>4825000</v>
      </c>
      <c r="E66" s="83">
        <f t="shared" si="0"/>
        <v>4825</v>
      </c>
      <c r="F66" s="120">
        <f>'Daily data'!F67</f>
        <v>4862.7315100000005</v>
      </c>
      <c r="G66" s="124">
        <f t="shared" si="1"/>
        <v>4825</v>
      </c>
      <c r="H66" s="123">
        <f t="shared" si="2"/>
        <v>4825</v>
      </c>
    </row>
    <row r="67" spans="2:8" ht="13.2" thickBot="1">
      <c r="B67" s="118">
        <v>44088</v>
      </c>
      <c r="C67" s="85">
        <v>44094</v>
      </c>
      <c r="D67" s="86">
        <v>3662000</v>
      </c>
      <c r="E67" s="83">
        <f t="shared" si="0"/>
        <v>3662</v>
      </c>
      <c r="F67" s="120">
        <f>'Daily data'!F68</f>
        <v>3687.3704099999982</v>
      </c>
      <c r="G67" s="124">
        <f t="shared" si="1"/>
        <v>3662</v>
      </c>
      <c r="H67" s="123">
        <f t="shared" si="2"/>
        <v>3662</v>
      </c>
    </row>
    <row r="68" spans="2:8" ht="13.2" thickBot="1">
      <c r="B68" s="118">
        <v>44095</v>
      </c>
      <c r="C68" s="85">
        <v>44101</v>
      </c>
      <c r="D68" s="86">
        <v>2680000</v>
      </c>
      <c r="E68" s="83">
        <f t="shared" ref="E68:E131" si="3">D68/1000</f>
        <v>2680</v>
      </c>
      <c r="F68" s="120">
        <f>'Daily data'!F69</f>
        <v>2701.331290000001</v>
      </c>
      <c r="G68" s="124">
        <f t="shared" ref="G68:G131" si="4">MIN(E68:F68)</f>
        <v>2680</v>
      </c>
      <c r="H68" s="123">
        <f t="shared" si="2"/>
        <v>2680</v>
      </c>
    </row>
    <row r="69" spans="2:8" ht="13.2" thickBot="1">
      <c r="B69" s="118">
        <v>44102</v>
      </c>
      <c r="C69" s="85">
        <v>44108</v>
      </c>
      <c r="D69" s="86">
        <v>2372000</v>
      </c>
      <c r="E69" s="83">
        <f t="shared" si="3"/>
        <v>2372</v>
      </c>
      <c r="F69" s="120">
        <f>'Daily data'!F70</f>
        <v>2391.2767299999978</v>
      </c>
      <c r="G69" s="124">
        <f t="shared" si="4"/>
        <v>2372</v>
      </c>
      <c r="H69" s="123">
        <f t="shared" ref="H69:H132" si="5">G69</f>
        <v>2372</v>
      </c>
    </row>
    <row r="70" spans="2:8" ht="13.2" thickBot="1">
      <c r="B70" s="118">
        <v>44109</v>
      </c>
      <c r="C70" s="85">
        <v>44115</v>
      </c>
      <c r="D70" s="86">
        <v>2048000</v>
      </c>
      <c r="E70" s="83">
        <f t="shared" si="3"/>
        <v>2048</v>
      </c>
      <c r="F70" s="120">
        <f>'Daily data'!F71</f>
        <v>2064.0897500000015</v>
      </c>
      <c r="G70" s="124">
        <f t="shared" si="4"/>
        <v>2048</v>
      </c>
      <c r="H70" s="123">
        <f t="shared" si="5"/>
        <v>2048</v>
      </c>
    </row>
    <row r="71" spans="2:8" ht="13.2" thickBot="1">
      <c r="B71" s="118">
        <v>44116</v>
      </c>
      <c r="C71" s="85">
        <v>44122</v>
      </c>
      <c r="D71" s="86">
        <v>1793000</v>
      </c>
      <c r="E71" s="83">
        <f t="shared" si="3"/>
        <v>1793</v>
      </c>
      <c r="F71" s="120">
        <f>'Daily data'!F72</f>
        <v>1809.449840000007</v>
      </c>
      <c r="G71" s="124">
        <f t="shared" si="4"/>
        <v>1793</v>
      </c>
      <c r="H71" s="123">
        <f t="shared" si="5"/>
        <v>1793</v>
      </c>
    </row>
    <row r="72" spans="2:8" ht="13.2" thickBot="1">
      <c r="B72" s="118">
        <v>44123</v>
      </c>
      <c r="C72" s="85">
        <v>44129</v>
      </c>
      <c r="D72" s="86">
        <v>1476000</v>
      </c>
      <c r="E72" s="83">
        <f t="shared" si="3"/>
        <v>1476</v>
      </c>
      <c r="F72" s="120">
        <f>'Daily data'!F73</f>
        <v>1491.333619999996</v>
      </c>
      <c r="G72" s="124">
        <f t="shared" si="4"/>
        <v>1476</v>
      </c>
      <c r="H72" s="123">
        <f t="shared" si="5"/>
        <v>1476</v>
      </c>
    </row>
    <row r="73" spans="2:8" ht="13.2" thickBot="1">
      <c r="B73" s="118">
        <v>44130</v>
      </c>
      <c r="C73" s="85">
        <v>44136</v>
      </c>
      <c r="D73" s="86">
        <v>1251000</v>
      </c>
      <c r="E73" s="83">
        <f t="shared" si="3"/>
        <v>1251</v>
      </c>
      <c r="F73" s="120">
        <f>'Daily data'!F74</f>
        <v>1268.4428799999976</v>
      </c>
      <c r="G73" s="124">
        <f t="shared" si="4"/>
        <v>1251</v>
      </c>
      <c r="H73" s="123">
        <f t="shared" si="5"/>
        <v>1251</v>
      </c>
    </row>
    <row r="74" spans="2:8" ht="13.2" thickBot="1">
      <c r="B74" s="118">
        <v>44137</v>
      </c>
      <c r="C74" s="85">
        <v>44143</v>
      </c>
      <c r="D74" s="86">
        <v>1069000</v>
      </c>
      <c r="E74" s="83">
        <f t="shared" si="3"/>
        <v>1069</v>
      </c>
      <c r="F74" s="120">
        <f>'Daily data'!F75</f>
        <v>1084.6480900000061</v>
      </c>
      <c r="G74" s="124">
        <f t="shared" si="4"/>
        <v>1069</v>
      </c>
      <c r="H74" s="123">
        <f t="shared" si="5"/>
        <v>1069</v>
      </c>
    </row>
    <row r="75" spans="2:8" ht="13.2" thickBot="1">
      <c r="B75" s="118">
        <v>44144</v>
      </c>
      <c r="C75" s="85">
        <v>44150</v>
      </c>
      <c r="D75" s="86">
        <v>922000</v>
      </c>
      <c r="E75" s="83">
        <f t="shared" si="3"/>
        <v>922</v>
      </c>
      <c r="F75" s="120">
        <f>'Daily data'!F76</f>
        <v>936.57704999999589</v>
      </c>
      <c r="G75" s="124">
        <f t="shared" si="4"/>
        <v>922</v>
      </c>
      <c r="H75" s="123">
        <f t="shared" si="5"/>
        <v>922</v>
      </c>
    </row>
    <row r="76" spans="2:8" ht="13.2" thickBot="1">
      <c r="B76" s="118">
        <v>44151</v>
      </c>
      <c r="C76" s="85">
        <v>44157</v>
      </c>
      <c r="D76" s="86">
        <v>813000</v>
      </c>
      <c r="E76" s="83">
        <f t="shared" si="3"/>
        <v>813</v>
      </c>
      <c r="F76" s="120">
        <f>'Daily data'!F77</f>
        <v>830.36675000000309</v>
      </c>
      <c r="G76" s="124">
        <f t="shared" si="4"/>
        <v>813</v>
      </c>
      <c r="H76" s="123">
        <f t="shared" si="5"/>
        <v>813</v>
      </c>
    </row>
    <row r="77" spans="2:8" ht="13.2" thickBot="1">
      <c r="B77" s="118">
        <v>44158</v>
      </c>
      <c r="C77" s="85">
        <v>44164</v>
      </c>
      <c r="D77" s="86">
        <v>829000</v>
      </c>
      <c r="E77" s="83">
        <f t="shared" si="3"/>
        <v>829</v>
      </c>
      <c r="F77" s="120">
        <f>'Daily data'!F78</f>
        <v>850.87197999999648</v>
      </c>
      <c r="G77" s="124">
        <f t="shared" si="4"/>
        <v>829</v>
      </c>
      <c r="H77" s="123">
        <f t="shared" si="5"/>
        <v>829</v>
      </c>
    </row>
    <row r="78" spans="2:8" ht="13.2" thickBot="1">
      <c r="B78" s="118">
        <v>44165</v>
      </c>
      <c r="C78" s="85">
        <v>44171</v>
      </c>
      <c r="D78" s="86">
        <v>840000</v>
      </c>
      <c r="E78" s="83">
        <f t="shared" si="3"/>
        <v>840</v>
      </c>
      <c r="F78" s="120">
        <f>'Daily data'!F79</f>
        <v>859.07872000000509</v>
      </c>
      <c r="G78" s="124">
        <f t="shared" si="4"/>
        <v>840</v>
      </c>
      <c r="H78" s="123">
        <f t="shared" si="5"/>
        <v>840</v>
      </c>
    </row>
    <row r="79" spans="2:8" ht="13.2" thickBot="1">
      <c r="B79" s="118">
        <v>44172</v>
      </c>
      <c r="C79" s="85">
        <v>44178</v>
      </c>
      <c r="D79" s="86">
        <v>859000</v>
      </c>
      <c r="E79" s="83">
        <f t="shared" si="3"/>
        <v>859</v>
      </c>
      <c r="F79" s="120">
        <f>'Daily data'!F80</f>
        <v>879.48067999999842</v>
      </c>
      <c r="G79" s="124">
        <f t="shared" si="4"/>
        <v>859</v>
      </c>
      <c r="H79" s="123">
        <f t="shared" si="5"/>
        <v>859</v>
      </c>
    </row>
    <row r="80" spans="2:8" ht="13.2" thickBot="1">
      <c r="B80" s="118">
        <v>44179</v>
      </c>
      <c r="C80" s="85">
        <v>44185</v>
      </c>
      <c r="D80" s="86">
        <v>264000</v>
      </c>
      <c r="E80" s="83">
        <f t="shared" si="3"/>
        <v>264</v>
      </c>
      <c r="F80" s="120">
        <f>'Daily data'!F81</f>
        <v>280.83116999999845</v>
      </c>
      <c r="G80" s="124">
        <f t="shared" si="4"/>
        <v>264</v>
      </c>
      <c r="H80" s="123">
        <f t="shared" si="5"/>
        <v>264</v>
      </c>
    </row>
    <row r="81" spans="2:8" ht="13.2" thickBot="1">
      <c r="B81" s="118">
        <v>44186</v>
      </c>
      <c r="C81" s="85">
        <v>44192</v>
      </c>
      <c r="D81" s="86">
        <v>133000</v>
      </c>
      <c r="E81" s="83">
        <f t="shared" si="3"/>
        <v>133</v>
      </c>
      <c r="F81" s="120">
        <f>'Daily data'!F82</f>
        <v>149.04048999999793</v>
      </c>
      <c r="G81" s="124">
        <f t="shared" si="4"/>
        <v>133</v>
      </c>
      <c r="H81" s="123">
        <f t="shared" si="5"/>
        <v>133</v>
      </c>
    </row>
    <row r="82" spans="2:8" ht="13.2" thickBot="1">
      <c r="B82" s="118">
        <v>44193</v>
      </c>
      <c r="C82" s="85">
        <v>44199</v>
      </c>
      <c r="D82" s="86">
        <v>689000</v>
      </c>
      <c r="E82" s="83">
        <f t="shared" si="3"/>
        <v>689</v>
      </c>
      <c r="F82" s="120">
        <f>'Daily data'!F83</f>
        <v>708.71293000000003</v>
      </c>
      <c r="G82" s="124">
        <f t="shared" si="4"/>
        <v>689</v>
      </c>
      <c r="H82" s="123">
        <f t="shared" si="5"/>
        <v>689</v>
      </c>
    </row>
    <row r="83" spans="2:8" ht="13.2" thickBot="1">
      <c r="B83" s="118">
        <v>44200</v>
      </c>
      <c r="C83" s="85">
        <v>44206</v>
      </c>
      <c r="D83" s="86">
        <v>690000</v>
      </c>
      <c r="E83" s="83">
        <f t="shared" si="3"/>
        <v>690</v>
      </c>
      <c r="F83" s="120">
        <f>'Daily data'!F85</f>
        <v>711.33179000000621</v>
      </c>
      <c r="G83" s="124">
        <f t="shared" si="4"/>
        <v>690</v>
      </c>
      <c r="H83" s="123">
        <f t="shared" si="5"/>
        <v>690</v>
      </c>
    </row>
    <row r="84" spans="2:8" ht="13.2" thickBot="1">
      <c r="B84" s="118">
        <v>44207</v>
      </c>
      <c r="C84" s="85">
        <v>44213</v>
      </c>
      <c r="D84" s="86">
        <v>667000</v>
      </c>
      <c r="E84" s="83">
        <f t="shared" si="3"/>
        <v>667</v>
      </c>
      <c r="F84" s="120">
        <f>'Daily data'!F86</f>
        <v>686.15249999999605</v>
      </c>
      <c r="G84" s="124">
        <f t="shared" si="4"/>
        <v>667</v>
      </c>
      <c r="H84" s="123">
        <f t="shared" si="5"/>
        <v>667</v>
      </c>
    </row>
    <row r="85" spans="2:8" ht="13.2" thickBot="1">
      <c r="B85" s="118">
        <v>44214</v>
      </c>
      <c r="C85" s="85">
        <v>44220</v>
      </c>
      <c r="D85" s="86">
        <v>669000</v>
      </c>
      <c r="E85" s="83">
        <f t="shared" si="3"/>
        <v>669</v>
      </c>
      <c r="F85" s="120">
        <f>'Daily data'!F87</f>
        <v>691.15468000000158</v>
      </c>
      <c r="G85" s="124">
        <f t="shared" si="4"/>
        <v>669</v>
      </c>
      <c r="H85" s="123">
        <f t="shared" si="5"/>
        <v>669</v>
      </c>
    </row>
    <row r="86" spans="2:8" ht="13.2" thickBot="1">
      <c r="B86" s="118">
        <v>44221</v>
      </c>
      <c r="C86" s="85">
        <v>44227</v>
      </c>
      <c r="D86" s="86">
        <v>661000</v>
      </c>
      <c r="E86" s="83">
        <f t="shared" si="3"/>
        <v>661</v>
      </c>
      <c r="F86" s="120">
        <f>'Daily data'!F88</f>
        <v>681.70970999999577</v>
      </c>
      <c r="G86" s="124">
        <f t="shared" si="4"/>
        <v>661</v>
      </c>
      <c r="H86" s="241">
        <f>G86*(1-0.2%)</f>
        <v>659.678</v>
      </c>
    </row>
    <row r="87" spans="2:8" ht="13.2" thickBot="1">
      <c r="B87" s="118">
        <v>44228</v>
      </c>
      <c r="C87" s="85">
        <v>44234</v>
      </c>
      <c r="D87" s="86">
        <v>614000</v>
      </c>
      <c r="E87" s="83">
        <f t="shared" si="3"/>
        <v>614</v>
      </c>
      <c r="F87" s="120">
        <f>'Daily data'!F89</f>
        <v>633.00035000000526</v>
      </c>
      <c r="G87" s="124">
        <f t="shared" si="4"/>
        <v>614</v>
      </c>
      <c r="H87" s="241">
        <f t="shared" ref="H87:H91" si="6">G87*(1-0.2%)</f>
        <v>612.77200000000005</v>
      </c>
    </row>
    <row r="88" spans="2:8" ht="13.2" thickBot="1">
      <c r="B88" s="118">
        <v>44235</v>
      </c>
      <c r="C88" s="85">
        <v>44241</v>
      </c>
      <c r="D88" s="86">
        <v>654000</v>
      </c>
      <c r="E88" s="83">
        <f t="shared" si="3"/>
        <v>654</v>
      </c>
      <c r="F88" s="120">
        <f>'Daily data'!F90</f>
        <v>667.90424999999425</v>
      </c>
      <c r="G88" s="124">
        <f t="shared" si="4"/>
        <v>654</v>
      </c>
      <c r="H88" s="241">
        <f t="shared" si="6"/>
        <v>652.69200000000001</v>
      </c>
    </row>
    <row r="89" spans="2:8" ht="13.2" thickBot="1">
      <c r="B89" s="118">
        <v>44242</v>
      </c>
      <c r="C89" s="85">
        <v>44248</v>
      </c>
      <c r="D89" s="86">
        <v>634000</v>
      </c>
      <c r="E89" s="83">
        <f t="shared" si="3"/>
        <v>634</v>
      </c>
      <c r="F89" s="120">
        <f>'Daily data'!F91</f>
        <v>651.64378000000283</v>
      </c>
      <c r="G89" s="124">
        <f t="shared" si="4"/>
        <v>634</v>
      </c>
      <c r="H89" s="241">
        <f t="shared" si="6"/>
        <v>632.73199999999997</v>
      </c>
    </row>
    <row r="90" spans="2:8" ht="13.2" thickBot="1">
      <c r="B90" s="118">
        <v>44249</v>
      </c>
      <c r="C90" s="85">
        <v>44255</v>
      </c>
      <c r="D90" s="86">
        <v>650000</v>
      </c>
      <c r="E90" s="83">
        <f t="shared" si="3"/>
        <v>650</v>
      </c>
      <c r="F90" s="120">
        <f>'Daily data'!F92</f>
        <v>668.97696999999596</v>
      </c>
      <c r="G90" s="124">
        <f t="shared" si="4"/>
        <v>650</v>
      </c>
      <c r="H90" s="241">
        <f t="shared" si="6"/>
        <v>648.70000000000005</v>
      </c>
    </row>
    <row r="91" spans="2:8" ht="13.2" thickBot="1">
      <c r="B91" s="118">
        <v>44256</v>
      </c>
      <c r="C91" s="85">
        <v>44262</v>
      </c>
      <c r="D91" s="86">
        <v>630000</v>
      </c>
      <c r="E91" s="83">
        <f t="shared" si="3"/>
        <v>630</v>
      </c>
      <c r="F91" s="120">
        <f>'Daily data'!F93</f>
        <v>646.68039000000726</v>
      </c>
      <c r="G91" s="124">
        <f t="shared" si="4"/>
        <v>630</v>
      </c>
      <c r="H91" s="241">
        <f t="shared" si="6"/>
        <v>628.74</v>
      </c>
    </row>
    <row r="92" spans="2:8" ht="13.2" thickBot="1">
      <c r="B92" s="118">
        <v>44263</v>
      </c>
      <c r="C92" s="85">
        <v>44269</v>
      </c>
      <c r="D92" s="86">
        <v>603000</v>
      </c>
      <c r="E92" s="83">
        <f t="shared" si="3"/>
        <v>603</v>
      </c>
      <c r="F92" s="120">
        <f>'Daily data'!F94</f>
        <v>617.05499999999859</v>
      </c>
      <c r="G92" s="124">
        <f t="shared" si="4"/>
        <v>603</v>
      </c>
      <c r="H92" s="123">
        <f t="shared" si="5"/>
        <v>603</v>
      </c>
    </row>
    <row r="93" spans="2:8" ht="13.2" thickBot="1">
      <c r="B93" s="118">
        <v>44270</v>
      </c>
      <c r="C93" s="85">
        <v>44276</v>
      </c>
      <c r="D93" s="86">
        <v>616000</v>
      </c>
      <c r="E93" s="83">
        <f t="shared" si="3"/>
        <v>616</v>
      </c>
      <c r="F93" s="120">
        <f>'Daily data'!F95</f>
        <v>634.45247000000143</v>
      </c>
      <c r="G93" s="124">
        <f t="shared" si="4"/>
        <v>616</v>
      </c>
      <c r="H93" s="123">
        <f t="shared" si="5"/>
        <v>616</v>
      </c>
    </row>
    <row r="94" spans="2:8" ht="13.2" thickBot="1">
      <c r="B94" s="118">
        <v>44277</v>
      </c>
      <c r="C94" s="85">
        <v>44283</v>
      </c>
      <c r="D94" s="86">
        <v>832000</v>
      </c>
      <c r="E94" s="83">
        <f t="shared" si="3"/>
        <v>832</v>
      </c>
      <c r="F94" s="120">
        <f>'Daily data'!F96</f>
        <v>854.17863999999531</v>
      </c>
      <c r="G94" s="124">
        <f t="shared" si="4"/>
        <v>832</v>
      </c>
      <c r="H94" s="123">
        <f t="shared" si="5"/>
        <v>832</v>
      </c>
    </row>
    <row r="95" spans="2:8" ht="13.2" thickBot="1">
      <c r="B95" s="118">
        <v>44284</v>
      </c>
      <c r="C95" s="85">
        <v>44290</v>
      </c>
      <c r="D95" s="86">
        <v>1065000</v>
      </c>
      <c r="E95" s="83">
        <f t="shared" si="3"/>
        <v>1065</v>
      </c>
      <c r="F95" s="120">
        <f>'Daily data'!F97</f>
        <v>1087.5806599999987</v>
      </c>
      <c r="G95" s="124">
        <f t="shared" si="4"/>
        <v>1065</v>
      </c>
      <c r="H95" s="123">
        <f t="shared" si="5"/>
        <v>1065</v>
      </c>
    </row>
    <row r="96" spans="2:8" ht="13.2" thickBot="1">
      <c r="B96" s="118">
        <v>44291</v>
      </c>
      <c r="C96" s="85">
        <v>44297</v>
      </c>
      <c r="D96" s="86">
        <v>1149000</v>
      </c>
      <c r="E96" s="83">
        <f t="shared" si="3"/>
        <v>1149</v>
      </c>
      <c r="F96" s="120">
        <f>'Daily data'!F98</f>
        <v>1171.2908099999977</v>
      </c>
      <c r="G96" s="124">
        <f t="shared" si="4"/>
        <v>1149</v>
      </c>
      <c r="H96" s="123">
        <f t="shared" si="5"/>
        <v>1149</v>
      </c>
    </row>
    <row r="97" spans="2:8" ht="13.2" thickBot="1">
      <c r="B97" s="118">
        <v>44298</v>
      </c>
      <c r="C97" s="85">
        <v>44304</v>
      </c>
      <c r="D97" s="86">
        <v>1144000</v>
      </c>
      <c r="E97" s="83">
        <f t="shared" si="3"/>
        <v>1144</v>
      </c>
      <c r="F97" s="120">
        <f>'Daily data'!F99</f>
        <v>1165.481540000003</v>
      </c>
      <c r="G97" s="124">
        <f t="shared" si="4"/>
        <v>1144</v>
      </c>
      <c r="H97" s="123">
        <f t="shared" si="5"/>
        <v>1144</v>
      </c>
    </row>
    <row r="98" spans="2:8" ht="13.2" thickBot="1">
      <c r="B98" s="118">
        <v>44305</v>
      </c>
      <c r="C98" s="85">
        <v>44311</v>
      </c>
      <c r="D98" s="86">
        <v>1874000</v>
      </c>
      <c r="E98" s="83">
        <f t="shared" si="3"/>
        <v>1874</v>
      </c>
      <c r="F98" s="120">
        <f>'Daily data'!F100</f>
        <v>1900.8417599999959</v>
      </c>
      <c r="G98" s="124">
        <f t="shared" si="4"/>
        <v>1874</v>
      </c>
      <c r="H98" s="123">
        <f t="shared" si="5"/>
        <v>1874</v>
      </c>
    </row>
    <row r="99" spans="2:8" ht="13.2" thickBot="1">
      <c r="B99" s="118">
        <v>44312</v>
      </c>
      <c r="C99" s="85">
        <v>44318</v>
      </c>
      <c r="D99" s="86">
        <v>2596000</v>
      </c>
      <c r="E99" s="83">
        <f t="shared" si="3"/>
        <v>2596</v>
      </c>
      <c r="F99" s="120">
        <f>'Daily data'!F101</f>
        <v>2625.9711500000008</v>
      </c>
      <c r="G99" s="124">
        <f t="shared" si="4"/>
        <v>2596</v>
      </c>
      <c r="H99" s="123">
        <f t="shared" si="5"/>
        <v>2596</v>
      </c>
    </row>
    <row r="100" spans="2:8" ht="13.2" thickBot="1">
      <c r="B100" s="118">
        <v>44319</v>
      </c>
      <c r="C100" s="85">
        <v>44325</v>
      </c>
      <c r="D100" s="86">
        <v>2668000</v>
      </c>
      <c r="E100" s="83">
        <f t="shared" si="3"/>
        <v>2668</v>
      </c>
      <c r="F100" s="120">
        <f>'Daily data'!F102</f>
        <v>2700.514320000003</v>
      </c>
      <c r="G100" s="124">
        <f t="shared" si="4"/>
        <v>2668</v>
      </c>
      <c r="H100" s="123">
        <f t="shared" si="5"/>
        <v>2668</v>
      </c>
    </row>
    <row r="101" spans="2:8" ht="13.2" thickBot="1">
      <c r="B101" s="118">
        <v>44326</v>
      </c>
      <c r="C101" s="85">
        <v>44332</v>
      </c>
      <c r="D101" s="86">
        <v>2715000</v>
      </c>
      <c r="E101" s="83">
        <f t="shared" si="3"/>
        <v>2715</v>
      </c>
      <c r="F101" s="120">
        <f>'Daily data'!F103</f>
        <v>2742.1172799999963</v>
      </c>
      <c r="G101" s="124">
        <f t="shared" si="4"/>
        <v>2715</v>
      </c>
      <c r="H101" s="123">
        <f t="shared" si="5"/>
        <v>2715</v>
      </c>
    </row>
    <row r="102" spans="2:8" ht="13.2" thickBot="1">
      <c r="B102" s="118">
        <v>44333</v>
      </c>
      <c r="C102" s="85">
        <v>44339</v>
      </c>
      <c r="D102" s="86">
        <v>2854000</v>
      </c>
      <c r="E102" s="83">
        <f t="shared" si="3"/>
        <v>2854</v>
      </c>
      <c r="F102" s="120">
        <f>'Daily data'!F104</f>
        <v>2880.0541900000003</v>
      </c>
      <c r="G102" s="124">
        <f t="shared" si="4"/>
        <v>2854</v>
      </c>
      <c r="H102" s="123">
        <f t="shared" si="5"/>
        <v>2854</v>
      </c>
    </row>
    <row r="103" spans="2:8" ht="13.2" thickBot="1">
      <c r="B103" s="118">
        <v>44340</v>
      </c>
      <c r="C103" s="85">
        <v>44346</v>
      </c>
      <c r="D103" s="86">
        <v>3581000</v>
      </c>
      <c r="E103" s="83">
        <f t="shared" si="3"/>
        <v>3581</v>
      </c>
      <c r="F103" s="120">
        <f>'Daily data'!F105</f>
        <v>3611.5032500000002</v>
      </c>
      <c r="G103" s="124">
        <f t="shared" si="4"/>
        <v>3581</v>
      </c>
      <c r="H103" s="123">
        <f t="shared" si="5"/>
        <v>3581</v>
      </c>
    </row>
    <row r="104" spans="2:8" ht="13.2" thickBot="1">
      <c r="B104" s="118">
        <v>44347</v>
      </c>
      <c r="C104" s="85">
        <v>44353</v>
      </c>
      <c r="D104" s="86">
        <v>3882000</v>
      </c>
      <c r="E104" s="83">
        <f t="shared" si="3"/>
        <v>3882</v>
      </c>
      <c r="F104" s="120">
        <f>'Daily data'!F106</f>
        <v>3910.3087299999997</v>
      </c>
      <c r="G104" s="124">
        <f t="shared" si="4"/>
        <v>3882</v>
      </c>
      <c r="H104" s="123">
        <f t="shared" si="5"/>
        <v>3882</v>
      </c>
    </row>
    <row r="105" spans="2:8" ht="13.2" thickBot="1">
      <c r="B105" s="118">
        <v>44354</v>
      </c>
      <c r="C105" s="85">
        <v>44360</v>
      </c>
      <c r="D105" s="86">
        <v>5513000</v>
      </c>
      <c r="E105" s="83">
        <f t="shared" si="3"/>
        <v>5513</v>
      </c>
      <c r="F105" s="120">
        <f>'Daily data'!F107</f>
        <v>5562.7596300000005</v>
      </c>
      <c r="G105" s="124">
        <f t="shared" si="4"/>
        <v>5513</v>
      </c>
      <c r="H105" s="123">
        <f t="shared" si="5"/>
        <v>5513</v>
      </c>
    </row>
    <row r="106" spans="2:8" ht="13.2" thickBot="1">
      <c r="B106" s="118">
        <v>44361</v>
      </c>
      <c r="C106" s="85">
        <v>44367</v>
      </c>
      <c r="D106" s="86">
        <v>5555000</v>
      </c>
      <c r="E106" s="83">
        <f t="shared" si="3"/>
        <v>5555</v>
      </c>
      <c r="F106" s="120">
        <f>'Daily data'!F108</f>
        <v>5600.8053200000004</v>
      </c>
      <c r="G106" s="124">
        <f t="shared" si="4"/>
        <v>5555</v>
      </c>
      <c r="H106" s="123">
        <f t="shared" si="5"/>
        <v>5555</v>
      </c>
    </row>
    <row r="107" spans="2:8" ht="13.2" thickBot="1">
      <c r="B107" s="118">
        <v>44368</v>
      </c>
      <c r="C107" s="85">
        <v>44374</v>
      </c>
      <c r="D107" s="86">
        <v>5003097</v>
      </c>
      <c r="E107" s="83">
        <f t="shared" si="3"/>
        <v>5003.0969999999998</v>
      </c>
      <c r="F107" s="120">
        <f>'Daily data'!F109</f>
        <v>5043.203833999999</v>
      </c>
      <c r="G107" s="124">
        <f t="shared" si="4"/>
        <v>5003.0969999999998</v>
      </c>
      <c r="H107" s="123">
        <f t="shared" si="5"/>
        <v>5003.0969999999998</v>
      </c>
    </row>
    <row r="108" spans="2:8" ht="13.2" thickBot="1">
      <c r="B108" s="118">
        <v>44375</v>
      </c>
      <c r="C108" s="85">
        <v>44381</v>
      </c>
      <c r="D108" s="86">
        <v>5099609</v>
      </c>
      <c r="E108" s="83">
        <f t="shared" si="3"/>
        <v>5099.6090000000004</v>
      </c>
      <c r="F108" s="120">
        <f>'Daily data'!F110</f>
        <v>5138.5620000000017</v>
      </c>
      <c r="G108" s="124">
        <f t="shared" si="4"/>
        <v>5099.6090000000004</v>
      </c>
      <c r="H108" s="123">
        <f t="shared" si="5"/>
        <v>5099.6090000000004</v>
      </c>
    </row>
    <row r="109" spans="2:8" ht="13.2" thickBot="1">
      <c r="B109" s="118">
        <v>44382</v>
      </c>
      <c r="C109" s="85">
        <v>44388</v>
      </c>
      <c r="D109" s="86">
        <v>5885777</v>
      </c>
      <c r="E109" s="83">
        <f t="shared" si="3"/>
        <v>5885.777</v>
      </c>
      <c r="F109" s="120">
        <f>'Daily data'!F111</f>
        <v>5930.9879999999994</v>
      </c>
      <c r="G109" s="124">
        <f t="shared" si="4"/>
        <v>5885.777</v>
      </c>
      <c r="H109" s="123">
        <f t="shared" si="5"/>
        <v>5885.777</v>
      </c>
    </row>
    <row r="110" spans="2:8" ht="13.2" thickBot="1">
      <c r="B110" s="118">
        <v>44389</v>
      </c>
      <c r="C110" s="85">
        <v>44395</v>
      </c>
      <c r="D110" s="86">
        <v>6235891</v>
      </c>
      <c r="E110" s="83">
        <f t="shared" si="3"/>
        <v>6235.8909999999996</v>
      </c>
      <c r="F110" s="120">
        <f>'Daily data'!F112</f>
        <v>6286.4820000000009</v>
      </c>
      <c r="G110" s="124">
        <f t="shared" si="4"/>
        <v>6235.8909999999996</v>
      </c>
      <c r="H110" s="123">
        <f t="shared" si="5"/>
        <v>6235.8909999999996</v>
      </c>
    </row>
    <row r="111" spans="2:8" ht="13.2" thickBot="1">
      <c r="B111" s="118">
        <v>44396</v>
      </c>
      <c r="C111" s="85">
        <v>44402</v>
      </c>
      <c r="D111" s="86">
        <v>6825123</v>
      </c>
      <c r="E111" s="83">
        <f t="shared" si="3"/>
        <v>6825.1229999999996</v>
      </c>
      <c r="F111" s="120">
        <f>'Daily data'!F113</f>
        <v>6877.5239999999949</v>
      </c>
      <c r="G111" s="124">
        <f t="shared" si="4"/>
        <v>6825.1229999999996</v>
      </c>
      <c r="H111" s="123">
        <f t="shared" si="5"/>
        <v>6825.1229999999996</v>
      </c>
    </row>
    <row r="112" spans="2:8" ht="13.2" thickBot="1">
      <c r="B112" s="118">
        <v>44403</v>
      </c>
      <c r="C112" s="85">
        <v>44409</v>
      </c>
      <c r="D112" s="86">
        <v>6139448</v>
      </c>
      <c r="E112" s="83">
        <f t="shared" si="3"/>
        <v>6139.4480000000003</v>
      </c>
      <c r="F112" s="120">
        <f>'Daily data'!F114</f>
        <v>6184.6540000000041</v>
      </c>
      <c r="G112" s="124">
        <f t="shared" si="4"/>
        <v>6139.4480000000003</v>
      </c>
      <c r="H112" s="123">
        <f t="shared" si="5"/>
        <v>6139.4480000000003</v>
      </c>
    </row>
    <row r="113" spans="2:8" ht="13.2" thickBot="1">
      <c r="B113" s="118">
        <v>44410</v>
      </c>
      <c r="C113" s="85">
        <v>44416</v>
      </c>
      <c r="D113" s="86">
        <v>6610273</v>
      </c>
      <c r="E113" s="83">
        <f t="shared" si="3"/>
        <v>6610.2730000000001</v>
      </c>
      <c r="F113" s="120">
        <f>'Daily data'!F115</f>
        <v>6660.775999999998</v>
      </c>
      <c r="G113" s="124">
        <f t="shared" si="4"/>
        <v>6610.2730000000001</v>
      </c>
      <c r="H113" s="123">
        <f t="shared" si="5"/>
        <v>6610.2730000000001</v>
      </c>
    </row>
    <row r="114" spans="2:8" ht="13.2" thickBot="1">
      <c r="B114" s="118">
        <v>44417</v>
      </c>
      <c r="C114" s="85">
        <v>44423</v>
      </c>
      <c r="D114" s="86">
        <v>6544856</v>
      </c>
      <c r="E114" s="83">
        <f t="shared" si="3"/>
        <v>6544.8559999999998</v>
      </c>
      <c r="F114" s="120">
        <f>'Daily data'!F116</f>
        <v>6595.3720000000039</v>
      </c>
      <c r="G114" s="124">
        <f t="shared" si="4"/>
        <v>6544.8559999999998</v>
      </c>
      <c r="H114" s="123">
        <f t="shared" si="5"/>
        <v>6544.8559999999998</v>
      </c>
    </row>
    <row r="115" spans="2:8" ht="13.2" thickBot="1">
      <c r="B115" s="118">
        <v>44424</v>
      </c>
      <c r="C115" s="85">
        <v>44430</v>
      </c>
      <c r="D115" s="86">
        <v>5073985</v>
      </c>
      <c r="E115" s="83">
        <f t="shared" si="3"/>
        <v>5073.9849999999997</v>
      </c>
      <c r="F115" s="120">
        <f>'Daily data'!F117</f>
        <v>5109.4199999999992</v>
      </c>
      <c r="G115" s="124">
        <f t="shared" si="4"/>
        <v>5073.9849999999997</v>
      </c>
      <c r="H115" s="123">
        <f t="shared" si="5"/>
        <v>5073.9849999999997</v>
      </c>
    </row>
    <row r="116" spans="2:8" ht="13.2" thickBot="1">
      <c r="B116" s="118">
        <v>44431</v>
      </c>
      <c r="C116" s="85">
        <v>44437</v>
      </c>
      <c r="D116" s="86">
        <v>4760728</v>
      </c>
      <c r="E116" s="83">
        <f t="shared" si="3"/>
        <v>4760.7280000000001</v>
      </c>
      <c r="F116" s="120">
        <f>'Daily data'!F118</f>
        <v>4792.3560000000007</v>
      </c>
      <c r="G116" s="124">
        <f t="shared" si="4"/>
        <v>4760.7280000000001</v>
      </c>
      <c r="H116" s="123">
        <f t="shared" si="5"/>
        <v>4760.7280000000001</v>
      </c>
    </row>
    <row r="117" spans="2:8" ht="13.2" thickBot="1">
      <c r="B117" s="118">
        <v>44438</v>
      </c>
      <c r="C117" s="85">
        <v>44444</v>
      </c>
      <c r="D117" s="86">
        <v>4005416</v>
      </c>
      <c r="E117" s="83">
        <f t="shared" si="3"/>
        <v>4005.4160000000002</v>
      </c>
      <c r="F117" s="120">
        <f>'Daily data'!F119</f>
        <v>4033.7799999999993</v>
      </c>
      <c r="G117" s="124">
        <f t="shared" si="4"/>
        <v>4005.4160000000002</v>
      </c>
      <c r="H117" s="123">
        <f t="shared" si="5"/>
        <v>4005.4160000000002</v>
      </c>
    </row>
    <row r="118" spans="2:8" ht="13.2" thickBot="1">
      <c r="B118" s="118">
        <v>44445</v>
      </c>
      <c r="C118" s="85">
        <v>44451</v>
      </c>
      <c r="D118" s="86">
        <v>4870911</v>
      </c>
      <c r="E118" s="83">
        <f t="shared" si="3"/>
        <v>4870.9110000000001</v>
      </c>
      <c r="F118" s="120">
        <f>'Daily data'!F120</f>
        <v>4906.5719999999956</v>
      </c>
      <c r="G118" s="124">
        <f t="shared" si="4"/>
        <v>4870.9110000000001</v>
      </c>
      <c r="H118" s="123">
        <f t="shared" si="5"/>
        <v>4870.9110000000001</v>
      </c>
    </row>
    <row r="119" spans="2:8" ht="13.2" thickBot="1">
      <c r="B119" s="118">
        <v>44452</v>
      </c>
      <c r="C119" s="85">
        <v>44458</v>
      </c>
      <c r="D119" s="86">
        <v>4873568</v>
      </c>
      <c r="E119" s="83">
        <f t="shared" si="3"/>
        <v>4873.5680000000002</v>
      </c>
      <c r="F119" s="120">
        <f>'Daily data'!F121</f>
        <v>4908.9340000000057</v>
      </c>
      <c r="G119" s="124">
        <f t="shared" si="4"/>
        <v>4873.5680000000002</v>
      </c>
      <c r="H119" s="123">
        <f t="shared" si="5"/>
        <v>4873.5680000000002</v>
      </c>
    </row>
    <row r="120" spans="2:8" ht="13.2" thickBot="1">
      <c r="B120" s="118">
        <v>44459</v>
      </c>
      <c r="C120" s="85">
        <v>44465</v>
      </c>
      <c r="D120" s="86">
        <v>3718389</v>
      </c>
      <c r="E120" s="83">
        <f t="shared" si="3"/>
        <v>3718.3890000000001</v>
      </c>
      <c r="F120" s="120">
        <f>'Daily data'!F122</f>
        <v>3742.1159999999954</v>
      </c>
      <c r="G120" s="124">
        <f t="shared" si="4"/>
        <v>3718.3890000000001</v>
      </c>
      <c r="H120" s="123">
        <f t="shared" si="5"/>
        <v>3718.3890000000001</v>
      </c>
    </row>
    <row r="121" spans="2:8" ht="13.2" thickBot="1">
      <c r="B121" s="118">
        <v>44466</v>
      </c>
      <c r="C121" s="85">
        <v>44472</v>
      </c>
      <c r="D121" s="86">
        <v>3004973</v>
      </c>
      <c r="E121" s="83">
        <f t="shared" si="3"/>
        <v>3004.973</v>
      </c>
      <c r="F121" s="120">
        <f>'Daily data'!F123</f>
        <v>3024.7360000000058</v>
      </c>
      <c r="G121" s="124">
        <f t="shared" si="4"/>
        <v>3004.973</v>
      </c>
      <c r="H121" s="123">
        <f t="shared" si="5"/>
        <v>3004.973</v>
      </c>
    </row>
    <row r="122" spans="2:8" ht="13.2" thickBot="1">
      <c r="B122" s="118">
        <v>44473</v>
      </c>
      <c r="C122" s="85">
        <v>44479</v>
      </c>
      <c r="D122" s="86">
        <v>2588182</v>
      </c>
      <c r="E122" s="83">
        <f t="shared" si="3"/>
        <v>2588.1819999999998</v>
      </c>
      <c r="F122" s="120">
        <f>'Daily data'!F124</f>
        <v>2607.2739999999981</v>
      </c>
      <c r="G122" s="124">
        <f t="shared" si="4"/>
        <v>2588.1819999999998</v>
      </c>
      <c r="H122" s="123">
        <f t="shared" si="5"/>
        <v>2588.1819999999998</v>
      </c>
    </row>
    <row r="123" spans="2:8" ht="13.2" thickBot="1">
      <c r="B123" s="118">
        <v>44480</v>
      </c>
      <c r="C123" s="85">
        <v>44486</v>
      </c>
      <c r="D123" s="86">
        <v>2748762</v>
      </c>
      <c r="E123" s="83">
        <f t="shared" si="3"/>
        <v>2748.7620000000002</v>
      </c>
      <c r="F123" s="120">
        <f>'Daily data'!F125</f>
        <v>2206.2119999999964</v>
      </c>
      <c r="G123" s="124">
        <f t="shared" si="4"/>
        <v>2206.2119999999964</v>
      </c>
      <c r="H123" s="123">
        <f t="shared" si="5"/>
        <v>2206.2119999999964</v>
      </c>
    </row>
    <row r="124" spans="2:8" ht="13.2" thickBot="1">
      <c r="B124" s="118">
        <v>44487</v>
      </c>
      <c r="C124" s="85">
        <v>44493</v>
      </c>
      <c r="D124" s="86">
        <v>1856787</v>
      </c>
      <c r="E124" s="83">
        <f t="shared" si="3"/>
        <v>1856.787</v>
      </c>
      <c r="F124" s="120">
        <f>'Daily data'!F126</f>
        <v>1873.7680000000032</v>
      </c>
      <c r="G124" s="124">
        <f t="shared" si="4"/>
        <v>1856.787</v>
      </c>
      <c r="H124" s="123">
        <f t="shared" si="5"/>
        <v>1856.787</v>
      </c>
    </row>
    <row r="125" spans="2:8" ht="13.2" thickBot="1">
      <c r="B125" s="118">
        <v>44494</v>
      </c>
      <c r="C125" s="85">
        <v>44500</v>
      </c>
      <c r="D125" s="86">
        <v>1635576</v>
      </c>
      <c r="E125" s="83">
        <f t="shared" si="3"/>
        <v>1635.576</v>
      </c>
      <c r="F125" s="120">
        <f>'Daily data'!F127</f>
        <v>1654.4760000000026</v>
      </c>
      <c r="G125" s="124">
        <f t="shared" si="4"/>
        <v>1635.576</v>
      </c>
      <c r="H125" s="123">
        <f t="shared" si="5"/>
        <v>1635.576</v>
      </c>
    </row>
    <row r="126" spans="2:8" ht="13.2" thickBot="1">
      <c r="B126" s="118">
        <v>44501</v>
      </c>
      <c r="C126" s="85">
        <v>44507</v>
      </c>
      <c r="D126" s="86">
        <v>1376637</v>
      </c>
      <c r="E126" s="83">
        <f t="shared" si="3"/>
        <v>1376.6369999999999</v>
      </c>
      <c r="F126" s="120">
        <f>'Daily data'!F128</f>
        <v>1395.385999999995</v>
      </c>
      <c r="G126" s="124">
        <f t="shared" si="4"/>
        <v>1376.6369999999999</v>
      </c>
      <c r="H126" s="123">
        <f t="shared" si="5"/>
        <v>1376.6369999999999</v>
      </c>
    </row>
    <row r="127" spans="2:8" ht="13.2" thickBot="1">
      <c r="B127" s="118">
        <v>44508</v>
      </c>
      <c r="C127" s="85">
        <v>44514</v>
      </c>
      <c r="D127" s="86">
        <v>1205759</v>
      </c>
      <c r="E127" s="83">
        <f t="shared" si="3"/>
        <v>1205.759</v>
      </c>
      <c r="F127" s="120">
        <f>'Daily data'!F129</f>
        <v>1224.0640000000089</v>
      </c>
      <c r="G127" s="124">
        <f t="shared" si="4"/>
        <v>1205.759</v>
      </c>
      <c r="H127" s="123">
        <f t="shared" si="5"/>
        <v>1205.759</v>
      </c>
    </row>
    <row r="128" spans="2:8" ht="13.2" thickBot="1">
      <c r="B128" s="118">
        <v>44515</v>
      </c>
      <c r="C128" s="85">
        <v>44521</v>
      </c>
      <c r="D128" s="86">
        <v>1139421</v>
      </c>
      <c r="E128" s="83">
        <f t="shared" si="3"/>
        <v>1139.421</v>
      </c>
      <c r="F128" s="120">
        <f>'Daily data'!F130</f>
        <v>1157.8459999999909</v>
      </c>
      <c r="G128" s="124">
        <f t="shared" si="4"/>
        <v>1139.421</v>
      </c>
      <c r="H128" s="123">
        <f t="shared" si="5"/>
        <v>1139.421</v>
      </c>
    </row>
    <row r="129" spans="2:8" ht="13.2" thickBot="1">
      <c r="B129" s="118">
        <v>44522</v>
      </c>
      <c r="C129" s="85">
        <v>44528</v>
      </c>
      <c r="D129" s="86">
        <v>975373</v>
      </c>
      <c r="E129" s="83">
        <f t="shared" si="3"/>
        <v>975.37300000000005</v>
      </c>
      <c r="F129" s="120">
        <f>'Daily data'!F131</f>
        <v>993.2980000000025</v>
      </c>
      <c r="G129" s="124">
        <f t="shared" si="4"/>
        <v>975.37300000000005</v>
      </c>
      <c r="H129" s="123">
        <f t="shared" si="5"/>
        <v>975.37300000000005</v>
      </c>
    </row>
    <row r="130" spans="2:8" ht="13.2" thickBot="1">
      <c r="B130" s="118">
        <v>44529</v>
      </c>
      <c r="C130" s="85">
        <v>44535</v>
      </c>
      <c r="D130" s="86">
        <v>892718</v>
      </c>
      <c r="E130" s="83">
        <f t="shared" si="3"/>
        <v>892.71799999999996</v>
      </c>
      <c r="F130" s="120">
        <f>'Daily data'!F132</f>
        <v>909.98199999999792</v>
      </c>
      <c r="G130" s="124">
        <f t="shared" si="4"/>
        <v>892.71799999999996</v>
      </c>
      <c r="H130" s="123">
        <f t="shared" si="5"/>
        <v>892.71799999999996</v>
      </c>
    </row>
    <row r="131" spans="2:8" ht="13.2" thickBot="1">
      <c r="B131" s="118">
        <v>44536</v>
      </c>
      <c r="C131" s="85">
        <v>44542</v>
      </c>
      <c r="D131" s="86">
        <v>35359</v>
      </c>
      <c r="E131" s="83">
        <f t="shared" si="3"/>
        <v>35.359000000000002</v>
      </c>
      <c r="F131" s="120">
        <f>'Daily data'!F133</f>
        <v>44.424000000003076</v>
      </c>
      <c r="G131" s="124">
        <f t="shared" si="4"/>
        <v>35.359000000000002</v>
      </c>
      <c r="H131" s="123">
        <f t="shared" si="5"/>
        <v>35.359000000000002</v>
      </c>
    </row>
    <row r="132" spans="2:8" ht="13.2" thickBot="1">
      <c r="B132" s="118">
        <v>44543</v>
      </c>
      <c r="C132" s="85">
        <v>44549</v>
      </c>
      <c r="D132" s="86">
        <v>332171</v>
      </c>
      <c r="E132" s="83">
        <f t="shared" ref="E132:E165" si="7">D132/1000</f>
        <v>332.17099999999999</v>
      </c>
      <c r="F132" s="120">
        <f>'Daily data'!F134</f>
        <v>349.91600000000096</v>
      </c>
      <c r="G132" s="124">
        <f t="shared" ref="G132:G164" si="8">MIN(E132:F132)</f>
        <v>332.17099999999999</v>
      </c>
      <c r="H132" s="123">
        <f t="shared" si="5"/>
        <v>332.17099999999999</v>
      </c>
    </row>
    <row r="133" spans="2:8" ht="13.2" thickBot="1">
      <c r="B133" s="118">
        <v>44550</v>
      </c>
      <c r="C133" s="85">
        <v>44556</v>
      </c>
      <c r="D133" s="86">
        <v>768468</v>
      </c>
      <c r="E133" s="83">
        <f t="shared" si="7"/>
        <v>768.46799999999996</v>
      </c>
      <c r="F133" s="120">
        <f>'Daily data'!F135</f>
        <v>783.17999999999483</v>
      </c>
      <c r="G133" s="124">
        <f t="shared" si="8"/>
        <v>768.46799999999996</v>
      </c>
      <c r="H133" s="123">
        <f t="shared" ref="H133:H165" si="9">G133</f>
        <v>768.46799999999996</v>
      </c>
    </row>
    <row r="134" spans="2:8" ht="13.2" thickBot="1">
      <c r="B134" s="118">
        <v>44557</v>
      </c>
      <c r="C134" s="85">
        <v>44563</v>
      </c>
      <c r="D134" s="86">
        <v>733435</v>
      </c>
      <c r="E134" s="83">
        <f t="shared" si="7"/>
        <v>733.43499999999995</v>
      </c>
      <c r="F134" s="120">
        <f>'Daily data'!F136</f>
        <v>751.87199999999928</v>
      </c>
      <c r="G134" s="124">
        <f t="shared" si="8"/>
        <v>733.43499999999995</v>
      </c>
      <c r="H134" s="123">
        <f t="shared" si="9"/>
        <v>733.43499999999995</v>
      </c>
    </row>
    <row r="135" spans="2:8" ht="13.2" thickBot="1">
      <c r="B135" s="118">
        <v>44564</v>
      </c>
      <c r="C135" s="85">
        <v>44570</v>
      </c>
      <c r="D135" s="86">
        <v>852718</v>
      </c>
      <c r="E135" s="83">
        <f t="shared" si="7"/>
        <v>852.71799999999996</v>
      </c>
      <c r="F135" s="120">
        <f>'Daily data'!F138</f>
        <v>872.72800000000541</v>
      </c>
      <c r="G135" s="124">
        <f t="shared" si="8"/>
        <v>852.71799999999996</v>
      </c>
      <c r="H135" s="123">
        <f t="shared" si="9"/>
        <v>852.71799999999996</v>
      </c>
    </row>
    <row r="136" spans="2:8" ht="13.2" thickBot="1">
      <c r="B136" s="118">
        <v>44571</v>
      </c>
      <c r="C136" s="85">
        <v>44577</v>
      </c>
      <c r="D136" s="86">
        <v>799471</v>
      </c>
      <c r="E136" s="83">
        <f t="shared" si="7"/>
        <v>799.471</v>
      </c>
      <c r="F136" s="120">
        <f>'Daily data'!F139</f>
        <v>816.56999999999698</v>
      </c>
      <c r="G136" s="124">
        <f t="shared" si="8"/>
        <v>799.471</v>
      </c>
      <c r="H136" s="123">
        <f t="shared" si="9"/>
        <v>799.471</v>
      </c>
    </row>
    <row r="137" spans="2:8" ht="13.2" thickBot="1">
      <c r="B137" s="118">
        <v>44578</v>
      </c>
      <c r="C137" s="85">
        <v>44584</v>
      </c>
      <c r="D137" s="86">
        <v>831239</v>
      </c>
      <c r="E137" s="83">
        <f t="shared" si="7"/>
        <v>831.23900000000003</v>
      </c>
      <c r="F137" s="120">
        <f>'Daily data'!F140</f>
        <v>851.96599999999899</v>
      </c>
      <c r="G137" s="124">
        <f t="shared" si="8"/>
        <v>831.23900000000003</v>
      </c>
      <c r="H137" s="123">
        <f t="shared" si="9"/>
        <v>831.23900000000003</v>
      </c>
    </row>
    <row r="138" spans="2:8" ht="13.2" thickBot="1">
      <c r="B138" s="118">
        <v>44585</v>
      </c>
      <c r="C138" s="85">
        <v>44591</v>
      </c>
      <c r="D138" s="86">
        <v>813536</v>
      </c>
      <c r="E138" s="83">
        <f t="shared" si="7"/>
        <v>813.53599999999994</v>
      </c>
      <c r="F138" s="120">
        <f>'Daily data'!F141</f>
        <v>833.24400000000446</v>
      </c>
      <c r="G138" s="124">
        <f t="shared" si="8"/>
        <v>813.53599999999994</v>
      </c>
      <c r="H138" s="123">
        <f t="shared" si="9"/>
        <v>813.53599999999994</v>
      </c>
    </row>
    <row r="139" spans="2:8" ht="13.2" thickBot="1">
      <c r="B139" s="118">
        <v>44592</v>
      </c>
      <c r="C139" s="85">
        <v>44598</v>
      </c>
      <c r="D139" s="86">
        <v>825806</v>
      </c>
      <c r="E139" s="83">
        <f t="shared" si="7"/>
        <v>825.80600000000004</v>
      </c>
      <c r="F139" s="120">
        <f>'Daily data'!F142</f>
        <v>843.82199999999693</v>
      </c>
      <c r="G139" s="124">
        <f t="shared" si="8"/>
        <v>825.80600000000004</v>
      </c>
      <c r="H139" s="123">
        <f t="shared" si="9"/>
        <v>825.80600000000004</v>
      </c>
    </row>
    <row r="140" spans="2:8" ht="13.2" thickBot="1">
      <c r="B140" s="118">
        <v>44599</v>
      </c>
      <c r="C140" s="85">
        <v>44605</v>
      </c>
      <c r="D140" s="86">
        <v>853772</v>
      </c>
      <c r="E140" s="83">
        <f t="shared" si="7"/>
        <v>853.77200000000005</v>
      </c>
      <c r="F140" s="120">
        <f>'Daily data'!F143</f>
        <v>871.8579999999946</v>
      </c>
      <c r="G140" s="124">
        <f t="shared" si="8"/>
        <v>853.77200000000005</v>
      </c>
      <c r="H140" s="123">
        <f t="shared" si="9"/>
        <v>853.77200000000005</v>
      </c>
    </row>
    <row r="141" spans="2:8" ht="13.2" thickBot="1">
      <c r="B141" s="118">
        <v>44606</v>
      </c>
      <c r="C141" s="85">
        <v>44612</v>
      </c>
      <c r="D141" s="86">
        <v>932751</v>
      </c>
      <c r="E141" s="83">
        <f t="shared" si="7"/>
        <v>932.75099999999998</v>
      </c>
      <c r="F141" s="120">
        <f>'Daily data'!F144</f>
        <v>950.97200000000066</v>
      </c>
      <c r="G141" s="124">
        <f t="shared" si="8"/>
        <v>932.75099999999998</v>
      </c>
      <c r="H141" s="123">
        <f t="shared" si="9"/>
        <v>932.75099999999998</v>
      </c>
    </row>
    <row r="142" spans="2:8" ht="13.2" thickBot="1">
      <c r="B142" s="118">
        <v>44613</v>
      </c>
      <c r="C142" s="85">
        <v>44619</v>
      </c>
      <c r="D142" s="86">
        <v>976036</v>
      </c>
      <c r="E142" s="83">
        <f t="shared" si="7"/>
        <v>976.03599999999994</v>
      </c>
      <c r="F142" s="120">
        <f>'Daily data'!F145</f>
        <v>993.74200000000235</v>
      </c>
      <c r="G142" s="124">
        <f t="shared" si="8"/>
        <v>976.03599999999994</v>
      </c>
      <c r="H142" s="123">
        <f t="shared" si="9"/>
        <v>976.03599999999994</v>
      </c>
    </row>
    <row r="143" spans="2:8" ht="13.2" thickBot="1">
      <c r="B143" s="118">
        <v>44620</v>
      </c>
      <c r="C143" s="85">
        <v>44626</v>
      </c>
      <c r="D143" s="86">
        <v>1008926</v>
      </c>
      <c r="E143" s="83">
        <f t="shared" si="7"/>
        <v>1008.926</v>
      </c>
      <c r="F143" s="120">
        <f>'Daily data'!F146</f>
        <v>1026.8719999999983</v>
      </c>
      <c r="G143" s="124">
        <f t="shared" si="8"/>
        <v>1008.926</v>
      </c>
      <c r="H143" s="123">
        <f t="shared" si="9"/>
        <v>1008.926</v>
      </c>
    </row>
    <row r="144" spans="2:8" ht="13.2" thickBot="1">
      <c r="B144" s="118">
        <v>44627</v>
      </c>
      <c r="C144" s="85">
        <v>44633</v>
      </c>
      <c r="D144" s="86">
        <v>1463539</v>
      </c>
      <c r="E144" s="83">
        <f t="shared" si="7"/>
        <v>1463.539</v>
      </c>
      <c r="F144" s="120">
        <f>'Daily data'!F147</f>
        <v>1480.8120000000056</v>
      </c>
      <c r="G144" s="124">
        <f t="shared" si="8"/>
        <v>1463.539</v>
      </c>
      <c r="H144" s="123">
        <f t="shared" si="9"/>
        <v>1463.539</v>
      </c>
    </row>
    <row r="145" spans="2:8" ht="13.2" thickBot="1">
      <c r="B145" s="118">
        <v>44634</v>
      </c>
      <c r="C145" s="85">
        <v>44640</v>
      </c>
      <c r="D145" s="86">
        <v>2966621</v>
      </c>
      <c r="E145" s="83">
        <f t="shared" si="7"/>
        <v>2966.6210000000001</v>
      </c>
      <c r="F145" s="120">
        <f>'Daily data'!F148</f>
        <v>2991.0399999999954</v>
      </c>
      <c r="G145" s="124">
        <f t="shared" si="8"/>
        <v>2966.6210000000001</v>
      </c>
      <c r="H145" s="123">
        <f t="shared" si="9"/>
        <v>2966.6210000000001</v>
      </c>
    </row>
    <row r="146" spans="2:8" ht="13.2" thickBot="1">
      <c r="B146" s="118">
        <v>44641</v>
      </c>
      <c r="C146" s="85">
        <v>44647</v>
      </c>
      <c r="D146" s="86">
        <v>2317131</v>
      </c>
      <c r="E146" s="83">
        <f t="shared" si="7"/>
        <v>2317.1309999999999</v>
      </c>
      <c r="F146" s="120">
        <f>'Daily data'!F149</f>
        <v>2335.881999999996</v>
      </c>
      <c r="G146" s="124">
        <f t="shared" si="8"/>
        <v>2317.1309999999999</v>
      </c>
      <c r="H146" s="123">
        <f t="shared" si="9"/>
        <v>2317.1309999999999</v>
      </c>
    </row>
    <row r="147" spans="2:8" ht="13.2" thickBot="1">
      <c r="B147" s="118">
        <v>44648</v>
      </c>
      <c r="C147" s="85">
        <v>44651</v>
      </c>
      <c r="D147" s="86">
        <v>1412834</v>
      </c>
      <c r="E147" s="83">
        <f t="shared" si="7"/>
        <v>1412.8340000000001</v>
      </c>
      <c r="F147" s="120">
        <f>'Daily data'!F150</f>
        <v>1424.4800000000075</v>
      </c>
      <c r="G147" s="124">
        <f t="shared" si="8"/>
        <v>1412.8340000000001</v>
      </c>
      <c r="H147" s="123">
        <f t="shared" si="9"/>
        <v>1412.8340000000001</v>
      </c>
    </row>
    <row r="148" spans="2:8" ht="13.2" thickBot="1">
      <c r="B148" s="118">
        <v>44652</v>
      </c>
      <c r="C148" s="85">
        <v>44654</v>
      </c>
      <c r="D148" s="86">
        <v>1080370</v>
      </c>
      <c r="E148" s="83">
        <f t="shared" si="7"/>
        <v>1080.3699999999999</v>
      </c>
      <c r="F148" s="120">
        <f>'Daily data'!F151</f>
        <v>1089.9540000000011</v>
      </c>
      <c r="G148" s="124">
        <f t="shared" si="8"/>
        <v>1080.3699999999999</v>
      </c>
      <c r="H148" s="123">
        <f t="shared" si="9"/>
        <v>1080.3699999999999</v>
      </c>
    </row>
    <row r="149" spans="2:8" ht="13.2" thickBot="1">
      <c r="B149" s="118">
        <v>44655</v>
      </c>
      <c r="C149" s="85">
        <v>44661</v>
      </c>
      <c r="D149" s="86">
        <v>2488506</v>
      </c>
      <c r="E149" s="83">
        <f t="shared" si="7"/>
        <v>2488.5059999999999</v>
      </c>
      <c r="F149" s="120">
        <f>'Daily data'!F152</f>
        <v>2508.5980000000063</v>
      </c>
      <c r="G149" s="124">
        <f t="shared" si="8"/>
        <v>2488.5059999999999</v>
      </c>
      <c r="H149" s="123">
        <f t="shared" si="9"/>
        <v>2488.5059999999999</v>
      </c>
    </row>
    <row r="150" spans="2:8" ht="13.2" thickBot="1">
      <c r="B150" s="118">
        <v>44662</v>
      </c>
      <c r="C150" s="85">
        <v>44668</v>
      </c>
      <c r="D150" s="86">
        <v>2336966</v>
      </c>
      <c r="E150" s="83">
        <f t="shared" si="7"/>
        <v>2336.9659999999999</v>
      </c>
      <c r="F150" s="120">
        <f>'Daily data'!F153</f>
        <v>2355.8759999999943</v>
      </c>
      <c r="G150" s="124">
        <f t="shared" si="8"/>
        <v>2336.9659999999999</v>
      </c>
      <c r="H150" s="123">
        <f t="shared" si="9"/>
        <v>2336.9659999999999</v>
      </c>
    </row>
    <row r="151" spans="2:8" ht="13.2" thickBot="1">
      <c r="B151" s="118">
        <v>44669</v>
      </c>
      <c r="C151" s="85">
        <v>44675</v>
      </c>
      <c r="D151" s="86">
        <v>2025206</v>
      </c>
      <c r="E151" s="83">
        <f t="shared" si="7"/>
        <v>2025.2059999999999</v>
      </c>
      <c r="F151" s="120">
        <f>'Daily data'!F154</f>
        <v>2041.757999999995</v>
      </c>
      <c r="G151" s="124">
        <f t="shared" si="8"/>
        <v>2025.2059999999999</v>
      </c>
      <c r="H151" s="123">
        <f t="shared" si="9"/>
        <v>2025.2059999999999</v>
      </c>
    </row>
    <row r="152" spans="2:8" ht="13.2" thickBot="1">
      <c r="B152" s="118">
        <v>44676</v>
      </c>
      <c r="C152" s="85">
        <v>44682</v>
      </c>
      <c r="D152" s="86">
        <v>1989660</v>
      </c>
      <c r="E152" s="83">
        <f t="shared" si="7"/>
        <v>1989.66</v>
      </c>
      <c r="F152" s="120">
        <f>'Daily data'!F155</f>
        <v>2006.280000000002</v>
      </c>
      <c r="G152" s="124">
        <f t="shared" si="8"/>
        <v>1989.66</v>
      </c>
      <c r="H152" s="123">
        <f t="shared" si="9"/>
        <v>1989.66</v>
      </c>
    </row>
    <row r="153" spans="2:8" ht="13.2" thickBot="1">
      <c r="B153" s="118">
        <v>44683</v>
      </c>
      <c r="C153" s="85">
        <v>44689</v>
      </c>
      <c r="D153" s="86">
        <v>2036430</v>
      </c>
      <c r="E153" s="83">
        <f t="shared" si="7"/>
        <v>2036.43</v>
      </c>
      <c r="F153" s="120">
        <f>'Daily data'!F156</f>
        <v>2055.0500000000006</v>
      </c>
      <c r="G153" s="124">
        <f t="shared" si="8"/>
        <v>2036.43</v>
      </c>
      <c r="H153" s="123">
        <f t="shared" si="9"/>
        <v>2036.43</v>
      </c>
    </row>
    <row r="154" spans="2:8" ht="13.2" thickBot="1">
      <c r="B154" s="118">
        <v>44690</v>
      </c>
      <c r="C154" s="85">
        <v>44696</v>
      </c>
      <c r="D154" s="86">
        <v>2487425</v>
      </c>
      <c r="E154" s="83">
        <f t="shared" si="7"/>
        <v>2487.4250000000002</v>
      </c>
      <c r="F154" s="120">
        <f>'Daily data'!F157</f>
        <v>2511.0120000000065</v>
      </c>
      <c r="G154" s="124">
        <f t="shared" si="8"/>
        <v>2487.4250000000002</v>
      </c>
      <c r="H154" s="123">
        <f t="shared" si="9"/>
        <v>2487.4250000000002</v>
      </c>
    </row>
    <row r="155" spans="2:8" ht="13.2" thickBot="1">
      <c r="B155" s="118">
        <v>44697</v>
      </c>
      <c r="C155" s="85">
        <v>44703</v>
      </c>
      <c r="D155" s="86">
        <v>2314300</v>
      </c>
      <c r="E155" s="83">
        <f t="shared" si="7"/>
        <v>2314.3000000000002</v>
      </c>
      <c r="F155" s="120">
        <f>'Daily data'!F158</f>
        <v>2337.1119999999923</v>
      </c>
      <c r="G155" s="124">
        <f t="shared" si="8"/>
        <v>2314.3000000000002</v>
      </c>
      <c r="H155" s="123">
        <f t="shared" si="9"/>
        <v>2314.3000000000002</v>
      </c>
    </row>
    <row r="156" spans="2:8" ht="13.2" thickBot="1">
      <c r="B156" s="118">
        <v>44704</v>
      </c>
      <c r="C156" s="85">
        <v>44710</v>
      </c>
      <c r="D156" s="86">
        <v>2082500</v>
      </c>
      <c r="E156" s="83">
        <f t="shared" si="7"/>
        <v>2082.5</v>
      </c>
      <c r="F156" s="120">
        <f>'Daily data'!F159</f>
        <v>2104.202000000002</v>
      </c>
      <c r="G156" s="124">
        <f t="shared" si="8"/>
        <v>2082.5</v>
      </c>
      <c r="H156" s="123">
        <f t="shared" si="9"/>
        <v>2082.5</v>
      </c>
    </row>
    <row r="157" spans="2:8" ht="13.2" thickBot="1">
      <c r="B157" s="118">
        <v>44711</v>
      </c>
      <c r="C157" s="85">
        <v>44717</v>
      </c>
      <c r="D157" s="86">
        <v>2053099</v>
      </c>
      <c r="E157" s="83">
        <f t="shared" si="7"/>
        <v>2053.0990000000002</v>
      </c>
      <c r="F157" s="120">
        <f>'Daily data'!F160</f>
        <v>2075.5299400000035</v>
      </c>
      <c r="G157" s="124">
        <f t="shared" si="8"/>
        <v>2053.0990000000002</v>
      </c>
      <c r="H157" s="123">
        <f t="shared" si="9"/>
        <v>2053.0990000000002</v>
      </c>
    </row>
    <row r="158" spans="2:8" ht="13.2" thickBot="1">
      <c r="B158" s="118">
        <v>44718</v>
      </c>
      <c r="C158" s="85">
        <v>44724</v>
      </c>
      <c r="D158" s="86">
        <v>2224803</v>
      </c>
      <c r="E158" s="83">
        <f t="shared" si="7"/>
        <v>2224.8029999999999</v>
      </c>
      <c r="F158" s="120">
        <f>'Daily data'!F161</f>
        <v>2249.6020600000002</v>
      </c>
      <c r="G158" s="124">
        <f t="shared" si="8"/>
        <v>2224.8029999999999</v>
      </c>
      <c r="H158" s="123">
        <f t="shared" si="9"/>
        <v>2224.8029999999999</v>
      </c>
    </row>
    <row r="159" spans="2:8" ht="13.2" thickBot="1">
      <c r="B159" s="118">
        <v>44725</v>
      </c>
      <c r="C159" s="85">
        <v>44731</v>
      </c>
      <c r="D159" s="86">
        <v>2776783</v>
      </c>
      <c r="E159" s="83">
        <f t="shared" si="7"/>
        <v>2776.7829999999999</v>
      </c>
      <c r="F159" s="120">
        <f>'Daily data'!F162</f>
        <v>2804.7659999999996</v>
      </c>
      <c r="G159" s="124">
        <f t="shared" si="8"/>
        <v>2776.7829999999999</v>
      </c>
      <c r="H159" s="123">
        <f t="shared" si="9"/>
        <v>2776.7829999999999</v>
      </c>
    </row>
    <row r="160" spans="2:8" ht="13.2" thickBot="1">
      <c r="B160" s="118">
        <v>44732</v>
      </c>
      <c r="C160" s="85">
        <v>44738</v>
      </c>
      <c r="D160" s="86">
        <v>3215072</v>
      </c>
      <c r="E160" s="83">
        <f t="shared" si="7"/>
        <v>3215.0720000000001</v>
      </c>
      <c r="F160" s="120">
        <f>'Daily data'!F163</f>
        <v>3244.1940000000004</v>
      </c>
      <c r="G160" s="124">
        <f t="shared" si="8"/>
        <v>3215.0720000000001</v>
      </c>
      <c r="H160" s="123">
        <f t="shared" si="9"/>
        <v>3215.0720000000001</v>
      </c>
    </row>
    <row r="161" spans="1:8" ht="13.2" thickBot="1">
      <c r="B161" s="118">
        <v>44739</v>
      </c>
      <c r="C161" s="85">
        <v>44745</v>
      </c>
      <c r="D161" s="86">
        <v>4196163</v>
      </c>
      <c r="E161" s="83">
        <f t="shared" si="7"/>
        <v>4196.1629999999996</v>
      </c>
      <c r="F161" s="120">
        <f>'Daily data'!F164</f>
        <v>4235.3819999999996</v>
      </c>
      <c r="G161" s="124">
        <f t="shared" si="8"/>
        <v>4196.1629999999996</v>
      </c>
      <c r="H161" s="123">
        <f t="shared" si="9"/>
        <v>4196.1629999999996</v>
      </c>
    </row>
    <row r="162" spans="1:8" ht="13.2" thickBot="1">
      <c r="B162" s="118">
        <v>44746</v>
      </c>
      <c r="C162" s="85">
        <v>44752</v>
      </c>
      <c r="D162" s="86">
        <v>4707972</v>
      </c>
      <c r="E162" s="83">
        <f t="shared" si="7"/>
        <v>4707.9719999999998</v>
      </c>
      <c r="F162" s="120">
        <f>'Daily data'!F165</f>
        <v>4757.8020000000015</v>
      </c>
      <c r="G162" s="124">
        <f t="shared" si="8"/>
        <v>4707.9719999999998</v>
      </c>
      <c r="H162" s="123">
        <f t="shared" si="9"/>
        <v>4707.9719999999998</v>
      </c>
    </row>
    <row r="163" spans="1:8" ht="13.2" thickBot="1">
      <c r="B163" s="118">
        <v>44753</v>
      </c>
      <c r="C163" s="85">
        <v>44759</v>
      </c>
      <c r="D163" s="86">
        <v>5912614</v>
      </c>
      <c r="E163" s="83">
        <f t="shared" si="7"/>
        <v>5912.6139999999996</v>
      </c>
      <c r="F163" s="120">
        <f>'Daily data'!F166</f>
        <v>5978.2560000000003</v>
      </c>
      <c r="G163" s="124">
        <f t="shared" si="8"/>
        <v>5912.6139999999996</v>
      </c>
      <c r="H163" s="123">
        <f t="shared" si="9"/>
        <v>5912.6139999999996</v>
      </c>
    </row>
    <row r="164" spans="1:8" ht="13.2" thickBot="1">
      <c r="B164" s="118">
        <v>44760</v>
      </c>
      <c r="C164" s="85">
        <v>44766</v>
      </c>
      <c r="D164" s="86">
        <v>6087084</v>
      </c>
      <c r="E164" s="83">
        <f t="shared" si="7"/>
        <v>6087.0839999999998</v>
      </c>
      <c r="F164" s="120">
        <f>'Daily data'!F167</f>
        <v>6152.844000000001</v>
      </c>
      <c r="G164" s="124">
        <f t="shared" si="8"/>
        <v>6087.0839999999998</v>
      </c>
      <c r="H164" s="123">
        <f t="shared" si="9"/>
        <v>6087.0839999999998</v>
      </c>
    </row>
    <row r="165" spans="1:8" ht="13.2" thickBot="1">
      <c r="B165" s="189">
        <v>44767</v>
      </c>
      <c r="C165" s="190">
        <v>44773</v>
      </c>
      <c r="D165" s="191">
        <v>7502342</v>
      </c>
      <c r="E165" s="191">
        <f t="shared" si="7"/>
        <v>7502.3419999999996</v>
      </c>
      <c r="F165" s="192">
        <f>'Daily data'!F168</f>
        <v>664.57399999999939</v>
      </c>
      <c r="G165" s="125">
        <f>MIN(E165:F165)</f>
        <v>664.57399999999939</v>
      </c>
      <c r="H165" s="123">
        <f t="shared" si="9"/>
        <v>664.57399999999939</v>
      </c>
    </row>
    <row r="166" spans="1:8" s="87" customFormat="1" ht="13.2" thickBot="1">
      <c r="A166" s="87" t="s">
        <v>72</v>
      </c>
      <c r="B166" s="338" t="s">
        <v>2</v>
      </c>
      <c r="C166" s="339"/>
      <c r="D166" s="111">
        <f>SUM(D4:D165)</f>
        <v>465368367</v>
      </c>
      <c r="E166" s="111">
        <f t="shared" ref="E166:G166" si="10">SUM(E4:E165)</f>
        <v>465368.36699999991</v>
      </c>
      <c r="F166" s="121">
        <f t="shared" si="10"/>
        <v>462358.46938400005</v>
      </c>
      <c r="G166" s="122">
        <f t="shared" si="10"/>
        <v>457988.04899999994</v>
      </c>
      <c r="H166" s="122">
        <f t="shared" ref="H166" si="11">SUM(H4:H165)</f>
        <v>457980.36299999995</v>
      </c>
    </row>
    <row r="167" spans="1:8">
      <c r="C167" s="89"/>
      <c r="F167" s="90"/>
    </row>
  </sheetData>
  <mergeCells count="6">
    <mergeCell ref="B166:C166"/>
    <mergeCell ref="H2:H3"/>
    <mergeCell ref="F2:F3"/>
    <mergeCell ref="G2:G3"/>
    <mergeCell ref="D2:E2"/>
    <mergeCell ref="B2:C2"/>
  </mergeCells>
  <phoneticPr fontId="19" type="noConversion"/>
  <pageMargins left="0.70866141732283472" right="0.70866141732283472" top="0.74803149606299213" bottom="0.74803149606299213" header="0.31496062992125984" footer="0.31496062992125984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620"/>
  <sheetViews>
    <sheetView showGridLines="0" topLeftCell="A155" zoomScale="70" zoomScaleNormal="70" workbookViewId="0">
      <selection activeCell="C175" sqref="C175:E175"/>
    </sheetView>
  </sheetViews>
  <sheetFormatPr defaultColWidth="8.77734375" defaultRowHeight="13.8"/>
  <cols>
    <col min="1" max="1" width="8.77734375" style="9"/>
    <col min="2" max="3" width="17.5546875" style="9" bestFit="1" customWidth="1"/>
    <col min="4" max="4" width="16" style="9" customWidth="1"/>
    <col min="5" max="5" width="16.21875" style="9" customWidth="1"/>
    <col min="6" max="6" width="15" style="9" bestFit="1" customWidth="1"/>
    <col min="7" max="7" width="13" style="9" customWidth="1"/>
    <col min="8" max="8" width="14.77734375" style="9" bestFit="1" customWidth="1"/>
    <col min="9" max="9" width="13.44140625" style="9" customWidth="1"/>
    <col min="10" max="10" width="16.5546875" style="9" customWidth="1"/>
    <col min="11" max="12" width="10.44140625" style="9" bestFit="1" customWidth="1"/>
    <col min="13" max="13" width="21.77734375" style="9" hidden="1" customWidth="1"/>
    <col min="14" max="14" width="15.21875" style="9" customWidth="1"/>
    <col min="15" max="15" width="13.21875" style="9" customWidth="1"/>
    <col min="16" max="16384" width="8.77734375" style="9"/>
  </cols>
  <sheetData>
    <row r="1" spans="2:16" ht="14.4" thickBot="1"/>
    <row r="2" spans="2:16" ht="13.35" customHeight="1">
      <c r="B2" s="350" t="s">
        <v>26</v>
      </c>
      <c r="C2" s="351"/>
      <c r="D2" s="351"/>
      <c r="E2" s="351"/>
      <c r="F2" s="352"/>
    </row>
    <row r="3" spans="2:16" ht="41.1" customHeight="1" thickBot="1">
      <c r="B3" s="175" t="s">
        <v>29</v>
      </c>
      <c r="C3" s="176" t="s">
        <v>1</v>
      </c>
      <c r="D3" s="177" t="s">
        <v>163</v>
      </c>
      <c r="E3" s="177" t="s">
        <v>164</v>
      </c>
      <c r="F3" s="178" t="s">
        <v>28</v>
      </c>
      <c r="G3" s="358" t="s">
        <v>115</v>
      </c>
      <c r="H3" s="359"/>
      <c r="I3" s="359"/>
      <c r="J3" s="359"/>
      <c r="K3" s="359"/>
      <c r="L3" s="359"/>
      <c r="M3" s="359"/>
      <c r="N3" s="359"/>
      <c r="O3" s="359"/>
      <c r="P3" s="359"/>
    </row>
    <row r="4" spans="2:16" ht="14.4">
      <c r="B4" s="173">
        <v>43647</v>
      </c>
      <c r="C4" s="174">
        <v>43653</v>
      </c>
      <c r="D4" s="33">
        <f>SUMIFS(F177:$F$1333, B177:$B$1333, "&gt;=" &amp; B4, B177:$B$1333, "&lt;=" &amp; C4)</f>
        <v>5298.82</v>
      </c>
      <c r="E4" s="33">
        <f>SUMIFS(I177:I1333, B177:B1333, "&gt;=" &amp; B4, B177:B1333, "&lt;=" &amp; C4)</f>
        <v>10.638659999999998</v>
      </c>
      <c r="F4" s="40">
        <f>D4-E4</f>
        <v>5288.1813400000001</v>
      </c>
      <c r="G4" s="358"/>
      <c r="H4" s="359"/>
      <c r="I4" s="359"/>
      <c r="J4" s="359"/>
      <c r="K4" s="359"/>
      <c r="L4" s="359"/>
      <c r="M4" s="359"/>
      <c r="N4" s="359"/>
      <c r="O4" s="359"/>
      <c r="P4" s="359"/>
    </row>
    <row r="5" spans="2:16" ht="14.4">
      <c r="B5" s="171">
        <v>43654</v>
      </c>
      <c r="C5" s="42">
        <v>43660</v>
      </c>
      <c r="D5" s="33">
        <f>SUMIFS(F178:$F$1333, B178:$B$1333, "&gt;=" &amp; B5, B178:$B$1333, "&lt;=" &amp; C5)</f>
        <v>6356.6500000000015</v>
      </c>
      <c r="E5" s="33">
        <f>SUMIFS(I178:I1334, B178:B1334, "&gt;=" &amp; B5, B178:B1334, "&lt;=" &amp; C5)</f>
        <v>10.364660000000008</v>
      </c>
      <c r="F5" s="15">
        <f t="shared" ref="F5:F69" si="0">D5-E5</f>
        <v>6346.2853400000013</v>
      </c>
      <c r="G5" s="358"/>
      <c r="H5" s="359"/>
      <c r="I5" s="359"/>
      <c r="J5" s="359"/>
      <c r="K5" s="359"/>
      <c r="L5" s="359"/>
      <c r="M5" s="359"/>
      <c r="N5" s="359"/>
      <c r="O5" s="359"/>
      <c r="P5" s="359"/>
    </row>
    <row r="6" spans="2:16" ht="14.4">
      <c r="B6" s="171">
        <v>43661</v>
      </c>
      <c r="C6" s="42">
        <v>43667</v>
      </c>
      <c r="D6" s="33">
        <f>SUMIFS(F179:$F$1333, B179:$B$1333, "&gt;=" &amp; B6, B179:$B$1333, "&lt;=" &amp; C6)</f>
        <v>6599.0499999999993</v>
      </c>
      <c r="E6" s="33">
        <f>SUMIFS(I179:I1334, B179:B1334, "&gt;=" &amp; B6, B179:B1334, "&lt;=" &amp; C6)</f>
        <v>10.696919999999995</v>
      </c>
      <c r="F6" s="15">
        <f t="shared" si="0"/>
        <v>6588.353079999999</v>
      </c>
      <c r="G6" s="358"/>
      <c r="H6" s="359"/>
      <c r="I6" s="359"/>
      <c r="J6" s="359"/>
      <c r="K6" s="359"/>
      <c r="L6" s="359"/>
      <c r="M6" s="359"/>
      <c r="N6" s="359"/>
      <c r="O6" s="359"/>
      <c r="P6" s="359"/>
    </row>
    <row r="7" spans="2:16" ht="14.4">
      <c r="B7" s="171">
        <v>43668</v>
      </c>
      <c r="C7" s="42">
        <v>43674</v>
      </c>
      <c r="D7" s="33">
        <f>SUMIFS(F180:$F$1333, B180:$B$1333, "&gt;=" &amp; B7, B180:$B$1333, "&lt;=" &amp; C7)</f>
        <v>4764.3999999999996</v>
      </c>
      <c r="E7" s="33">
        <f>SUMIFS(I180:I1334, B180:B1334, "&gt;=" &amp; B7, B180:B1334, "&lt;=" &amp; C7)</f>
        <v>7.6720000000000041</v>
      </c>
      <c r="F7" s="15">
        <f t="shared" si="0"/>
        <v>4756.7280000000001</v>
      </c>
      <c r="G7" s="358"/>
      <c r="H7" s="359"/>
      <c r="I7" s="359"/>
      <c r="J7" s="359"/>
      <c r="K7" s="359"/>
      <c r="L7" s="359"/>
      <c r="M7" s="359"/>
      <c r="N7" s="359"/>
      <c r="O7" s="359"/>
      <c r="P7" s="359"/>
    </row>
    <row r="8" spans="2:16" ht="14.4">
      <c r="B8" s="171">
        <v>43675</v>
      </c>
      <c r="C8" s="42">
        <v>43681</v>
      </c>
      <c r="D8" s="33">
        <f>SUMIFS(F181:$F$1333, B181:$B$1333, "&gt;=" &amp; B8, B181:$B$1333, "&lt;=" &amp; C8)</f>
        <v>4859.0599999999995</v>
      </c>
      <c r="E8" s="33">
        <f t="shared" ref="E8:E30" si="1">SUMIFS(I181:I1334, B181:B1334, "&gt;=" &amp; B8, B181:B1334, "&lt;=" &amp; C8)</f>
        <v>9.2820199999999957</v>
      </c>
      <c r="F8" s="15">
        <f t="shared" si="0"/>
        <v>4849.7779799999998</v>
      </c>
      <c r="G8" s="358"/>
      <c r="H8" s="359"/>
      <c r="I8" s="359"/>
      <c r="J8" s="359"/>
      <c r="K8" s="359"/>
      <c r="L8" s="359"/>
      <c r="M8" s="359"/>
      <c r="N8" s="359"/>
      <c r="O8" s="359"/>
      <c r="P8" s="359"/>
    </row>
    <row r="9" spans="2:16" ht="14.4">
      <c r="B9" s="171">
        <v>43682</v>
      </c>
      <c r="C9" s="42">
        <v>43688</v>
      </c>
      <c r="D9" s="33">
        <f>SUMIFS(F182:$F$1333, B182:$B$1333, "&gt;=" &amp; B9, B182:$B$1333, "&lt;=" &amp; C9)</f>
        <v>6476.9799999999977</v>
      </c>
      <c r="E9" s="33">
        <f t="shared" si="1"/>
        <v>10.801479999999998</v>
      </c>
      <c r="F9" s="15">
        <f t="shared" si="0"/>
        <v>6466.1785199999977</v>
      </c>
      <c r="G9" s="358"/>
      <c r="H9" s="359"/>
      <c r="I9" s="359"/>
      <c r="J9" s="359"/>
      <c r="K9" s="359"/>
      <c r="L9" s="359"/>
      <c r="M9" s="359"/>
      <c r="N9" s="359"/>
      <c r="O9" s="359"/>
      <c r="P9" s="359"/>
    </row>
    <row r="10" spans="2:16" ht="14.4">
      <c r="B10" s="171">
        <v>43689</v>
      </c>
      <c r="C10" s="42">
        <v>43695</v>
      </c>
      <c r="D10" s="33">
        <f>SUMIFS(F183:$F$1333, B183:$B$1333, "&gt;=" &amp; B10, B183:$B$1333, "&lt;=" &amp; C10)</f>
        <v>5300.2100000000009</v>
      </c>
      <c r="E10" s="33">
        <f t="shared" si="1"/>
        <v>9.7937900000000013</v>
      </c>
      <c r="F10" s="15">
        <f t="shared" si="0"/>
        <v>5290.4162100000012</v>
      </c>
      <c r="G10" s="358"/>
      <c r="H10" s="359"/>
      <c r="I10" s="359"/>
      <c r="J10" s="359"/>
      <c r="K10" s="359"/>
      <c r="L10" s="359"/>
      <c r="M10" s="359"/>
      <c r="N10" s="359"/>
      <c r="O10" s="359"/>
      <c r="P10" s="359"/>
    </row>
    <row r="11" spans="2:16" ht="14.4">
      <c r="B11" s="171">
        <v>43696</v>
      </c>
      <c r="C11" s="42">
        <v>43702</v>
      </c>
      <c r="D11" s="33">
        <f>SUMIFS(F184:$F$1333, B184:$B$1333, "&gt;=" &amp; B11, B184:$B$1333, "&lt;=" &amp; C11)</f>
        <v>6463.3600000000024</v>
      </c>
      <c r="E11" s="33">
        <f t="shared" si="1"/>
        <v>11.780570000000004</v>
      </c>
      <c r="F11" s="15">
        <f t="shared" si="0"/>
        <v>6451.5794300000025</v>
      </c>
      <c r="G11" s="358"/>
      <c r="H11" s="359"/>
      <c r="I11" s="359"/>
      <c r="J11" s="359"/>
      <c r="K11" s="359"/>
      <c r="L11" s="359"/>
      <c r="M11" s="359"/>
      <c r="N11" s="359"/>
      <c r="O11" s="359"/>
      <c r="P11" s="359"/>
    </row>
    <row r="12" spans="2:16" ht="14.4">
      <c r="B12" s="171">
        <v>43703</v>
      </c>
      <c r="C12" s="42">
        <v>43709</v>
      </c>
      <c r="D12" s="33">
        <f>SUMIFS(F185:$F$1333, B185:$B$1333, "&gt;=" &amp; B12, B185:$B$1333, "&lt;=" &amp; C12)</f>
        <v>6583.1799999999967</v>
      </c>
      <c r="E12" s="33">
        <f t="shared" si="1"/>
        <v>11.449719999999992</v>
      </c>
      <c r="F12" s="15">
        <f t="shared" si="0"/>
        <v>6571.730279999997</v>
      </c>
      <c r="G12" s="358"/>
      <c r="H12" s="359"/>
      <c r="I12" s="359"/>
      <c r="J12" s="359"/>
      <c r="K12" s="359"/>
      <c r="L12" s="359"/>
      <c r="M12" s="359"/>
      <c r="N12" s="359"/>
      <c r="O12" s="359"/>
      <c r="P12" s="359"/>
    </row>
    <row r="13" spans="2:16" ht="14.4">
      <c r="B13" s="171">
        <v>43710</v>
      </c>
      <c r="C13" s="42">
        <v>43716</v>
      </c>
      <c r="D13" s="33">
        <f>SUMIFS(F186:$F$1333, B186:$B$1333, "&gt;=" &amp; B13, B186:$B$1333, "&lt;=" &amp; C13)</f>
        <v>6329.98</v>
      </c>
      <c r="E13" s="33">
        <f t="shared" si="1"/>
        <v>11.038469999999997</v>
      </c>
      <c r="F13" s="15">
        <f t="shared" si="0"/>
        <v>6318.9415299999991</v>
      </c>
      <c r="G13" s="358"/>
      <c r="H13" s="359"/>
      <c r="I13" s="359"/>
      <c r="J13" s="359"/>
      <c r="K13" s="359"/>
      <c r="L13" s="359"/>
      <c r="M13" s="359"/>
      <c r="N13" s="359"/>
      <c r="O13" s="359"/>
      <c r="P13" s="359"/>
    </row>
    <row r="14" spans="2:16" ht="14.4">
      <c r="B14" s="171">
        <v>43717</v>
      </c>
      <c r="C14" s="42">
        <v>43723</v>
      </c>
      <c r="D14" s="33">
        <f>SUMIFS(F187:$F$1333, B187:$B$1333, "&gt;=" &amp; B14, B187:$B$1333, "&lt;=" &amp; C14)</f>
        <v>4844.2900000000045</v>
      </c>
      <c r="E14" s="33">
        <f t="shared" si="1"/>
        <v>10.257599999999996</v>
      </c>
      <c r="F14" s="15">
        <f t="shared" si="0"/>
        <v>4834.0324000000046</v>
      </c>
      <c r="G14" s="358"/>
      <c r="H14" s="359"/>
      <c r="I14" s="359"/>
      <c r="J14" s="359"/>
      <c r="K14" s="359"/>
      <c r="L14" s="359"/>
      <c r="M14" s="359"/>
      <c r="N14" s="359"/>
      <c r="O14" s="359"/>
      <c r="P14" s="359"/>
    </row>
    <row r="15" spans="2:16" ht="14.4">
      <c r="B15" s="171">
        <v>43724</v>
      </c>
      <c r="C15" s="42">
        <v>43730</v>
      </c>
      <c r="D15" s="33">
        <f>SUMIFS(F188:$F$1333, B188:$B$1333, "&gt;=" &amp; B15, B188:$B$1333, "&lt;=" &amp; C15)</f>
        <v>3765.0400000000009</v>
      </c>
      <c r="E15" s="33">
        <f t="shared" si="1"/>
        <v>8.933140000000023</v>
      </c>
      <c r="F15" s="15">
        <f t="shared" si="0"/>
        <v>3756.1068600000008</v>
      </c>
      <c r="G15" s="358"/>
      <c r="H15" s="359"/>
      <c r="I15" s="359"/>
      <c r="J15" s="359"/>
      <c r="K15" s="359"/>
      <c r="L15" s="359"/>
      <c r="M15" s="359"/>
      <c r="N15" s="359"/>
      <c r="O15" s="359"/>
      <c r="P15" s="359"/>
    </row>
    <row r="16" spans="2:16" ht="14.4">
      <c r="B16" s="171">
        <v>43731</v>
      </c>
      <c r="C16" s="42">
        <v>43737</v>
      </c>
      <c r="D16" s="33">
        <f>SUMIFS(F189:$F$1333, B189:$B$1333, "&gt;=" &amp; B16, B189:$B$1333, "&lt;=" &amp; C16)</f>
        <v>2984.6299999999974</v>
      </c>
      <c r="E16" s="33">
        <f t="shared" si="1"/>
        <v>8.5007599999999712</v>
      </c>
      <c r="F16" s="15">
        <f t="shared" si="0"/>
        <v>2976.1292399999975</v>
      </c>
      <c r="G16" s="358"/>
      <c r="H16" s="359"/>
      <c r="I16" s="359"/>
      <c r="J16" s="359"/>
      <c r="K16" s="359"/>
      <c r="L16" s="359"/>
      <c r="M16" s="359"/>
      <c r="N16" s="359"/>
      <c r="O16" s="359"/>
      <c r="P16" s="359"/>
    </row>
    <row r="17" spans="2:16" ht="14.4">
      <c r="B17" s="171">
        <v>43738</v>
      </c>
      <c r="C17" s="42">
        <v>43744</v>
      </c>
      <c r="D17" s="33">
        <f>SUMIFS(F190:$F$1333, B190:$B$1333, "&gt;=" &amp; B17, B190:$B$1333, "&lt;=" &amp; C17)</f>
        <v>2567.9900000000016</v>
      </c>
      <c r="E17" s="33">
        <f t="shared" si="1"/>
        <v>8.6352700000000198</v>
      </c>
      <c r="F17" s="15">
        <f t="shared" si="0"/>
        <v>2559.3547300000014</v>
      </c>
      <c r="G17" s="358"/>
      <c r="H17" s="359"/>
      <c r="I17" s="359"/>
      <c r="J17" s="359"/>
      <c r="K17" s="359"/>
      <c r="L17" s="359"/>
      <c r="M17" s="359"/>
      <c r="N17" s="359"/>
      <c r="O17" s="359"/>
      <c r="P17" s="359"/>
    </row>
    <row r="18" spans="2:16" ht="14.4">
      <c r="B18" s="171">
        <v>43745</v>
      </c>
      <c r="C18" s="42">
        <v>43751</v>
      </c>
      <c r="D18" s="33">
        <f>SUMIFS(F191:$F$1333, B191:$B$1333, "&gt;=" &amp; B18, B191:$B$1333, "&lt;=" &amp; C18)</f>
        <v>2343.5199999999968</v>
      </c>
      <c r="E18" s="33">
        <f t="shared" si="1"/>
        <v>9.0312099999999873</v>
      </c>
      <c r="F18" s="15">
        <f t="shared" si="0"/>
        <v>2334.4887899999967</v>
      </c>
      <c r="G18" s="358"/>
      <c r="H18" s="359"/>
      <c r="I18" s="359"/>
      <c r="J18" s="359"/>
      <c r="K18" s="359"/>
      <c r="L18" s="359"/>
      <c r="M18" s="359"/>
      <c r="N18" s="359"/>
      <c r="O18" s="359"/>
      <c r="P18" s="359"/>
    </row>
    <row r="19" spans="2:16" ht="14.4">
      <c r="B19" s="171">
        <v>43752</v>
      </c>
      <c r="C19" s="42">
        <v>43758</v>
      </c>
      <c r="D19" s="33">
        <f>SUMIFS(F192:$F$1333, B192:$B$1333, "&gt;=" &amp; B19, B192:$B$1333, "&lt;=" &amp; C19)</f>
        <v>2092.5900000000038</v>
      </c>
      <c r="E19" s="33">
        <f t="shared" si="1"/>
        <v>8.7909200000000141</v>
      </c>
      <c r="F19" s="15">
        <f t="shared" si="0"/>
        <v>2083.7990800000039</v>
      </c>
      <c r="G19" s="358"/>
      <c r="H19" s="359"/>
      <c r="I19" s="359"/>
      <c r="J19" s="359"/>
      <c r="K19" s="359"/>
      <c r="L19" s="359"/>
      <c r="M19" s="359"/>
      <c r="N19" s="359"/>
      <c r="O19" s="359"/>
      <c r="P19" s="359"/>
    </row>
    <row r="20" spans="2:16" ht="14.4">
      <c r="B20" s="171">
        <v>43759</v>
      </c>
      <c r="C20" s="42">
        <v>43765</v>
      </c>
      <c r="D20" s="33">
        <f>SUMIFS(F193:$F$1333, B193:$B$1333, "&gt;=" &amp; B20, B193:$B$1333, "&lt;=" &amp; C20)</f>
        <v>1746.9199999999983</v>
      </c>
      <c r="E20" s="33">
        <f t="shared" si="1"/>
        <v>8.1311099999999925</v>
      </c>
      <c r="F20" s="15">
        <f t="shared" si="0"/>
        <v>1738.7888899999982</v>
      </c>
      <c r="G20" s="9">
        <f>SUM(F177:F183)</f>
        <v>5298.82</v>
      </c>
    </row>
    <row r="21" spans="2:16" ht="14.4">
      <c r="B21" s="171">
        <v>43766</v>
      </c>
      <c r="C21" s="42">
        <v>43772</v>
      </c>
      <c r="D21" s="33">
        <f>SUMIFS(F194:$F$1333, B194:$B$1333, "&gt;=" &amp; B21, B194:$B$1333, "&lt;=" &amp; C21)</f>
        <v>1520.2700000000041</v>
      </c>
      <c r="E21" s="33">
        <f t="shared" si="1"/>
        <v>8.5381500000000017</v>
      </c>
      <c r="F21" s="15">
        <f t="shared" si="0"/>
        <v>1511.731850000004</v>
      </c>
    </row>
    <row r="22" spans="2:16" ht="14.4">
      <c r="B22" s="171">
        <v>43773</v>
      </c>
      <c r="C22" s="42">
        <v>43779</v>
      </c>
      <c r="D22" s="33">
        <f>SUMIFS(F195:$F$1333, B195:$B$1333, "&gt;=" &amp; B22, B195:$B$1333, "&lt;=" &amp; C22)</f>
        <v>1458.6900000000023</v>
      </c>
      <c r="E22" s="33">
        <f t="shared" si="1"/>
        <v>8.9552900000000051</v>
      </c>
      <c r="F22" s="15">
        <f t="shared" si="0"/>
        <v>1449.7347100000022</v>
      </c>
    </row>
    <row r="23" spans="2:16" ht="14.4">
      <c r="B23" s="171">
        <v>43780</v>
      </c>
      <c r="C23" s="42">
        <v>43786</v>
      </c>
      <c r="D23" s="33">
        <f>SUMIFS(F196:$F$1333, B196:$B$1333, "&gt;=" &amp; B23, B196:$B$1333, "&lt;=" &amp; C23)</f>
        <v>1242.5199999999968</v>
      </c>
      <c r="E23" s="33">
        <f t="shared" si="1"/>
        <v>8.4178199999999919</v>
      </c>
      <c r="F23" s="15">
        <f t="shared" si="0"/>
        <v>1234.1021799999969</v>
      </c>
    </row>
    <row r="24" spans="2:16" ht="14.4">
      <c r="B24" s="171">
        <v>43787</v>
      </c>
      <c r="C24" s="42">
        <v>43793</v>
      </c>
      <c r="D24" s="33">
        <f>SUMIFS(F197:$F$1333, B197:$B$1333, "&gt;=" &amp; B24, B197:$B$1333, "&lt;=" &amp; C24)</f>
        <v>1155.8600000000006</v>
      </c>
      <c r="E24" s="33">
        <f t="shared" si="1"/>
        <v>8.6115800000000036</v>
      </c>
      <c r="F24" s="15">
        <f t="shared" si="0"/>
        <v>1147.2484200000006</v>
      </c>
    </row>
    <row r="25" spans="2:16" ht="14.4">
      <c r="B25" s="171">
        <v>43794</v>
      </c>
      <c r="C25" s="42">
        <v>43800</v>
      </c>
      <c r="D25" s="33">
        <f>SUMIFS(F198:$F$1333, B198:$B$1333, "&gt;=" &amp; B25, B198:$B$1333, "&lt;=" &amp; C25)</f>
        <v>1080.489999999998</v>
      </c>
      <c r="E25" s="33">
        <f t="shared" si="1"/>
        <v>8.9398599999999959</v>
      </c>
      <c r="F25" s="15">
        <f t="shared" si="0"/>
        <v>1071.550139999998</v>
      </c>
    </row>
    <row r="26" spans="2:16" ht="14.4">
      <c r="B26" s="171">
        <v>43801</v>
      </c>
      <c r="C26" s="42">
        <v>43807</v>
      </c>
      <c r="D26" s="33">
        <f>SUMIFS(F199:$F$1333, B199:$B$1333, "&gt;=" &amp; B26, B199:$B$1333, "&lt;=" &amp; C26)</f>
        <v>522.60000000000582</v>
      </c>
      <c r="E26" s="33">
        <f t="shared" si="1"/>
        <v>7.6638700000000028</v>
      </c>
      <c r="F26" s="15">
        <f t="shared" si="0"/>
        <v>514.93613000000585</v>
      </c>
    </row>
    <row r="27" spans="2:16" ht="14.4">
      <c r="B27" s="171">
        <v>43808</v>
      </c>
      <c r="C27" s="42">
        <v>43814</v>
      </c>
      <c r="D27" s="33">
        <f>SUMIFS(F200:$F$1333, B200:$B$1333, "&gt;=" &amp; B27, B200:$B$1333, "&lt;=" &amp; C27)</f>
        <v>275.32999999999811</v>
      </c>
      <c r="E27" s="33">
        <f t="shared" si="1"/>
        <v>7.9774600000000078</v>
      </c>
      <c r="F27" s="15">
        <f t="shared" si="0"/>
        <v>267.3525399999981</v>
      </c>
    </row>
    <row r="28" spans="2:16" ht="14.4">
      <c r="B28" s="171">
        <v>43815</v>
      </c>
      <c r="C28" s="42">
        <v>43821</v>
      </c>
      <c r="D28" s="33">
        <f>SUMIFS(F201:$F$1333, B201:$B$1333, "&gt;=" &amp; B28, B201:$B$1333, "&lt;=" &amp; C28)</f>
        <v>952.85000000000218</v>
      </c>
      <c r="E28" s="33">
        <f t="shared" si="1"/>
        <v>9.0536999999999921</v>
      </c>
      <c r="F28" s="15">
        <f t="shared" si="0"/>
        <v>943.79630000000225</v>
      </c>
    </row>
    <row r="29" spans="2:16" ht="14.4">
      <c r="B29" s="171">
        <v>43822</v>
      </c>
      <c r="C29" s="42">
        <v>43828</v>
      </c>
      <c r="D29" s="33">
        <f>SUMIFS(F202:$F$1333, B202:$B$1333, "&gt;=" &amp; B29, B202:$B$1333, "&lt;=" &amp; C29)</f>
        <v>1003.7699999999932</v>
      </c>
      <c r="E29" s="33">
        <f t="shared" si="1"/>
        <v>9.0320099999999854</v>
      </c>
      <c r="F29" s="15">
        <f t="shared" si="0"/>
        <v>994.73798999999315</v>
      </c>
    </row>
    <row r="30" spans="2:16" ht="14.4">
      <c r="B30" s="171">
        <v>43829</v>
      </c>
      <c r="C30" s="42">
        <v>43835</v>
      </c>
      <c r="D30" s="33">
        <f>SUMIFS(F203:$F$1333, B203:$B$1333, "&gt;=" &amp; B30, B203:$B$1333, "&lt;=" &amp; C30)</f>
        <v>799.29000000000087</v>
      </c>
      <c r="E30" s="33">
        <f t="shared" si="1"/>
        <v>8.8212900000000047</v>
      </c>
      <c r="F30" s="15">
        <f t="shared" si="0"/>
        <v>790.4687100000009</v>
      </c>
    </row>
    <row r="31" spans="2:16" ht="14.4">
      <c r="B31" s="268" t="s">
        <v>2</v>
      </c>
      <c r="C31" s="269"/>
      <c r="D31" s="270">
        <f>SUM(D4:D30)</f>
        <v>89388.34</v>
      </c>
      <c r="E31" s="270">
        <f>SUM(E4:E30)</f>
        <v>251.80933000000002</v>
      </c>
      <c r="F31" s="271"/>
    </row>
    <row r="32" spans="2:16" ht="14.4">
      <c r="B32" s="171">
        <v>43836</v>
      </c>
      <c r="C32" s="42">
        <v>43842</v>
      </c>
      <c r="D32" s="33">
        <f>SUMIFS(F204:$F$1333, B204:$B$1333, "&gt;=" &amp; B32, B204:$B$1333, "&lt;=" &amp; C32)</f>
        <v>901.55000000000291</v>
      </c>
      <c r="E32" s="33">
        <f t="shared" ref="E32:E63" si="2">SUMIFS(I204:I1357, B204:B1357, "&gt;=" &amp; B32, B204:B1357, "&lt;=" &amp; C32)</f>
        <v>9.5327900000000341</v>
      </c>
      <c r="F32" s="15">
        <f t="shared" si="0"/>
        <v>892.01721000000293</v>
      </c>
    </row>
    <row r="33" spans="2:6" ht="14.4">
      <c r="B33" s="171">
        <v>43843</v>
      </c>
      <c r="C33" s="42">
        <v>43849</v>
      </c>
      <c r="D33" s="33">
        <f>SUMIFS(F205:$F$1333, B205:$B$1333, "&gt;=" &amp; B33, B205:$B$1333, "&lt;=" &amp; C33)</f>
        <v>1076.7999999999956</v>
      </c>
      <c r="E33" s="33">
        <f t="shared" si="2"/>
        <v>9.7166099999999744</v>
      </c>
      <c r="F33" s="15">
        <f t="shared" si="0"/>
        <v>1067.0833899999957</v>
      </c>
    </row>
    <row r="34" spans="2:6" ht="14.4">
      <c r="B34" s="171">
        <v>43850</v>
      </c>
      <c r="C34" s="42">
        <v>43856</v>
      </c>
      <c r="D34" s="33">
        <f>SUMIFS(F206:$F$1333, B206:$B$1333, "&gt;=" &amp; B34, B206:$B$1333, "&lt;=" &amp; C34)</f>
        <v>1032.9300000000003</v>
      </c>
      <c r="E34" s="33">
        <f t="shared" si="2"/>
        <v>9.4870900000000233</v>
      </c>
      <c r="F34" s="15">
        <f t="shared" si="0"/>
        <v>1023.4429100000002</v>
      </c>
    </row>
    <row r="35" spans="2:6" ht="14.4">
      <c r="B35" s="171">
        <v>43857</v>
      </c>
      <c r="C35" s="42">
        <v>43863</v>
      </c>
      <c r="D35" s="33">
        <f>SUMIFS(F207:$F$1333, B207:$B$1333, "&gt;=" &amp; B35, B207:$B$1333, "&lt;=" &amp; C35)</f>
        <v>1093.3299999999981</v>
      </c>
      <c r="E35" s="33">
        <f t="shared" si="2"/>
        <v>9.9395299999999622</v>
      </c>
      <c r="F35" s="15">
        <f t="shared" si="0"/>
        <v>1083.3904699999982</v>
      </c>
    </row>
    <row r="36" spans="2:6" ht="14.4">
      <c r="B36" s="171">
        <v>43864</v>
      </c>
      <c r="C36" s="42">
        <v>43870</v>
      </c>
      <c r="D36" s="33">
        <f>SUMIFS(F208:$F$1333, B208:$B$1333, "&gt;=" &amp; B36, B208:$B$1333, "&lt;=" &amp; C36)</f>
        <v>1058.4900000000016</v>
      </c>
      <c r="E36" s="33">
        <f t="shared" si="2"/>
        <v>9.3180600000000027</v>
      </c>
      <c r="F36" s="15">
        <f t="shared" si="0"/>
        <v>1049.1719400000015</v>
      </c>
    </row>
    <row r="37" spans="2:6" ht="14.4">
      <c r="B37" s="171">
        <v>43871</v>
      </c>
      <c r="C37" s="42">
        <v>43877</v>
      </c>
      <c r="D37" s="33">
        <f>SUMIFS(F209:$F$1333, B209:$B$1333, "&gt;=" &amp; B37, B209:$B$1333, "&lt;=" &amp; C37)</f>
        <v>1334.6300000000047</v>
      </c>
      <c r="E37" s="33">
        <f t="shared" si="2"/>
        <v>9.5939200000000255</v>
      </c>
      <c r="F37" s="15">
        <f t="shared" si="0"/>
        <v>1325.0360800000046</v>
      </c>
    </row>
    <row r="38" spans="2:6" ht="14.4">
      <c r="B38" s="171">
        <v>43878</v>
      </c>
      <c r="C38" s="42">
        <v>43884</v>
      </c>
      <c r="D38" s="33">
        <f>SUMIFS(F210:$F$1333, B210:$B$1333, "&gt;=" &amp; B38, B210:$B$1333, "&lt;=" &amp; C38)</f>
        <v>1463.1499999999978</v>
      </c>
      <c r="E38" s="33">
        <f t="shared" si="2"/>
        <v>8.4809799999999882</v>
      </c>
      <c r="F38" s="15">
        <f t="shared" si="0"/>
        <v>1454.6690199999978</v>
      </c>
    </row>
    <row r="39" spans="2:6" ht="14.4">
      <c r="B39" s="171">
        <v>43885</v>
      </c>
      <c r="C39" s="42">
        <v>43891</v>
      </c>
      <c r="D39" s="33">
        <f>SUMIFS(F211:$F$1333, B211:$B$1333, "&gt;=" &amp; B39, B211:$B$1333, "&lt;=" &amp; C39)</f>
        <v>1312.4399999999987</v>
      </c>
      <c r="E39" s="33">
        <f t="shared" si="2"/>
        <v>7.9724500000000091</v>
      </c>
      <c r="F39" s="15">
        <f t="shared" si="0"/>
        <v>1304.4675499999987</v>
      </c>
    </row>
    <row r="40" spans="2:6" ht="14.4">
      <c r="B40" s="171">
        <v>43892</v>
      </c>
      <c r="C40" s="42">
        <v>43898</v>
      </c>
      <c r="D40" s="33">
        <f>SUMIFS(F212:$F$1333, B212:$B$1333, "&gt;=" &amp; B40, B212:$B$1333, "&lt;=" &amp; C40)</f>
        <v>1258.0799999999945</v>
      </c>
      <c r="E40" s="33">
        <f t="shared" si="2"/>
        <v>7.7182400000000086</v>
      </c>
      <c r="F40" s="15">
        <f t="shared" si="0"/>
        <v>1250.3617599999945</v>
      </c>
    </row>
    <row r="41" spans="2:6" ht="14.4">
      <c r="B41" s="171">
        <v>43899</v>
      </c>
      <c r="C41" s="42">
        <v>43905</v>
      </c>
      <c r="D41" s="33">
        <f>SUMIFS(F213:$F$1333, B213:$B$1333, "&gt;=" &amp; B41, B213:$B$1333, "&lt;=" &amp; C41)</f>
        <v>1328.3700000000026</v>
      </c>
      <c r="E41" s="33">
        <f t="shared" si="2"/>
        <v>7.4468599999999867</v>
      </c>
      <c r="F41" s="15">
        <f t="shared" si="0"/>
        <v>1320.9231400000026</v>
      </c>
    </row>
    <row r="42" spans="2:6" ht="14.4">
      <c r="B42" s="171">
        <v>43906</v>
      </c>
      <c r="C42" s="42">
        <v>43912</v>
      </c>
      <c r="D42" s="33">
        <f>SUMIFS(F214:$F$1333, B214:$B$1333, "&gt;=" &amp; B42, B214:$B$1333, "&lt;=" &amp; C42)</f>
        <v>2012.0299999999988</v>
      </c>
      <c r="E42" s="33">
        <f t="shared" si="2"/>
        <v>7.6851200000000119</v>
      </c>
      <c r="F42" s="15">
        <f t="shared" si="0"/>
        <v>2004.3448799999987</v>
      </c>
    </row>
    <row r="43" spans="2:6" ht="14.4">
      <c r="B43" s="171">
        <v>43913</v>
      </c>
      <c r="C43" s="42">
        <v>43919</v>
      </c>
      <c r="D43" s="33">
        <f>SUMIFS(F215:$F$1333, B215:$B$1333, "&gt;=" &amp; B43, B215:$B$1333, "&lt;=" &amp; C43)</f>
        <v>2528.2800000000061</v>
      </c>
      <c r="E43" s="33">
        <f t="shared" si="2"/>
        <v>7.6978399999999851</v>
      </c>
      <c r="F43" s="15">
        <f t="shared" si="0"/>
        <v>2520.5821600000063</v>
      </c>
    </row>
    <row r="44" spans="2:6" ht="14.4">
      <c r="B44" s="171">
        <v>43920</v>
      </c>
      <c r="C44" s="42">
        <v>43926</v>
      </c>
      <c r="D44" s="33">
        <f>SUMIFS(F216:$F$1333, B216:$B$1333, "&gt;=" &amp; B44, B216:$B$1333, "&lt;=" &amp; C44)</f>
        <v>2997.9099999999962</v>
      </c>
      <c r="E44" s="33">
        <f t="shared" si="2"/>
        <v>8.2093399999999974</v>
      </c>
      <c r="F44" s="15">
        <f t="shared" si="0"/>
        <v>2989.7006599999963</v>
      </c>
    </row>
    <row r="45" spans="2:6" ht="14.4">
      <c r="B45" s="171">
        <v>43927</v>
      </c>
      <c r="C45" s="42">
        <v>43933</v>
      </c>
      <c r="D45" s="33">
        <f>SUMIFS(F217:$F$1333, B217:$B$1333, "&gt;=" &amp; B45, B217:$B$1333, "&lt;=" &amp; C45)</f>
        <v>3011.2500000000073</v>
      </c>
      <c r="E45" s="33">
        <f t="shared" si="2"/>
        <v>8.433400000000006</v>
      </c>
      <c r="F45" s="15">
        <f t="shared" si="0"/>
        <v>3002.8166000000074</v>
      </c>
    </row>
    <row r="46" spans="2:6" ht="14.4">
      <c r="B46" s="171">
        <v>43934</v>
      </c>
      <c r="C46" s="42">
        <v>43940</v>
      </c>
      <c r="D46" s="33">
        <f>SUMIFS(F218:$F$1333, B218:$B$1333, "&gt;=" &amp; B46, B218:$B$1333, "&lt;=" &amp; C46)</f>
        <v>4717.2299999999959</v>
      </c>
      <c r="E46" s="33">
        <f t="shared" si="2"/>
        <v>9.006069999999994</v>
      </c>
      <c r="F46" s="15">
        <f t="shared" si="0"/>
        <v>4708.2239299999956</v>
      </c>
    </row>
    <row r="47" spans="2:6" ht="14.4">
      <c r="B47" s="171">
        <v>43941</v>
      </c>
      <c r="C47" s="42">
        <v>43947</v>
      </c>
      <c r="D47" s="33">
        <f>SUMIFS(F219:$F$1333, B219:$B$1333, "&gt;=" &amp; B47, B219:$B$1333, "&lt;=" &amp; C47)</f>
        <v>4035.5199999999895</v>
      </c>
      <c r="E47" s="33">
        <f t="shared" si="2"/>
        <v>8.543610000000001</v>
      </c>
      <c r="F47" s="15">
        <f t="shared" si="0"/>
        <v>4026.9763899999894</v>
      </c>
    </row>
    <row r="48" spans="2:6" ht="14.4">
      <c r="B48" s="171">
        <v>43948</v>
      </c>
      <c r="C48" s="42">
        <v>43954</v>
      </c>
      <c r="D48" s="33">
        <f>SUMIFS(F220:$F$1333, B220:$B$1333, "&gt;=" &amp; B48, B220:$B$1333, "&lt;=" &amp; C48)</f>
        <v>4752.1100000000079</v>
      </c>
      <c r="E48" s="33">
        <f t="shared" si="2"/>
        <v>8.730700000000013</v>
      </c>
      <c r="F48" s="15">
        <f t="shared" si="0"/>
        <v>4743.3793000000078</v>
      </c>
    </row>
    <row r="49" spans="2:6" ht="14.4">
      <c r="B49" s="171">
        <v>43955</v>
      </c>
      <c r="C49" s="42">
        <v>43961</v>
      </c>
      <c r="D49" s="33">
        <f>SUMIFS(F221:$F$1333, B221:$B$1333, "&gt;=" &amp; B49, B221:$B$1333, "&lt;=" &amp; C49)</f>
        <v>5018.6699999999983</v>
      </c>
      <c r="E49" s="33">
        <f t="shared" si="2"/>
        <v>9.0760799999999904</v>
      </c>
      <c r="F49" s="15">
        <f t="shared" si="0"/>
        <v>5009.5939199999984</v>
      </c>
    </row>
    <row r="50" spans="2:6" ht="14.4">
      <c r="B50" s="171">
        <v>43962</v>
      </c>
      <c r="C50" s="42">
        <v>43968</v>
      </c>
      <c r="D50" s="33">
        <f>SUMIFS(F222:$F$1333, B222:$B$1333, "&gt;=" &amp; B50, B222:$B$1333, "&lt;=" &amp; C50)</f>
        <v>4977.4100000000035</v>
      </c>
      <c r="E50" s="33">
        <f t="shared" si="2"/>
        <v>9.1652599999999893</v>
      </c>
      <c r="F50" s="15">
        <f t="shared" si="0"/>
        <v>4968.2447400000037</v>
      </c>
    </row>
    <row r="51" spans="2:6" ht="14.4">
      <c r="B51" s="171">
        <v>43969</v>
      </c>
      <c r="C51" s="42">
        <v>43975</v>
      </c>
      <c r="D51" s="33">
        <f>SUMIFS(F223:$F$1333, B223:$B$1333, "&gt;=" &amp; B51, B223:$B$1333, "&lt;=" &amp; C51)</f>
        <v>4533.8600000000006</v>
      </c>
      <c r="E51" s="33">
        <f t="shared" si="2"/>
        <v>8.7759599999999978</v>
      </c>
      <c r="F51" s="15">
        <f t="shared" si="0"/>
        <v>4525.0840400000006</v>
      </c>
    </row>
    <row r="52" spans="2:6" ht="14.4">
      <c r="B52" s="171">
        <v>43976</v>
      </c>
      <c r="C52" s="42">
        <v>43982</v>
      </c>
      <c r="D52" s="33">
        <f>SUMIFS(F224:$F$1333, B224:$B$1333, "&gt;=" &amp; B52, B224:$B$1333, "&lt;=" &amp; C52)</f>
        <v>4657.6190000000006</v>
      </c>
      <c r="E52" s="33">
        <f t="shared" si="2"/>
        <v>8.9623500000000327</v>
      </c>
      <c r="F52" s="15">
        <f t="shared" si="0"/>
        <v>4648.6566500000008</v>
      </c>
    </row>
    <row r="53" spans="2:6" ht="14.4">
      <c r="B53" s="171">
        <v>43983</v>
      </c>
      <c r="C53" s="42">
        <v>43989</v>
      </c>
      <c r="D53" s="33">
        <f>SUMIFS(F225:$F$1333, B225:$B$1333, "&gt;=" &amp; B53, B225:$B$1333, "&lt;=" &amp; C53)</f>
        <v>4829.4699999999993</v>
      </c>
      <c r="E53" s="33">
        <f t="shared" si="2"/>
        <v>9.9373799999999992</v>
      </c>
      <c r="F53" s="15">
        <f t="shared" si="0"/>
        <v>4819.532619999999</v>
      </c>
    </row>
    <row r="54" spans="2:6" ht="14.4">
      <c r="B54" s="171">
        <v>43990</v>
      </c>
      <c r="C54" s="42">
        <v>43996</v>
      </c>
      <c r="D54" s="33">
        <f>SUMIFS(F226:$F$1333, B226:$B$1333, "&gt;=" &amp; B54, B226:$B$1333, "&lt;=" &amp; C54)</f>
        <v>5524.1600000000008</v>
      </c>
      <c r="E54" s="33">
        <f t="shared" si="2"/>
        <v>10.001649999999998</v>
      </c>
      <c r="F54" s="15">
        <f t="shared" si="0"/>
        <v>5514.1583500000006</v>
      </c>
    </row>
    <row r="55" spans="2:6" ht="14.4">
      <c r="B55" s="171">
        <v>43997</v>
      </c>
      <c r="C55" s="42">
        <v>44003</v>
      </c>
      <c r="D55" s="33">
        <f>SUMIFS(F227:$F$1333, B227:$B$1333, "&gt;=" &amp; B55, B227:$B$1333, "&lt;=" &amp; C55)</f>
        <v>5673.5800000000008</v>
      </c>
      <c r="E55" s="33">
        <f t="shared" si="2"/>
        <v>9.1754200000000008</v>
      </c>
      <c r="F55" s="15">
        <f t="shared" si="0"/>
        <v>5664.4045800000013</v>
      </c>
    </row>
    <row r="56" spans="2:6" ht="14.4">
      <c r="B56" s="171">
        <v>44004</v>
      </c>
      <c r="C56" s="42">
        <v>44010</v>
      </c>
      <c r="D56" s="33">
        <f>SUMIFS(F228:$F$1333, B228:$B$1333, "&gt;=" &amp; B56, B228:$B$1333, "&lt;=" &amp; C56)</f>
        <v>6059.0099999999993</v>
      </c>
      <c r="E56" s="33">
        <f t="shared" si="2"/>
        <v>9.107720000000004</v>
      </c>
      <c r="F56" s="15">
        <f t="shared" si="0"/>
        <v>6049.9022799999993</v>
      </c>
    </row>
    <row r="57" spans="2:6" ht="14.4">
      <c r="B57" s="171">
        <v>44011</v>
      </c>
      <c r="C57" s="42">
        <v>44017</v>
      </c>
      <c r="D57" s="33">
        <f>SUMIFS(F229:$F$1333, B229:$B$1333, "&gt;=" &amp; B57, B229:$B$1333, "&lt;=" &amp; C57)</f>
        <v>6690.4600000000009</v>
      </c>
      <c r="E57" s="33">
        <f t="shared" si="2"/>
        <v>9.5078899999999962</v>
      </c>
      <c r="F57" s="15">
        <f t="shared" si="0"/>
        <v>6680.9521100000011</v>
      </c>
    </row>
    <row r="58" spans="2:6" ht="14.4">
      <c r="B58" s="171">
        <v>44018</v>
      </c>
      <c r="C58" s="42">
        <v>44024</v>
      </c>
      <c r="D58" s="33">
        <f>SUMIFS(F230:$F$1333, B230:$B$1333, "&gt;=" &amp; B58, B230:$B$1333, "&lt;=" &amp; C58)</f>
        <v>6868.2099999999991</v>
      </c>
      <c r="E58" s="33">
        <f t="shared" si="2"/>
        <v>10.414220000000002</v>
      </c>
      <c r="F58" s="15">
        <f t="shared" si="0"/>
        <v>6857.7957799999995</v>
      </c>
    </row>
    <row r="59" spans="2:6" ht="14.4">
      <c r="B59" s="171">
        <v>44025</v>
      </c>
      <c r="C59" s="42">
        <v>44031</v>
      </c>
      <c r="D59" s="33">
        <f>SUMIFS(F231:$F$1333, B231:$B$1333, "&gt;=" &amp; B59, B231:$B$1333, "&lt;=" &amp; C59)</f>
        <v>6581.6600000000017</v>
      </c>
      <c r="E59" s="33">
        <f t="shared" si="2"/>
        <v>9.7880199999999995</v>
      </c>
      <c r="F59" s="15">
        <f t="shared" si="0"/>
        <v>6571.8719800000017</v>
      </c>
    </row>
    <row r="60" spans="2:6" ht="14.4">
      <c r="B60" s="171">
        <v>44032</v>
      </c>
      <c r="C60" s="42">
        <v>44038</v>
      </c>
      <c r="D60" s="33">
        <f>SUMIFS(F232:$F$1333, B232:$B$1333, "&gt;=" &amp; B60, B232:$B$1333, "&lt;=" &amp; C60)</f>
        <v>6443.909999999998</v>
      </c>
      <c r="E60" s="33">
        <f t="shared" si="2"/>
        <v>10.681639999999998</v>
      </c>
      <c r="F60" s="15">
        <f t="shared" si="0"/>
        <v>6433.2283599999982</v>
      </c>
    </row>
    <row r="61" spans="2:6" ht="14.4">
      <c r="B61" s="171">
        <v>44039</v>
      </c>
      <c r="C61" s="42">
        <v>44045</v>
      </c>
      <c r="D61" s="33">
        <f>SUMIFS(F233:$F$1333, B233:$B$1333, "&gt;=" &amp; B61, B233:$B$1333, "&lt;=" &amp; C61)</f>
        <v>5518.3600000000024</v>
      </c>
      <c r="E61" s="33">
        <f t="shared" si="2"/>
        <v>10.529509999999995</v>
      </c>
      <c r="F61" s="15">
        <f t="shared" si="0"/>
        <v>5507.8304900000021</v>
      </c>
    </row>
    <row r="62" spans="2:6" ht="14.4">
      <c r="B62" s="171">
        <v>44046</v>
      </c>
      <c r="C62" s="42">
        <v>44052</v>
      </c>
      <c r="D62" s="33">
        <f>SUMIFS(F234:$F$1333, B234:$B$1333, "&gt;=" &amp; B62, B234:$B$1333, "&lt;=" &amp; C62)</f>
        <v>5750.6799999999967</v>
      </c>
      <c r="E62" s="33">
        <f t="shared" si="2"/>
        <v>11.029069999999999</v>
      </c>
      <c r="F62" s="15">
        <f t="shared" si="0"/>
        <v>5739.6509299999971</v>
      </c>
    </row>
    <row r="63" spans="2:6" ht="14.4">
      <c r="B63" s="171">
        <v>44053</v>
      </c>
      <c r="C63" s="42">
        <v>44059</v>
      </c>
      <c r="D63" s="33">
        <f>SUMIFS(F235:$F$1333, B235:$B$1333, "&gt;=" &amp; B63, B235:$B$1333, "&lt;=" &amp; C63)</f>
        <v>6499.9000000000015</v>
      </c>
      <c r="E63" s="33">
        <f t="shared" si="2"/>
        <v>10.41682</v>
      </c>
      <c r="F63" s="15">
        <f t="shared" si="0"/>
        <v>6489.4831800000011</v>
      </c>
    </row>
    <row r="64" spans="2:6" ht="14.4">
      <c r="B64" s="171">
        <v>44060</v>
      </c>
      <c r="C64" s="42">
        <v>44066</v>
      </c>
      <c r="D64" s="33">
        <f>SUMIFS(F236:$F$1333, B236:$B$1333, "&gt;=" &amp; B64, B236:$B$1333, "&lt;=" &amp; C64)</f>
        <v>6117.880000000001</v>
      </c>
      <c r="E64" s="33">
        <f t="shared" ref="E64:E83" si="3">SUMIFS(I236:I1389, B236:B1389, "&gt;=" &amp; B64, B236:B1389, "&lt;=" &amp; C64)</f>
        <v>10.889820000000007</v>
      </c>
      <c r="F64" s="15">
        <f t="shared" si="0"/>
        <v>6106.9901800000007</v>
      </c>
    </row>
    <row r="65" spans="2:6" ht="14.4">
      <c r="B65" s="171">
        <v>44067</v>
      </c>
      <c r="C65" s="42">
        <v>44073</v>
      </c>
      <c r="D65" s="33">
        <f>SUMIFS(F237:$F$1333, B237:$B$1333, "&gt;=" &amp; B65, B237:$B$1333, "&lt;=" &amp; C65)</f>
        <v>6773.2499999999964</v>
      </c>
      <c r="E65" s="33">
        <f t="shared" si="3"/>
        <v>12.440829999999993</v>
      </c>
      <c r="F65" s="15">
        <f t="shared" si="0"/>
        <v>6760.8091699999968</v>
      </c>
    </row>
    <row r="66" spans="2:6" ht="14.4">
      <c r="B66" s="171">
        <v>44074</v>
      </c>
      <c r="C66" s="42">
        <v>44080</v>
      </c>
      <c r="D66" s="33">
        <f>SUMIFS(F238:$F$1333, B238:$B$1333, "&gt;=" &amp; B66, B238:$B$1333, "&lt;=" &amp; C66)</f>
        <v>6505.1700000000019</v>
      </c>
      <c r="E66" s="33">
        <f t="shared" si="3"/>
        <v>11.064930000000007</v>
      </c>
      <c r="F66" s="15">
        <f t="shared" si="0"/>
        <v>6494.1050700000014</v>
      </c>
    </row>
    <row r="67" spans="2:6" ht="14.4">
      <c r="B67" s="171">
        <v>44081</v>
      </c>
      <c r="C67" s="42">
        <v>44087</v>
      </c>
      <c r="D67" s="33">
        <f>SUMIFS(F239:$F$1333, B239:$B$1333, "&gt;=" &amp; B67, B239:$B$1333, "&lt;=" &amp; C67)</f>
        <v>4871.93</v>
      </c>
      <c r="E67" s="33">
        <f t="shared" si="3"/>
        <v>9.1984900000000049</v>
      </c>
      <c r="F67" s="15">
        <f t="shared" si="0"/>
        <v>4862.7315100000005</v>
      </c>
    </row>
    <row r="68" spans="2:6" ht="14.4">
      <c r="B68" s="171">
        <v>44088</v>
      </c>
      <c r="C68" s="42">
        <v>44094</v>
      </c>
      <c r="D68" s="33">
        <f>SUMIFS(F240:$F$1333, B240:$B$1333, "&gt;=" &amp; B68, B240:$B$1333, "&lt;=" &amp; C68)</f>
        <v>3695.489999999998</v>
      </c>
      <c r="E68" s="33">
        <f t="shared" si="3"/>
        <v>8.1195899999999952</v>
      </c>
      <c r="F68" s="15">
        <f t="shared" si="0"/>
        <v>3687.3704099999982</v>
      </c>
    </row>
    <row r="69" spans="2:6" ht="14.4">
      <c r="B69" s="171">
        <v>44095</v>
      </c>
      <c r="C69" s="42">
        <v>44101</v>
      </c>
      <c r="D69" s="33">
        <f>SUMIFS(F241:$F$1333, B241:$B$1333, "&gt;=" &amp; B69, B241:$B$1333, "&lt;=" &amp; C69)</f>
        <v>2709.2900000000009</v>
      </c>
      <c r="E69" s="33">
        <f t="shared" si="3"/>
        <v>7.9587099999999928</v>
      </c>
      <c r="F69" s="15">
        <f t="shared" si="0"/>
        <v>2701.331290000001</v>
      </c>
    </row>
    <row r="70" spans="2:6" ht="14.4">
      <c r="B70" s="171">
        <v>44102</v>
      </c>
      <c r="C70" s="42">
        <v>44108</v>
      </c>
      <c r="D70" s="33">
        <f>SUMIFS(F242:$F$1333, B242:$B$1333, "&gt;=" &amp; B70, B242:$B$1333, "&lt;=" &amp; C70)</f>
        <v>2399.0599999999977</v>
      </c>
      <c r="E70" s="33">
        <f t="shared" si="3"/>
        <v>7.7832700000000044</v>
      </c>
      <c r="F70" s="15">
        <f t="shared" ref="F70:F134" si="4">D70-E70</f>
        <v>2391.2767299999978</v>
      </c>
    </row>
    <row r="71" spans="2:6" ht="14.4">
      <c r="B71" s="171">
        <v>44109</v>
      </c>
      <c r="C71" s="42">
        <v>44115</v>
      </c>
      <c r="D71" s="33">
        <f>SUMIFS(F243:$F$1333, B243:$B$1333, "&gt;=" &amp; B71, B243:$B$1333, "&lt;=" &amp; C71)</f>
        <v>2072.1500000000015</v>
      </c>
      <c r="E71" s="33">
        <f t="shared" si="3"/>
        <v>8.0602499999999999</v>
      </c>
      <c r="F71" s="15">
        <f t="shared" si="4"/>
        <v>2064.0897500000015</v>
      </c>
    </row>
    <row r="72" spans="2:6" ht="14.4">
      <c r="B72" s="171">
        <v>44116</v>
      </c>
      <c r="C72" s="42">
        <v>44122</v>
      </c>
      <c r="D72" s="33">
        <f>SUMIFS(F244:$F$1333, B244:$B$1333, "&gt;=" &amp; B72, B244:$B$1333, "&lt;=" &amp; C72)</f>
        <v>1817.820000000007</v>
      </c>
      <c r="E72" s="33">
        <f t="shared" si="3"/>
        <v>8.3701600000000038</v>
      </c>
      <c r="F72" s="15">
        <f t="shared" si="4"/>
        <v>1809.449840000007</v>
      </c>
    </row>
    <row r="73" spans="2:6" ht="14.4">
      <c r="B73" s="171">
        <v>44123</v>
      </c>
      <c r="C73" s="42">
        <v>44129</v>
      </c>
      <c r="D73" s="33">
        <f>SUMIFS(F245:$F$1333, B245:$B$1333, "&gt;=" &amp; B73, B245:$B$1333, "&lt;=" &amp; C73)</f>
        <v>1499.7299999999959</v>
      </c>
      <c r="E73" s="33">
        <f t="shared" si="3"/>
        <v>8.39637999999999</v>
      </c>
      <c r="F73" s="15">
        <f t="shared" si="4"/>
        <v>1491.333619999996</v>
      </c>
    </row>
    <row r="74" spans="2:6" ht="14.4">
      <c r="B74" s="171">
        <v>44130</v>
      </c>
      <c r="C74" s="42">
        <v>44136</v>
      </c>
      <c r="D74" s="33">
        <f>SUMIFS(F246:$F$1333, B246:$B$1333, "&gt;=" &amp; B74, B246:$B$1333, "&lt;=" &amp; C74)</f>
        <v>1277.0599999999977</v>
      </c>
      <c r="E74" s="33">
        <f t="shared" si="3"/>
        <v>8.6171200000000105</v>
      </c>
      <c r="F74" s="15">
        <f t="shared" si="4"/>
        <v>1268.4428799999976</v>
      </c>
    </row>
    <row r="75" spans="2:6" ht="14.4">
      <c r="B75" s="171">
        <v>44137</v>
      </c>
      <c r="C75" s="42">
        <v>44143</v>
      </c>
      <c r="D75" s="33">
        <f>SUMIFS(F247:$F$1333, B247:$B$1333, "&gt;=" &amp; B75, B247:$B$1333, "&lt;=" &amp; C75)</f>
        <v>1093.5300000000061</v>
      </c>
      <c r="E75" s="33">
        <f t="shared" si="3"/>
        <v>8.8819099999999889</v>
      </c>
      <c r="F75" s="15">
        <f t="shared" si="4"/>
        <v>1084.6480900000061</v>
      </c>
    </row>
    <row r="76" spans="2:6" ht="14.4">
      <c r="B76" s="171">
        <v>44144</v>
      </c>
      <c r="C76" s="42">
        <v>44150</v>
      </c>
      <c r="D76" s="33">
        <f>SUMIFS(F248:$F$1333, B248:$B$1333, "&gt;=" &amp; B76, B248:$B$1333, "&lt;=" &amp; C76)</f>
        <v>944.97999999999593</v>
      </c>
      <c r="E76" s="33">
        <f t="shared" si="3"/>
        <v>8.4029500000000255</v>
      </c>
      <c r="F76" s="15">
        <f t="shared" si="4"/>
        <v>936.57704999999589</v>
      </c>
    </row>
    <row r="77" spans="2:6" ht="14.4">
      <c r="B77" s="171">
        <v>44151</v>
      </c>
      <c r="C77" s="42">
        <v>44157</v>
      </c>
      <c r="D77" s="33">
        <f>SUMIFS(F249:$F$1333, B249:$B$1333, "&gt;=" &amp; B77, B249:$B$1333, "&lt;=" &amp; C77)</f>
        <v>838.64000000000306</v>
      </c>
      <c r="E77" s="33">
        <f t="shared" si="3"/>
        <v>8.2732499999999867</v>
      </c>
      <c r="F77" s="15">
        <f t="shared" si="4"/>
        <v>830.36675000000309</v>
      </c>
    </row>
    <row r="78" spans="2:6" ht="14.4">
      <c r="B78" s="171">
        <v>44158</v>
      </c>
      <c r="C78" s="42">
        <v>44164</v>
      </c>
      <c r="D78" s="33">
        <f>SUMIFS(F250:$F$1333, B250:$B$1333, "&gt;=" &amp; B78, B250:$B$1333, "&lt;=" &amp; C78)</f>
        <v>859.83999999999651</v>
      </c>
      <c r="E78" s="33">
        <f t="shared" si="3"/>
        <v>8.9680200000000028</v>
      </c>
      <c r="F78" s="15">
        <f t="shared" si="4"/>
        <v>850.87197999999648</v>
      </c>
    </row>
    <row r="79" spans="2:6" ht="14.4">
      <c r="B79" s="171">
        <v>44165</v>
      </c>
      <c r="C79" s="42">
        <v>44171</v>
      </c>
      <c r="D79" s="33">
        <f>SUMIFS(F251:$F$1333, B251:$B$1333, "&gt;=" &amp; B79, B251:$B$1333, "&lt;=" &amp; C79)</f>
        <v>866.90000000000509</v>
      </c>
      <c r="E79" s="33">
        <f t="shared" si="3"/>
        <v>7.8212799999999696</v>
      </c>
      <c r="F79" s="15">
        <f t="shared" si="4"/>
        <v>859.07872000000509</v>
      </c>
    </row>
    <row r="80" spans="2:6" ht="14.4">
      <c r="B80" s="171">
        <v>44172</v>
      </c>
      <c r="C80" s="42">
        <v>44178</v>
      </c>
      <c r="D80" s="33">
        <f>SUMIFS(F252:$F$1333, B252:$B$1333, "&gt;=" &amp; B80, B252:$B$1333, "&lt;=" &amp; C80)</f>
        <v>887.7599999999984</v>
      </c>
      <c r="E80" s="33">
        <f t="shared" si="3"/>
        <v>8.2793200000000375</v>
      </c>
      <c r="F80" s="15">
        <f t="shared" si="4"/>
        <v>879.48067999999842</v>
      </c>
    </row>
    <row r="81" spans="2:6" ht="14.4">
      <c r="B81" s="171">
        <v>44179</v>
      </c>
      <c r="C81" s="42">
        <v>44185</v>
      </c>
      <c r="D81" s="33">
        <f>SUMIFS(F253:$F$1333, B253:$B$1333, "&gt;=" &amp; B81, B253:$B$1333, "&lt;=" &amp; C81)</f>
        <v>288.2599999999984</v>
      </c>
      <c r="E81" s="33">
        <f t="shared" si="3"/>
        <v>7.4288299999999721</v>
      </c>
      <c r="F81" s="15">
        <f t="shared" si="4"/>
        <v>280.83116999999845</v>
      </c>
    </row>
    <row r="82" spans="2:6" ht="14.4">
      <c r="B82" s="171">
        <v>44186</v>
      </c>
      <c r="C82" s="42">
        <v>44192</v>
      </c>
      <c r="D82" s="33">
        <f>SUMIFS(F254:$F$1333, B254:$B$1333, "&gt;=" &amp; B82, B254:$B$1333, "&lt;=" &amp; C82)</f>
        <v>158.98999999999796</v>
      </c>
      <c r="E82" s="33">
        <f t="shared" si="3"/>
        <v>9.9495100000000249</v>
      </c>
      <c r="F82" s="15">
        <f t="shared" si="4"/>
        <v>149.04048999999793</v>
      </c>
    </row>
    <row r="83" spans="2:6" ht="14.4">
      <c r="B83" s="171">
        <v>44193</v>
      </c>
      <c r="C83" s="42">
        <v>44199</v>
      </c>
      <c r="D83" s="33">
        <f>SUMIFS(F255:$F$1333, B255:$B$1333, "&gt;=" &amp; B83, B255:$B$1333, "&lt;=" &amp; C83)</f>
        <v>716</v>
      </c>
      <c r="E83" s="33">
        <f t="shared" si="3"/>
        <v>7.2870699999999786</v>
      </c>
      <c r="F83" s="15">
        <f t="shared" si="4"/>
        <v>708.71293000000003</v>
      </c>
    </row>
    <row r="84" spans="2:6" ht="14.4">
      <c r="B84" s="268" t="s">
        <v>2</v>
      </c>
      <c r="C84" s="269"/>
      <c r="D84" s="270">
        <f>SUM(D32:D83)</f>
        <v>167934.78900000005</v>
      </c>
      <c r="E84" s="270">
        <f>SUM(E32:E83)</f>
        <v>470.27328999999997</v>
      </c>
      <c r="F84" s="271"/>
    </row>
    <row r="85" spans="2:6" ht="14.4">
      <c r="B85" s="171">
        <v>44200</v>
      </c>
      <c r="C85" s="42">
        <v>44206</v>
      </c>
      <c r="D85" s="33">
        <f>SUMIFS(F256:$F$1333, B256:$B$1333, "&gt;=" &amp; B85, B256:$B$1333, "&lt;=" &amp; C85)</f>
        <v>718.37000000000626</v>
      </c>
      <c r="E85" s="33">
        <f t="shared" ref="E85:E116" si="5">SUMIFS(I256:I1409, B256:B1409, "&gt;=" &amp; B85, B256:B1409, "&lt;=" &amp; C85)</f>
        <v>7.0382100000000207</v>
      </c>
      <c r="F85" s="15">
        <f t="shared" si="4"/>
        <v>711.33179000000621</v>
      </c>
    </row>
    <row r="86" spans="2:6" ht="14.4">
      <c r="B86" s="171">
        <v>44207</v>
      </c>
      <c r="C86" s="42">
        <v>44213</v>
      </c>
      <c r="D86" s="33">
        <f>SUMIFS(F257:$F$1333, B257:$B$1333, "&gt;=" &amp; B86, B257:$B$1333, "&lt;=" &amp; C86)</f>
        <v>693.06999999999607</v>
      </c>
      <c r="E86" s="33">
        <f t="shared" si="5"/>
        <v>6.9175000000000004</v>
      </c>
      <c r="F86" s="15">
        <f t="shared" si="4"/>
        <v>686.15249999999605</v>
      </c>
    </row>
    <row r="87" spans="2:6" ht="14.4">
      <c r="B87" s="171">
        <v>44214</v>
      </c>
      <c r="C87" s="42">
        <v>44220</v>
      </c>
      <c r="D87" s="33">
        <f>SUMIFS(F258:$F$1333, B258:$B$1333, "&gt;=" &amp; B87, B258:$B$1333, "&lt;=" &amp; C87)</f>
        <v>698.4900000000016</v>
      </c>
      <c r="E87" s="33">
        <f t="shared" si="5"/>
        <v>7.3353200000000074</v>
      </c>
      <c r="F87" s="15">
        <f t="shared" si="4"/>
        <v>691.15468000000158</v>
      </c>
    </row>
    <row r="88" spans="2:6" ht="14.4">
      <c r="B88" s="171">
        <v>44221</v>
      </c>
      <c r="C88" s="42">
        <v>44227</v>
      </c>
      <c r="D88" s="33">
        <f>SUMIFS(F259:$F$1333, B259:$B$1333, "&gt;=" &amp; B88, B259:$B$1333, "&lt;=" &amp; C88)</f>
        <v>688.63999999999578</v>
      </c>
      <c r="E88" s="33">
        <f t="shared" si="5"/>
        <v>6.930289999999979</v>
      </c>
      <c r="F88" s="15">
        <f t="shared" si="4"/>
        <v>681.70970999999577</v>
      </c>
    </row>
    <row r="89" spans="2:6" ht="14.4">
      <c r="B89" s="171">
        <v>44228</v>
      </c>
      <c r="C89" s="42">
        <v>44234</v>
      </c>
      <c r="D89" s="33">
        <f>SUMIFS(F260:$F$1333, B260:$B$1333, "&gt;=" &amp; B89, B260:$B$1333, "&lt;=" &amp; C89)</f>
        <v>639.49000000000524</v>
      </c>
      <c r="E89" s="33">
        <f t="shared" si="5"/>
        <v>6.4896500000000241</v>
      </c>
      <c r="F89" s="15">
        <f t="shared" si="4"/>
        <v>633.00035000000526</v>
      </c>
    </row>
    <row r="90" spans="2:6" ht="14.4">
      <c r="B90" s="171">
        <v>44235</v>
      </c>
      <c r="C90" s="42">
        <v>44241</v>
      </c>
      <c r="D90" s="33">
        <f>SUMIFS(F261:$F$1333, B261:$B$1333, "&gt;=" &amp; B90, B261:$B$1333, "&lt;=" &amp; C90)</f>
        <v>674.64999999999418</v>
      </c>
      <c r="E90" s="33">
        <f t="shared" si="5"/>
        <v>6.7457499999999717</v>
      </c>
      <c r="F90" s="15">
        <f t="shared" si="4"/>
        <v>667.90424999999425</v>
      </c>
    </row>
    <row r="91" spans="2:6" ht="14.4">
      <c r="B91" s="171">
        <v>44242</v>
      </c>
      <c r="C91" s="42">
        <v>44248</v>
      </c>
      <c r="D91" s="33">
        <f>SUMIFS(F262:$F$1333, B262:$B$1333, "&gt;=" &amp; B91, B262:$B$1333, "&lt;=" &amp; C91)</f>
        <v>657.80000000000291</v>
      </c>
      <c r="E91" s="33">
        <f t="shared" si="5"/>
        <v>6.1562200000000296</v>
      </c>
      <c r="F91" s="15">
        <f t="shared" si="4"/>
        <v>651.64378000000283</v>
      </c>
    </row>
    <row r="92" spans="2:6" ht="14.4">
      <c r="B92" s="171">
        <v>44249</v>
      </c>
      <c r="C92" s="42">
        <v>44255</v>
      </c>
      <c r="D92" s="33">
        <f>SUMIFS(F263:$F$1333, B263:$B$1333, "&gt;=" &amp; B92, B263:$B$1333, "&lt;=" &amp; C92)</f>
        <v>674.97999999999593</v>
      </c>
      <c r="E92" s="33">
        <f t="shared" si="5"/>
        <v>6.0030299999999706</v>
      </c>
      <c r="F92" s="15">
        <f t="shared" si="4"/>
        <v>668.97696999999596</v>
      </c>
    </row>
    <row r="93" spans="2:6" ht="14.4">
      <c r="B93" s="171">
        <v>44256</v>
      </c>
      <c r="C93" s="42">
        <v>44262</v>
      </c>
      <c r="D93" s="33">
        <f>SUMIFS(F264:$F$1333, B264:$B$1333, "&gt;=" &amp; B93, B264:$B$1333, "&lt;=" &amp; C93)</f>
        <v>652.25000000000728</v>
      </c>
      <c r="E93" s="33">
        <f t="shared" si="5"/>
        <v>5.5696100000000142</v>
      </c>
      <c r="F93" s="15">
        <f t="shared" si="4"/>
        <v>646.68039000000726</v>
      </c>
    </row>
    <row r="94" spans="2:6" ht="14.4">
      <c r="B94" s="171">
        <v>44263</v>
      </c>
      <c r="C94" s="42">
        <v>44269</v>
      </c>
      <c r="D94" s="33">
        <f>SUMIFS(F265:$F$1333, B265:$B$1333, "&gt;=" &amp; B94, B265:$B$1333, "&lt;=" &amp; C94)</f>
        <v>622.84999999999854</v>
      </c>
      <c r="E94" s="33">
        <f t="shared" si="5"/>
        <v>5.7949999999999999</v>
      </c>
      <c r="F94" s="15">
        <f t="shared" si="4"/>
        <v>617.05499999999859</v>
      </c>
    </row>
    <row r="95" spans="2:6" ht="14.4">
      <c r="B95" s="171">
        <v>44270</v>
      </c>
      <c r="C95" s="42">
        <v>44276</v>
      </c>
      <c r="D95" s="33">
        <f>SUMIFS(F266:$F$1333, B266:$B$1333, "&gt;=" &amp; B95, B266:$B$1333, "&lt;=" &amp; C95)</f>
        <v>640.40000000000146</v>
      </c>
      <c r="E95" s="33">
        <f t="shared" si="5"/>
        <v>5.9475299999999987</v>
      </c>
      <c r="F95" s="15">
        <f t="shared" si="4"/>
        <v>634.45247000000143</v>
      </c>
    </row>
    <row r="96" spans="2:6" ht="14.4">
      <c r="B96" s="171">
        <v>44277</v>
      </c>
      <c r="C96" s="42">
        <v>44283</v>
      </c>
      <c r="D96" s="33">
        <f>SUMIFS(F267:$F$1333, B267:$B$1333, "&gt;=" &amp; B96, B267:$B$1333, "&lt;=" &amp; C96)</f>
        <v>861.11999999999534</v>
      </c>
      <c r="E96" s="33">
        <f t="shared" si="5"/>
        <v>6.9413599999999871</v>
      </c>
      <c r="F96" s="15">
        <f t="shared" si="4"/>
        <v>854.17863999999531</v>
      </c>
    </row>
    <row r="97" spans="2:6" ht="14.4">
      <c r="B97" s="171">
        <v>44284</v>
      </c>
      <c r="C97" s="42">
        <v>44290</v>
      </c>
      <c r="D97" s="33">
        <f>SUMIFS(F268:$F$1333, B268:$B$1333, "&gt;=" &amp; B97, B268:$B$1333, "&lt;=" &amp; C97)</f>
        <v>1094.7799999999988</v>
      </c>
      <c r="E97" s="33">
        <f t="shared" si="5"/>
        <v>7.1993400000000261</v>
      </c>
      <c r="F97" s="15">
        <f t="shared" si="4"/>
        <v>1087.5806599999987</v>
      </c>
    </row>
    <row r="98" spans="2:6" ht="14.4">
      <c r="B98" s="171">
        <v>44291</v>
      </c>
      <c r="C98" s="42">
        <v>44297</v>
      </c>
      <c r="D98" s="33">
        <f>SUMIFS(F269:$F$1333, B269:$B$1333, "&gt;=" &amp; B98, B269:$B$1333, "&lt;=" &amp; C98)</f>
        <v>1178.3099999999977</v>
      </c>
      <c r="E98" s="33">
        <f t="shared" si="5"/>
        <v>7.0191899999999734</v>
      </c>
      <c r="F98" s="15">
        <f t="shared" si="4"/>
        <v>1171.2908099999977</v>
      </c>
    </row>
    <row r="99" spans="2:6" ht="14.4">
      <c r="B99" s="171">
        <v>44298</v>
      </c>
      <c r="C99" s="42">
        <v>44304</v>
      </c>
      <c r="D99" s="33">
        <f>SUMIFS(F270:$F$1333, B270:$B$1333, "&gt;=" &amp; B99, B270:$B$1333, "&lt;=" &amp; C99)</f>
        <v>1172.3000000000029</v>
      </c>
      <c r="E99" s="33">
        <f t="shared" si="5"/>
        <v>6.8184600000000213</v>
      </c>
      <c r="F99" s="15">
        <f t="shared" si="4"/>
        <v>1165.481540000003</v>
      </c>
    </row>
    <row r="100" spans="2:6" ht="14.4">
      <c r="B100" s="171">
        <v>44305</v>
      </c>
      <c r="C100" s="42">
        <v>44311</v>
      </c>
      <c r="D100" s="33">
        <f>SUMIFS(F271:$F$1333, B271:$B$1333, "&gt;=" &amp; B100, B271:$B$1333, "&lt;=" &amp; C100)</f>
        <v>1908.2299999999959</v>
      </c>
      <c r="E100" s="33">
        <f t="shared" si="5"/>
        <v>7.3882399999999908</v>
      </c>
      <c r="F100" s="15">
        <f t="shared" si="4"/>
        <v>1900.8417599999959</v>
      </c>
    </row>
    <row r="101" spans="2:6" ht="14.4">
      <c r="B101" s="171">
        <v>44312</v>
      </c>
      <c r="C101" s="42">
        <v>44318</v>
      </c>
      <c r="D101" s="33">
        <f>SUMIFS(F272:$F$1333, B272:$B$1333, "&gt;=" &amp; B101, B272:$B$1333, "&lt;=" &amp; C101)</f>
        <v>2633.8600000000006</v>
      </c>
      <c r="E101" s="33">
        <f t="shared" si="5"/>
        <v>7.888850000000005</v>
      </c>
      <c r="F101" s="15">
        <f t="shared" si="4"/>
        <v>2625.9711500000008</v>
      </c>
    </row>
    <row r="102" spans="2:6" ht="14.4">
      <c r="B102" s="171">
        <v>44319</v>
      </c>
      <c r="C102" s="42">
        <v>44325</v>
      </c>
      <c r="D102" s="33">
        <f>SUMIFS(F273:$F$1333, B273:$B$1333, "&gt;=" &amp; B102, B273:$B$1333, "&lt;=" &amp; C102)</f>
        <v>2709.3000000000029</v>
      </c>
      <c r="E102" s="33">
        <f t="shared" si="5"/>
        <v>8.7856799999999922</v>
      </c>
      <c r="F102" s="15">
        <f t="shared" si="4"/>
        <v>2700.514320000003</v>
      </c>
    </row>
    <row r="103" spans="2:6" ht="14.4">
      <c r="B103" s="171">
        <v>44326</v>
      </c>
      <c r="C103" s="42">
        <v>44332</v>
      </c>
      <c r="D103" s="33">
        <f>SUMIFS(F274:$F$1333, B274:$B$1333, "&gt;=" &amp; B103, B274:$B$1333, "&lt;=" &amp; C103)</f>
        <v>2750.4899999999961</v>
      </c>
      <c r="E103" s="33">
        <f t="shared" si="5"/>
        <v>8.3727199999999833</v>
      </c>
      <c r="F103" s="15">
        <f t="shared" si="4"/>
        <v>2742.1172799999963</v>
      </c>
    </row>
    <row r="104" spans="2:6" ht="14.4">
      <c r="B104" s="171">
        <v>44333</v>
      </c>
      <c r="C104" s="42">
        <v>44339</v>
      </c>
      <c r="D104" s="33">
        <f>SUMIFS(F275:$F$1333, B275:$B$1333, "&gt;=" &amp; B104, B275:$B$1333, "&lt;=" &amp; C104)</f>
        <v>2888.2400000000002</v>
      </c>
      <c r="E104" s="33">
        <f t="shared" si="5"/>
        <v>8.18581</v>
      </c>
      <c r="F104" s="15">
        <f t="shared" si="4"/>
        <v>2880.0541900000003</v>
      </c>
    </row>
    <row r="105" spans="2:6" ht="14.4">
      <c r="B105" s="171">
        <v>44340</v>
      </c>
      <c r="C105" s="42">
        <v>44346</v>
      </c>
      <c r="D105" s="33">
        <f>SUMIFS(F276:$F$1333, B276:$B$1333, "&gt;=" &amp; B105, B276:$B$1333, "&lt;=" &amp; C105)</f>
        <v>3620.5600000000004</v>
      </c>
      <c r="E105" s="33">
        <f t="shared" si="5"/>
        <v>9.056750000000001</v>
      </c>
      <c r="F105" s="15">
        <f t="shared" si="4"/>
        <v>3611.5032500000002</v>
      </c>
    </row>
    <row r="106" spans="2:6" ht="14.4">
      <c r="B106" s="171">
        <v>44347</v>
      </c>
      <c r="C106" s="42">
        <v>44353</v>
      </c>
      <c r="D106" s="33">
        <f>SUMIFS(F277:$F$1333, B277:$B$1333, "&gt;=" &amp; B106, B277:$B$1333, "&lt;=" &amp; C106)</f>
        <v>3919.5199999999995</v>
      </c>
      <c r="E106" s="33">
        <f t="shared" si="5"/>
        <v>9.211269999999999</v>
      </c>
      <c r="F106" s="15">
        <f t="shared" si="4"/>
        <v>3910.3087299999997</v>
      </c>
    </row>
    <row r="107" spans="2:6" ht="14.4">
      <c r="B107" s="171">
        <v>44354</v>
      </c>
      <c r="C107" s="42">
        <v>44360</v>
      </c>
      <c r="D107" s="33">
        <f>SUMIFS(F278:$F$1333, B278:$B$1333, "&gt;=" &amp; B107, B278:$B$1333, "&lt;=" &amp; C107)</f>
        <v>5575.64</v>
      </c>
      <c r="E107" s="33">
        <f t="shared" si="5"/>
        <v>12.880369999999999</v>
      </c>
      <c r="F107" s="15">
        <f t="shared" si="4"/>
        <v>5562.7596300000005</v>
      </c>
    </row>
    <row r="108" spans="2:6" ht="14.4">
      <c r="B108" s="171">
        <v>44361</v>
      </c>
      <c r="C108" s="42">
        <v>44367</v>
      </c>
      <c r="D108" s="33">
        <f>SUMIFS(F279:$F$1333, B279:$B$1333, "&gt;=" &amp; B108, B279:$B$1333, "&lt;=" &amp; C108)</f>
        <v>5612.0800000000008</v>
      </c>
      <c r="E108" s="33">
        <f t="shared" si="5"/>
        <v>11.274680000000004</v>
      </c>
      <c r="F108" s="15">
        <f t="shared" si="4"/>
        <v>5600.8053200000004</v>
      </c>
    </row>
    <row r="109" spans="2:6" ht="14.4">
      <c r="B109" s="171">
        <v>44368</v>
      </c>
      <c r="C109" s="42">
        <v>44374</v>
      </c>
      <c r="D109" s="33">
        <f>SUMIFS(F280:$F$1333, B280:$B$1333, "&gt;=" &amp; B109, B280:$B$1333, "&lt;=" &amp; C109)</f>
        <v>5053.5399999999991</v>
      </c>
      <c r="E109" s="33">
        <f t="shared" si="5"/>
        <v>10.336166000000002</v>
      </c>
      <c r="F109" s="15">
        <f t="shared" si="4"/>
        <v>5043.203833999999</v>
      </c>
    </row>
    <row r="110" spans="2:6" ht="14.4">
      <c r="B110" s="171">
        <v>44375</v>
      </c>
      <c r="C110" s="42">
        <v>44381</v>
      </c>
      <c r="D110" s="33">
        <f>SUMIFS(F281:$F$1333, B281:$B$1333, "&gt;=" &amp; B110, B281:$B$1333, "&lt;=" &amp; C110)</f>
        <v>5149.0300000000016</v>
      </c>
      <c r="E110" s="33">
        <f t="shared" si="5"/>
        <v>10.468</v>
      </c>
      <c r="F110" s="15">
        <f t="shared" si="4"/>
        <v>5138.5620000000017</v>
      </c>
    </row>
    <row r="111" spans="2:6" ht="14.4">
      <c r="B111" s="171">
        <v>44382</v>
      </c>
      <c r="C111" s="42">
        <v>44388</v>
      </c>
      <c r="D111" s="33">
        <f>SUMIFS(F282:$F$1333, B282:$B$1333, "&gt;=" &amp; B111, B282:$B$1333, "&lt;=" &amp; C111)</f>
        <v>5943.619999999999</v>
      </c>
      <c r="E111" s="33">
        <f t="shared" si="5"/>
        <v>12.632</v>
      </c>
      <c r="F111" s="15">
        <f t="shared" si="4"/>
        <v>5930.9879999999994</v>
      </c>
    </row>
    <row r="112" spans="2:6" ht="14.4">
      <c r="B112" s="171">
        <v>44389</v>
      </c>
      <c r="C112" s="42">
        <v>44395</v>
      </c>
      <c r="D112" s="33">
        <f>SUMIFS(F283:$F$1333, B283:$B$1333, "&gt;=" &amp; B112, B283:$B$1333, "&lt;=" &amp; C112)</f>
        <v>6300.8900000000012</v>
      </c>
      <c r="E112" s="33">
        <f t="shared" si="5"/>
        <v>14.407999999999999</v>
      </c>
      <c r="F112" s="15">
        <f t="shared" si="4"/>
        <v>6286.4820000000009</v>
      </c>
    </row>
    <row r="113" spans="2:6" ht="14.4">
      <c r="B113" s="171">
        <v>44396</v>
      </c>
      <c r="C113" s="42">
        <v>44402</v>
      </c>
      <c r="D113" s="33">
        <f>SUMIFS(F284:$F$1333, B284:$B$1333, "&gt;=" &amp; B113, B284:$B$1333, "&lt;=" &amp; C113)</f>
        <v>6891.1999999999953</v>
      </c>
      <c r="E113" s="33">
        <f t="shared" si="5"/>
        <v>13.676000000000002</v>
      </c>
      <c r="F113" s="15">
        <f t="shared" si="4"/>
        <v>6877.5239999999949</v>
      </c>
    </row>
    <row r="114" spans="2:6" ht="14.4">
      <c r="B114" s="171">
        <v>44403</v>
      </c>
      <c r="C114" s="42">
        <v>44409</v>
      </c>
      <c r="D114" s="33">
        <f>SUMIFS(F285:$F$1333, B285:$B$1333, "&gt;=" &amp; B114, B285:$B$1333, "&lt;=" &amp; C114)</f>
        <v>6198.6700000000037</v>
      </c>
      <c r="E114" s="33">
        <f t="shared" si="5"/>
        <v>14.015999999999998</v>
      </c>
      <c r="F114" s="15">
        <f t="shared" si="4"/>
        <v>6184.6540000000041</v>
      </c>
    </row>
    <row r="115" spans="2:6" ht="14.4">
      <c r="B115" s="171">
        <v>44410</v>
      </c>
      <c r="C115" s="42">
        <v>44416</v>
      </c>
      <c r="D115" s="33">
        <f>SUMIFS(F286:$F$1333, B286:$B$1333, "&gt;=" &amp; B115, B286:$B$1333, "&lt;=" &amp; C115)</f>
        <v>6677.739999999998</v>
      </c>
      <c r="E115" s="33">
        <f t="shared" si="5"/>
        <v>16.963999999999999</v>
      </c>
      <c r="F115" s="15">
        <f t="shared" si="4"/>
        <v>6660.775999999998</v>
      </c>
    </row>
    <row r="116" spans="2:6" ht="14.4">
      <c r="B116" s="171">
        <v>44417</v>
      </c>
      <c r="C116" s="42">
        <v>44423</v>
      </c>
      <c r="D116" s="33">
        <f>SUMIFS(F287:$F$1333, B287:$B$1333, "&gt;=" &amp; B116, B287:$B$1333, "&lt;=" &amp; C116)</f>
        <v>6611.0000000000036</v>
      </c>
      <c r="E116" s="33">
        <f t="shared" si="5"/>
        <v>15.628</v>
      </c>
      <c r="F116" s="15">
        <f t="shared" si="4"/>
        <v>6595.3720000000039</v>
      </c>
    </row>
    <row r="117" spans="2:6" ht="14.4">
      <c r="B117" s="171">
        <v>44424</v>
      </c>
      <c r="C117" s="42">
        <v>44430</v>
      </c>
      <c r="D117" s="33">
        <f>SUMIFS(F288:$F$1333, B288:$B$1333, "&gt;=" &amp; B117, B288:$B$1333, "&lt;=" &amp; C117)</f>
        <v>5123.7999999999993</v>
      </c>
      <c r="E117" s="33">
        <f t="shared" ref="E117:E136" si="6">SUMIFS(I288:I1441, B288:B1441, "&gt;=" &amp; B117, B288:B1441, "&lt;=" &amp; C117)</f>
        <v>14.380000000000003</v>
      </c>
      <c r="F117" s="15">
        <f t="shared" si="4"/>
        <v>5109.4199999999992</v>
      </c>
    </row>
    <row r="118" spans="2:6" ht="14.4">
      <c r="B118" s="171">
        <v>44431</v>
      </c>
      <c r="C118" s="42">
        <v>44437</v>
      </c>
      <c r="D118" s="33">
        <f>SUMIFS(F289:$F$1333, B289:$B$1333, "&gt;=" &amp; B118, B289:$B$1333, "&lt;=" &amp; C118)</f>
        <v>4806.5200000000004</v>
      </c>
      <c r="E118" s="33">
        <f t="shared" si="6"/>
        <v>14.163999999999994</v>
      </c>
      <c r="F118" s="15">
        <f t="shared" si="4"/>
        <v>4792.3560000000007</v>
      </c>
    </row>
    <row r="119" spans="2:6" ht="14.4">
      <c r="B119" s="171">
        <v>44438</v>
      </c>
      <c r="C119" s="42">
        <v>44444</v>
      </c>
      <c r="D119" s="33">
        <f>SUMIFS(F290:$F$1333, B290:$B$1333, "&gt;=" &amp; B119, B290:$B$1333, "&lt;=" &amp; C119)</f>
        <v>4045.6599999999994</v>
      </c>
      <c r="E119" s="33">
        <f t="shared" si="6"/>
        <v>11.880000000000003</v>
      </c>
      <c r="F119" s="15">
        <f t="shared" si="4"/>
        <v>4033.7799999999993</v>
      </c>
    </row>
    <row r="120" spans="2:6" ht="14.4">
      <c r="B120" s="171">
        <v>44445</v>
      </c>
      <c r="C120" s="42">
        <v>44451</v>
      </c>
      <c r="D120" s="33">
        <f>SUMIFS(F291:$F$1333, B291:$B$1333, "&gt;=" &amp; B120, B291:$B$1333, "&lt;=" &amp; C120)</f>
        <v>4922.2799999999952</v>
      </c>
      <c r="E120" s="33">
        <f t="shared" si="6"/>
        <v>15.707999999999998</v>
      </c>
      <c r="F120" s="15">
        <f t="shared" si="4"/>
        <v>4906.5719999999956</v>
      </c>
    </row>
    <row r="121" spans="2:6" ht="14.4">
      <c r="B121" s="171">
        <v>44452</v>
      </c>
      <c r="C121" s="42">
        <v>44458</v>
      </c>
      <c r="D121" s="33">
        <f>SUMIFS(F292:$F$1333, B292:$B$1333, "&gt;=" &amp; B121, B292:$B$1333, "&lt;=" &amp; C121)</f>
        <v>4922.8300000000054</v>
      </c>
      <c r="E121" s="33">
        <f t="shared" si="6"/>
        <v>13.896000000000001</v>
      </c>
      <c r="F121" s="15">
        <f t="shared" si="4"/>
        <v>4908.9340000000057</v>
      </c>
    </row>
    <row r="122" spans="2:6" ht="14.4">
      <c r="B122" s="171">
        <v>44459</v>
      </c>
      <c r="C122" s="42">
        <v>44465</v>
      </c>
      <c r="D122" s="33">
        <f>SUMIFS(F293:$F$1333, B293:$B$1333, "&gt;=" &amp; B122, B293:$B$1333, "&lt;=" &amp; C122)</f>
        <v>3755.2999999999956</v>
      </c>
      <c r="E122" s="33">
        <f t="shared" si="6"/>
        <v>13.183999999999997</v>
      </c>
      <c r="F122" s="15">
        <f t="shared" si="4"/>
        <v>3742.1159999999954</v>
      </c>
    </row>
    <row r="123" spans="2:6" ht="14.4">
      <c r="B123" s="171">
        <v>44466</v>
      </c>
      <c r="C123" s="42">
        <v>44472</v>
      </c>
      <c r="D123" s="33">
        <f>SUMIFS(F294:$F$1333, B294:$B$1333, "&gt;=" &amp; B123, B294:$B$1333, "&lt;=" &amp; C123)</f>
        <v>3035.6000000000058</v>
      </c>
      <c r="E123" s="33">
        <f t="shared" si="6"/>
        <v>10.864000000000004</v>
      </c>
      <c r="F123" s="15">
        <f t="shared" si="4"/>
        <v>3024.7360000000058</v>
      </c>
    </row>
    <row r="124" spans="2:6" ht="14.4">
      <c r="B124" s="171">
        <v>44473</v>
      </c>
      <c r="C124" s="42">
        <v>44479</v>
      </c>
      <c r="D124" s="33">
        <f>SUMIFS(F295:$F$1333, B295:$B$1333, "&gt;=" &amp; B124, B295:$B$1333, "&lt;=" &amp; C124)</f>
        <v>2618.6699999999983</v>
      </c>
      <c r="E124" s="33">
        <f t="shared" si="6"/>
        <v>11.396000000000001</v>
      </c>
      <c r="F124" s="15">
        <f t="shared" si="4"/>
        <v>2607.2739999999981</v>
      </c>
    </row>
    <row r="125" spans="2:6" ht="14.4">
      <c r="B125" s="171">
        <v>44480</v>
      </c>
      <c r="C125" s="42">
        <v>44486</v>
      </c>
      <c r="D125" s="33">
        <f>SUMIFS(F296:$F$1333, B296:$B$1333, "&gt;=" &amp; B125, B296:$B$1333, "&lt;=" &amp; C125)</f>
        <v>2217.1599999999962</v>
      </c>
      <c r="E125" s="33">
        <f t="shared" si="6"/>
        <v>10.947999999999993</v>
      </c>
      <c r="F125" s="15">
        <f t="shared" si="4"/>
        <v>2206.2119999999964</v>
      </c>
    </row>
    <row r="126" spans="2:6" ht="14.4">
      <c r="B126" s="171">
        <v>44487</v>
      </c>
      <c r="C126" s="42">
        <v>44493</v>
      </c>
      <c r="D126" s="33">
        <f>SUMIFS(F297:$F$1333, B297:$B$1333, "&gt;=" &amp; B126, B297:$B$1333, "&lt;=" &amp; C126)</f>
        <v>1884.9800000000032</v>
      </c>
      <c r="E126" s="33">
        <f t="shared" si="6"/>
        <v>11.212000000000003</v>
      </c>
      <c r="F126" s="15">
        <f t="shared" si="4"/>
        <v>1873.7680000000032</v>
      </c>
    </row>
    <row r="127" spans="2:6" ht="14.4">
      <c r="B127" s="171">
        <v>44494</v>
      </c>
      <c r="C127" s="42">
        <v>44500</v>
      </c>
      <c r="D127" s="33">
        <f>SUMIFS(F298:$F$1333, B298:$B$1333, "&gt;=" &amp; B127, B298:$B$1333, "&lt;=" &amp; C127)</f>
        <v>1666.1200000000026</v>
      </c>
      <c r="E127" s="33">
        <f t="shared" si="6"/>
        <v>11.644000000000005</v>
      </c>
      <c r="F127" s="15">
        <f t="shared" si="4"/>
        <v>1654.4760000000026</v>
      </c>
    </row>
    <row r="128" spans="2:6" ht="14.4">
      <c r="B128" s="171">
        <v>44501</v>
      </c>
      <c r="C128" s="42">
        <v>44507</v>
      </c>
      <c r="D128" s="33">
        <f>SUMIFS(F299:$F$1333, B299:$B$1333, "&gt;=" &amp; B128, B299:$B$1333, "&lt;=" &amp; C128)</f>
        <v>1407.6899999999951</v>
      </c>
      <c r="E128" s="33">
        <f t="shared" si="6"/>
        <v>12.303999999999988</v>
      </c>
      <c r="F128" s="15">
        <f t="shared" si="4"/>
        <v>1395.385999999995</v>
      </c>
    </row>
    <row r="129" spans="2:6" ht="14.4">
      <c r="B129" s="171">
        <v>44508</v>
      </c>
      <c r="C129" s="42">
        <v>44514</v>
      </c>
      <c r="D129" s="33">
        <f>SUMIFS(F300:$F$1333, B300:$B$1333, "&gt;=" &amp; B129, B300:$B$1333, "&lt;=" &amp; C129)</f>
        <v>1234.080000000009</v>
      </c>
      <c r="E129" s="33">
        <f t="shared" si="6"/>
        <v>10.016000000000005</v>
      </c>
      <c r="F129" s="15">
        <f t="shared" si="4"/>
        <v>1224.0640000000089</v>
      </c>
    </row>
    <row r="130" spans="2:6" ht="14.4">
      <c r="B130" s="171">
        <v>44515</v>
      </c>
      <c r="C130" s="42">
        <v>44521</v>
      </c>
      <c r="D130" s="33">
        <f>SUMIFS(F301:$F$1333, B301:$B$1333, "&gt;=" &amp; B130, B301:$B$1333, "&lt;=" &amp; C130)</f>
        <v>1167.8299999999908</v>
      </c>
      <c r="E130" s="33">
        <f t="shared" si="6"/>
        <v>9.9840000000000231</v>
      </c>
      <c r="F130" s="15">
        <f t="shared" si="4"/>
        <v>1157.8459999999909</v>
      </c>
    </row>
    <row r="131" spans="2:6" ht="14.4">
      <c r="B131" s="171">
        <v>44522</v>
      </c>
      <c r="C131" s="42">
        <v>44528</v>
      </c>
      <c r="D131" s="33">
        <f>SUMIFS(F302:$F$1333, B302:$B$1333, "&gt;=" &amp; B131, B302:$B$1333, "&lt;=" &amp; C131)</f>
        <v>1003.0300000000025</v>
      </c>
      <c r="E131" s="33">
        <f t="shared" si="6"/>
        <v>9.7319999999999709</v>
      </c>
      <c r="F131" s="15">
        <f t="shared" si="4"/>
        <v>993.2980000000025</v>
      </c>
    </row>
    <row r="132" spans="2:6" ht="14.4">
      <c r="B132" s="171">
        <v>44529</v>
      </c>
      <c r="C132" s="42">
        <v>44535</v>
      </c>
      <c r="D132" s="33">
        <f>SUMIFS(F303:$F$1333, B303:$B$1333, "&gt;=" &amp; B132, B303:$B$1333, "&lt;=" &amp; C132)</f>
        <v>919.48999999999796</v>
      </c>
      <c r="E132" s="33">
        <f t="shared" si="6"/>
        <v>9.5080000000000098</v>
      </c>
      <c r="F132" s="15">
        <f t="shared" si="4"/>
        <v>909.98199999999792</v>
      </c>
    </row>
    <row r="133" spans="2:6" ht="14.4">
      <c r="B133" s="171">
        <v>44536</v>
      </c>
      <c r="C133" s="42">
        <v>44542</v>
      </c>
      <c r="D133" s="33">
        <f>SUMIFS(F304:$F$1333, B304:$B$1333, "&gt;=" &amp; B133, B304:$B$1333, "&lt;=" &amp; C133)</f>
        <v>52.140000000003056</v>
      </c>
      <c r="E133" s="33">
        <f t="shared" si="6"/>
        <v>7.7159999999999798</v>
      </c>
      <c r="F133" s="15">
        <f t="shared" si="4"/>
        <v>44.424000000003076</v>
      </c>
    </row>
    <row r="134" spans="2:6" ht="14.4">
      <c r="B134" s="171">
        <v>44543</v>
      </c>
      <c r="C134" s="42">
        <v>44549</v>
      </c>
      <c r="D134" s="33">
        <f>SUMIFS(F305:$F$1333, B305:$B$1333, "&gt;=" &amp; B134, B305:$B$1333, "&lt;=" &amp; C134)</f>
        <v>358.88000000000102</v>
      </c>
      <c r="E134" s="33">
        <f t="shared" si="6"/>
        <v>8.9640000000000271</v>
      </c>
      <c r="F134" s="15">
        <f t="shared" si="4"/>
        <v>349.91600000000096</v>
      </c>
    </row>
    <row r="135" spans="2:6" ht="14.4">
      <c r="B135" s="171">
        <v>44550</v>
      </c>
      <c r="C135" s="42">
        <v>44556</v>
      </c>
      <c r="D135" s="33">
        <f>SUMIFS(F306:$F$1333, B306:$B$1333, "&gt;=" &amp; B135, B306:$B$1333, "&lt;=" &amp; C135)</f>
        <v>792.25999999999476</v>
      </c>
      <c r="E135" s="33">
        <f t="shared" si="6"/>
        <v>9.0799999999999841</v>
      </c>
      <c r="F135" s="15">
        <f t="shared" ref="F135:F149" si="7">D135-E135</f>
        <v>783.17999999999483</v>
      </c>
    </row>
    <row r="136" spans="2:6" ht="14.4">
      <c r="B136" s="171">
        <v>44557</v>
      </c>
      <c r="C136" s="42">
        <v>44563</v>
      </c>
      <c r="D136" s="33">
        <f>SUMIFS(F307:$F$1333, B307:$B$1333, "&gt;=" &amp; B136, B307:$B$1333, "&lt;=" &amp; C136)</f>
        <v>760.79999999999927</v>
      </c>
      <c r="E136" s="33">
        <f t="shared" si="6"/>
        <v>8.9279999999999973</v>
      </c>
      <c r="F136" s="15">
        <f t="shared" si="7"/>
        <v>751.87199999999928</v>
      </c>
    </row>
    <row r="137" spans="2:6" ht="14.4">
      <c r="B137" s="268" t="s">
        <v>2</v>
      </c>
      <c r="C137" s="269"/>
      <c r="D137" s="270">
        <f>SUM(D85:D136)</f>
        <v>138806.22999999998</v>
      </c>
      <c r="E137" s="270">
        <f>SUM(E85:E136)</f>
        <v>515.586996</v>
      </c>
      <c r="F137" s="271"/>
    </row>
    <row r="138" spans="2:6" ht="14.4">
      <c r="B138" s="171">
        <v>44564</v>
      </c>
      <c r="C138" s="42">
        <v>44570</v>
      </c>
      <c r="D138" s="33">
        <f>SUMIFS(F308:$F$1333, B308:$B$1333, "&gt;=" &amp; B138, B308:$B$1333, "&lt;=" &amp; C138)</f>
        <v>881.58000000000538</v>
      </c>
      <c r="E138" s="33">
        <f t="shared" ref="E138" si="8">SUMIFS(I308:I1461, B308:B1461, "&gt;=" &amp; B138, B308:B1461, "&lt;=" &amp; C138)</f>
        <v>8.8520000000000039</v>
      </c>
      <c r="F138" s="15">
        <f t="shared" si="7"/>
        <v>872.72800000000541</v>
      </c>
    </row>
    <row r="139" spans="2:6" ht="14.4">
      <c r="B139" s="171">
        <v>44571</v>
      </c>
      <c r="C139" s="42">
        <v>44577</v>
      </c>
      <c r="D139" s="33">
        <f>SUMIFS(F309:$F$1333, B309:$B$1333, "&gt;=" &amp; B139, B309:$B$1333, "&lt;=" &amp; C139)</f>
        <v>825.10999999999694</v>
      </c>
      <c r="E139" s="33">
        <f t="shared" ref="E139:E168" si="9">SUMIFS(I309:I1462, B309:B1462, "&gt;=" &amp; B139, B309:B1462, "&lt;=" &amp; C139)</f>
        <v>8.5400000000000205</v>
      </c>
      <c r="F139" s="15">
        <f t="shared" si="7"/>
        <v>816.56999999999698</v>
      </c>
    </row>
    <row r="140" spans="2:6" ht="14.4">
      <c r="B140" s="171">
        <v>44578</v>
      </c>
      <c r="C140" s="42">
        <v>44584</v>
      </c>
      <c r="D140" s="33">
        <f>SUMIFS(F310:$F$1333, B310:$B$1333, "&gt;=" &amp; B140, B310:$B$1333, "&lt;=" &amp; C140)</f>
        <v>861.36999999999898</v>
      </c>
      <c r="E140" s="33">
        <f t="shared" si="9"/>
        <v>9.4039999999999679</v>
      </c>
      <c r="F140" s="15">
        <f t="shared" si="7"/>
        <v>851.96599999999899</v>
      </c>
    </row>
    <row r="141" spans="2:6" ht="14.4">
      <c r="B141" s="171">
        <v>44585</v>
      </c>
      <c r="C141" s="42">
        <v>44591</v>
      </c>
      <c r="D141" s="33">
        <f>SUMIFS(F311:$F$1333, B311:$B$1333, "&gt;=" &amp; B141, B311:$B$1333, "&lt;=" &amp; C141)</f>
        <v>841.54000000000451</v>
      </c>
      <c r="E141" s="33">
        <f t="shared" si="9"/>
        <v>8.2960000000000207</v>
      </c>
      <c r="F141" s="15">
        <f t="shared" si="7"/>
        <v>833.24400000000446</v>
      </c>
    </row>
    <row r="142" spans="2:6" ht="14.4">
      <c r="B142" s="171">
        <v>44592</v>
      </c>
      <c r="C142" s="42">
        <v>44598</v>
      </c>
      <c r="D142" s="33">
        <f>SUMIFS(F312:$F$1333, B312:$B$1333, "&gt;=" &amp; B142, B312:$B$1333, "&lt;=" &amp; C142)</f>
        <v>852.10999999999694</v>
      </c>
      <c r="E142" s="33">
        <f t="shared" si="9"/>
        <v>8.2879999999999825</v>
      </c>
      <c r="F142" s="15">
        <f t="shared" si="7"/>
        <v>843.82199999999693</v>
      </c>
    </row>
    <row r="143" spans="2:6" ht="14.4">
      <c r="B143" s="171">
        <v>44599</v>
      </c>
      <c r="C143" s="42">
        <v>44605</v>
      </c>
      <c r="D143" s="33">
        <f>SUMIFS(F313:$F$1333, B313:$B$1333, "&gt;=" &amp; B143, B313:$B$1333, "&lt;=" &amp; C143)</f>
        <v>880.16999999999462</v>
      </c>
      <c r="E143" s="33">
        <f t="shared" si="9"/>
        <v>8.3120000000000118</v>
      </c>
      <c r="F143" s="15">
        <f t="shared" si="7"/>
        <v>871.8579999999946</v>
      </c>
    </row>
    <row r="144" spans="2:6" ht="14.4">
      <c r="B144" s="171">
        <v>44606</v>
      </c>
      <c r="C144" s="42">
        <v>44612</v>
      </c>
      <c r="D144" s="33">
        <f>SUMIFS(F314:$F$1333, B314:$B$1333, "&gt;=" &amp; B144, B314:$B$1333, "&lt;=" &amp; C144)</f>
        <v>959.20000000000073</v>
      </c>
      <c r="E144" s="33">
        <f t="shared" si="9"/>
        <v>8.2280000000000086</v>
      </c>
      <c r="F144" s="15">
        <f t="shared" si="7"/>
        <v>950.97200000000066</v>
      </c>
    </row>
    <row r="145" spans="2:8" ht="14.4">
      <c r="B145" s="171">
        <v>44613</v>
      </c>
      <c r="C145" s="42">
        <v>44619</v>
      </c>
      <c r="D145" s="33">
        <f>SUMIFS(F315:$F$1333, B315:$B$1333, "&gt;=" &amp; B145, B315:$B$1333, "&lt;=" &amp; C145)</f>
        <v>1001.6900000000023</v>
      </c>
      <c r="E145" s="33">
        <f t="shared" si="9"/>
        <v>7.9480000000000075</v>
      </c>
      <c r="F145" s="15">
        <f t="shared" si="7"/>
        <v>993.74200000000235</v>
      </c>
    </row>
    <row r="146" spans="2:8" ht="14.4">
      <c r="B146" s="171">
        <v>44620</v>
      </c>
      <c r="C146" s="42">
        <v>44626</v>
      </c>
      <c r="D146" s="33">
        <f>SUMIFS(F316:$F$1333, B316:$B$1333, "&gt;=" &amp; B146, B316:$B$1333, "&lt;=" &amp; C146)</f>
        <v>1035.4199999999983</v>
      </c>
      <c r="E146" s="33">
        <f t="shared" si="9"/>
        <v>8.5480000000000018</v>
      </c>
      <c r="F146" s="15">
        <f t="shared" si="7"/>
        <v>1026.8719999999983</v>
      </c>
      <c r="H146" s="41"/>
    </row>
    <row r="147" spans="2:8" ht="14.4">
      <c r="B147" s="171">
        <v>44627</v>
      </c>
      <c r="C147" s="42">
        <v>44633</v>
      </c>
      <c r="D147" s="33">
        <f>SUMIFS(F317:$F$1333, B317:$B$1333, "&gt;=" &amp; B147, B317:$B$1333, "&lt;=" &amp; C147)</f>
        <v>1490.4200000000055</v>
      </c>
      <c r="E147" s="33">
        <f t="shared" si="9"/>
        <v>9.6079999999999757</v>
      </c>
      <c r="F147" s="15">
        <f t="shared" si="7"/>
        <v>1480.8120000000056</v>
      </c>
    </row>
    <row r="148" spans="2:8" ht="14.4">
      <c r="B148" s="171">
        <v>44634</v>
      </c>
      <c r="C148" s="42">
        <v>44640</v>
      </c>
      <c r="D148" s="33">
        <f>SUMIFS(F318:$F$1333, B318:$B$1333, "&gt;=" &amp; B148, B318:$B$1333, "&lt;=" &amp; C148)</f>
        <v>3004.6199999999953</v>
      </c>
      <c r="E148" s="33">
        <f t="shared" si="9"/>
        <v>13.580000000000013</v>
      </c>
      <c r="F148" s="15">
        <f t="shared" si="7"/>
        <v>2991.0399999999954</v>
      </c>
    </row>
    <row r="149" spans="2:8" ht="14.4">
      <c r="B149" s="171">
        <v>44641</v>
      </c>
      <c r="C149" s="42">
        <v>44647</v>
      </c>
      <c r="D149" s="33">
        <f>SUMIFS(F319:$F$1333, B319:$B$1333, "&gt;=" &amp; B149, B319:$B$1333, "&lt;=" &amp; C149)</f>
        <v>2345.2299999999959</v>
      </c>
      <c r="E149" s="33">
        <f t="shared" si="9"/>
        <v>9.3480000000000132</v>
      </c>
      <c r="F149" s="15">
        <f t="shared" si="7"/>
        <v>2335.881999999996</v>
      </c>
    </row>
    <row r="150" spans="2:8" ht="14.4">
      <c r="B150" s="171">
        <v>44648</v>
      </c>
      <c r="C150" s="42">
        <v>44651</v>
      </c>
      <c r="D150" s="33">
        <f>SUMIFS(F320:$F$1333, B320:$B$1333, "&gt;=" &amp; B150, B320:$B$1333, "&lt;=" &amp; C150)</f>
        <v>1431.6800000000076</v>
      </c>
      <c r="E150" s="33">
        <f t="shared" si="9"/>
        <v>7.1999999999999886</v>
      </c>
      <c r="F150" s="35">
        <f>D150-E150</f>
        <v>1424.4800000000075</v>
      </c>
    </row>
    <row r="151" spans="2:8" ht="14.4">
      <c r="B151" s="171">
        <v>44652</v>
      </c>
      <c r="C151" s="42">
        <v>44654</v>
      </c>
      <c r="D151" s="33">
        <f>SUMIFS(F321:$F$1333, B321:$B$1333, "&gt;=" &amp; B151, B321:$B$1333, "&lt;=" &amp; C151)</f>
        <v>1095.4700000000012</v>
      </c>
      <c r="E151" s="33">
        <f t="shared" si="9"/>
        <v>5.5159999999999911</v>
      </c>
      <c r="F151" s="35">
        <f t="shared" ref="F151:F167" si="10">D151-E151</f>
        <v>1089.9540000000011</v>
      </c>
    </row>
    <row r="152" spans="2:8" ht="14.4">
      <c r="B152" s="171">
        <v>44655</v>
      </c>
      <c r="C152" s="42">
        <v>44661</v>
      </c>
      <c r="D152" s="33">
        <f>SUMIFS(F322:$F$1333, B322:$B$1333, "&gt;=" &amp; B152, B322:$B$1333, "&lt;=" &amp; C152)</f>
        <v>2519.2100000000064</v>
      </c>
      <c r="E152" s="33">
        <f t="shared" si="9"/>
        <v>10.611999999999995</v>
      </c>
      <c r="F152" s="35">
        <f t="shared" si="10"/>
        <v>2508.5980000000063</v>
      </c>
    </row>
    <row r="153" spans="2:8" ht="14.4">
      <c r="B153" s="171">
        <v>44662</v>
      </c>
      <c r="C153" s="42">
        <v>44668</v>
      </c>
      <c r="D153" s="33">
        <f>SUMIFS(F323:$F$1333, B323:$B$1333, "&gt;=" &amp; B153, B323:$B$1333, "&lt;=" &amp; C153)</f>
        <v>2366.5799999999945</v>
      </c>
      <c r="E153" s="33">
        <f t="shared" si="9"/>
        <v>10.704000000000008</v>
      </c>
      <c r="F153" s="35">
        <f t="shared" si="10"/>
        <v>2355.8759999999943</v>
      </c>
    </row>
    <row r="154" spans="2:8" ht="14.4">
      <c r="B154" s="171">
        <v>44669</v>
      </c>
      <c r="C154" s="42">
        <v>44675</v>
      </c>
      <c r="D154" s="33">
        <f>SUMIFS(F324:$F$1333, B324:$B$1333, "&gt;=" &amp; B154, B324:$B$1333, "&lt;=" &amp; C154)</f>
        <v>2054.1899999999951</v>
      </c>
      <c r="E154" s="33">
        <f t="shared" si="9"/>
        <v>12.432000000000016</v>
      </c>
      <c r="F154" s="35">
        <f t="shared" si="10"/>
        <v>2041.757999999995</v>
      </c>
    </row>
    <row r="155" spans="2:8" ht="14.4">
      <c r="B155" s="171">
        <v>44676</v>
      </c>
      <c r="C155" s="42">
        <v>44682</v>
      </c>
      <c r="D155" s="33">
        <f>SUMIFS(F325:$F$1333, B325:$B$1333, "&gt;=" &amp; B155, B325:$B$1333, "&lt;=" &amp; C155)</f>
        <v>2016.260000000002</v>
      </c>
      <c r="E155" s="33">
        <f t="shared" si="9"/>
        <v>9.9799999999999613</v>
      </c>
      <c r="F155" s="35">
        <f t="shared" si="10"/>
        <v>2006.280000000002</v>
      </c>
    </row>
    <row r="156" spans="2:8" ht="14.4">
      <c r="B156" s="171">
        <v>44683</v>
      </c>
      <c r="C156" s="42">
        <v>44689</v>
      </c>
      <c r="D156" s="33">
        <f>SUMIFS(F326:$F$1333, B326:$B$1333, "&gt;=" &amp; B156, B326:$B$1333, "&lt;=" &amp; C156)</f>
        <v>2065.1100000000006</v>
      </c>
      <c r="E156" s="33">
        <f t="shared" si="9"/>
        <v>10.060000000000031</v>
      </c>
      <c r="F156" s="35">
        <f t="shared" si="10"/>
        <v>2055.0500000000006</v>
      </c>
    </row>
    <row r="157" spans="2:8" ht="14.4">
      <c r="B157" s="171">
        <v>44690</v>
      </c>
      <c r="C157" s="42">
        <v>44696</v>
      </c>
      <c r="D157" s="33">
        <f>SUMIFS(F327:$F$1333, B327:$B$1333, "&gt;=" &amp; B157, B327:$B$1333, "&lt;=" &amp; C157)</f>
        <v>2519.9600000000064</v>
      </c>
      <c r="E157" s="33">
        <f t="shared" si="9"/>
        <v>8.9480000000000359</v>
      </c>
      <c r="F157" s="35">
        <f t="shared" si="10"/>
        <v>2511.0120000000065</v>
      </c>
    </row>
    <row r="158" spans="2:8" ht="14.4">
      <c r="B158" s="171">
        <v>44697</v>
      </c>
      <c r="C158" s="42">
        <v>44703</v>
      </c>
      <c r="D158" s="33">
        <f>SUMIFS(F328:$F$1333, B328:$B$1333, "&gt;=" &amp; B158, B328:$B$1333, "&lt;=" &amp; C158)</f>
        <v>2345.8199999999924</v>
      </c>
      <c r="E158" s="33">
        <f t="shared" si="9"/>
        <v>8.70799999999997</v>
      </c>
      <c r="F158" s="35">
        <f t="shared" si="10"/>
        <v>2337.1119999999923</v>
      </c>
    </row>
    <row r="159" spans="2:8" ht="14.4">
      <c r="B159" s="171">
        <v>44704</v>
      </c>
      <c r="C159" s="42">
        <v>44710</v>
      </c>
      <c r="D159" s="33">
        <f>SUMIFS(F329:$F$1333, B329:$B$1333, "&gt;=" &amp; B159, B329:$B$1333, "&lt;=" &amp; C159)</f>
        <v>2112.510000000002</v>
      </c>
      <c r="E159" s="33">
        <f t="shared" si="9"/>
        <v>8.3079999999999927</v>
      </c>
      <c r="F159" s="35">
        <f t="shared" si="10"/>
        <v>2104.202000000002</v>
      </c>
    </row>
    <row r="160" spans="2:8" ht="14.4">
      <c r="B160" s="171">
        <v>44711</v>
      </c>
      <c r="C160" s="42">
        <v>44717</v>
      </c>
      <c r="D160" s="33">
        <f>SUMIFS(F330:$F$1333, B330:$B$1333, "&gt;=" &amp; B160, B330:$B$1333, "&lt;=" &amp; C160)</f>
        <v>2083.7139400000037</v>
      </c>
      <c r="E160" s="33">
        <f t="shared" si="9"/>
        <v>8.1840000000000259</v>
      </c>
      <c r="F160" s="35">
        <f t="shared" si="10"/>
        <v>2075.5299400000035</v>
      </c>
    </row>
    <row r="161" spans="2:18" ht="14.4">
      <c r="B161" s="171">
        <v>44718</v>
      </c>
      <c r="C161" s="42">
        <v>44724</v>
      </c>
      <c r="D161" s="33">
        <f>SUMIFS(F331:$F$1333, B331:$B$1333, "&gt;=" &amp; B161, B331:$B$1333, "&lt;=" &amp; C161)</f>
        <v>2257.7660599999999</v>
      </c>
      <c r="E161" s="33">
        <f t="shared" si="9"/>
        <v>8.1639999999999873</v>
      </c>
      <c r="F161" s="35">
        <f t="shared" si="10"/>
        <v>2249.6020600000002</v>
      </c>
    </row>
    <row r="162" spans="2:18" ht="14.4">
      <c r="B162" s="171">
        <v>44725</v>
      </c>
      <c r="C162" s="42">
        <v>44731</v>
      </c>
      <c r="D162" s="33">
        <f>SUMIFS(F332:$F$1333, B332:$B$1333, "&gt;=" &amp; B162, B332:$B$1333, "&lt;=" &amp; C162)</f>
        <v>2815.7099999999996</v>
      </c>
      <c r="E162" s="33">
        <f t="shared" si="9"/>
        <v>10.944000000000017</v>
      </c>
      <c r="F162" s="35">
        <f t="shared" si="10"/>
        <v>2804.7659999999996</v>
      </c>
    </row>
    <row r="163" spans="2:18" ht="14.4">
      <c r="B163" s="171">
        <v>44732</v>
      </c>
      <c r="C163" s="42">
        <v>44738</v>
      </c>
      <c r="D163" s="33">
        <f>SUMIFS(F333:$F$1333, B333:$B$1333, "&gt;=" &amp; B163, B333:$B$1333, "&lt;=" &amp; C163)</f>
        <v>3254.1500000000005</v>
      </c>
      <c r="E163" s="33">
        <f t="shared" si="9"/>
        <v>9.9559999999999604</v>
      </c>
      <c r="F163" s="35">
        <f t="shared" si="10"/>
        <v>3244.1940000000004</v>
      </c>
    </row>
    <row r="164" spans="2:18" ht="14.4">
      <c r="B164" s="171">
        <v>44739</v>
      </c>
      <c r="C164" s="42">
        <v>44745</v>
      </c>
      <c r="D164" s="33">
        <f>SUMIFS(F334:$F$1333, B334:$B$1333, "&gt;=" &amp; B164, B334:$B$1333, "&lt;=" &amp; C164)</f>
        <v>4248.7699999999995</v>
      </c>
      <c r="E164" s="33">
        <f t="shared" si="9"/>
        <v>13.388000000000034</v>
      </c>
      <c r="F164" s="35">
        <f t="shared" si="10"/>
        <v>4235.3819999999996</v>
      </c>
    </row>
    <row r="165" spans="2:18" ht="14.4">
      <c r="B165" s="171">
        <v>44746</v>
      </c>
      <c r="C165" s="42">
        <v>44752</v>
      </c>
      <c r="D165" s="33">
        <f>SUMIFS(F335:$F$1333, B335:$B$1333, "&gt;=" &amp; B165, B335:$B$1333, "&lt;=" &amp; C165)</f>
        <v>4770.8500000000013</v>
      </c>
      <c r="E165" s="33">
        <f t="shared" si="9"/>
        <v>13.047999999999973</v>
      </c>
      <c r="F165" s="35">
        <f t="shared" si="10"/>
        <v>4757.8020000000015</v>
      </c>
    </row>
    <row r="166" spans="2:18" ht="14.4">
      <c r="B166" s="171">
        <v>44753</v>
      </c>
      <c r="C166" s="42">
        <v>44759</v>
      </c>
      <c r="D166" s="33">
        <f>SUMIFS(F336:$F$1333, B336:$B$1333, "&gt;=" &amp; B166, B336:$B$1333, "&lt;=" &amp; C166)</f>
        <v>5989.88</v>
      </c>
      <c r="E166" s="33">
        <f t="shared" si="9"/>
        <v>11.624000000000024</v>
      </c>
      <c r="F166" s="35">
        <f t="shared" si="10"/>
        <v>5978.2560000000003</v>
      </c>
    </row>
    <row r="167" spans="2:18" ht="14.4">
      <c r="B167" s="171">
        <v>44760</v>
      </c>
      <c r="C167" s="42">
        <v>44766</v>
      </c>
      <c r="D167" s="33">
        <f>SUMIFS(F337:$F$1333, B337:$B$1333, "&gt;=" &amp; B167, B337:$B$1333, "&lt;=" &amp; C167)</f>
        <v>6163.3000000000011</v>
      </c>
      <c r="E167" s="33">
        <f t="shared" si="9"/>
        <v>10.455999999999989</v>
      </c>
      <c r="F167" s="35">
        <f t="shared" si="10"/>
        <v>6152.844000000001</v>
      </c>
    </row>
    <row r="168" spans="2:18" ht="14.4">
      <c r="B168" s="171">
        <v>44767</v>
      </c>
      <c r="C168" s="42">
        <v>44773</v>
      </c>
      <c r="D168" s="33">
        <f>SUMIFS(F338:$F$1333, B338:$B$1333, "&gt;=" &amp; B168, B338:$B$1333, "&lt;=" &amp; C168)</f>
        <v>666.38999999999942</v>
      </c>
      <c r="E168" s="33">
        <f t="shared" si="9"/>
        <v>1.8160000000000027</v>
      </c>
      <c r="F168" s="35">
        <f>D168-E168</f>
        <v>664.57399999999939</v>
      </c>
    </row>
    <row r="169" spans="2:18" ht="14.4">
      <c r="B169" s="268" t="s">
        <v>2</v>
      </c>
      <c r="C169" s="269"/>
      <c r="D169" s="270">
        <f>SUM(D138:D168)</f>
        <v>67755.78</v>
      </c>
      <c r="E169" s="270">
        <f>SUM(E138:E168)</f>
        <v>289.00000000000011</v>
      </c>
      <c r="F169" s="271"/>
    </row>
    <row r="170" spans="2:18">
      <c r="B170" s="172"/>
      <c r="C170" s="10"/>
      <c r="D170" s="36"/>
      <c r="E170" s="33"/>
      <c r="F170" s="15"/>
    </row>
    <row r="171" spans="2:18" ht="14.4" thickBot="1">
      <c r="B171" s="172"/>
      <c r="C171" s="16"/>
      <c r="D171" s="37"/>
      <c r="E171" s="37"/>
      <c r="F171" s="35"/>
    </row>
    <row r="172" spans="2:18" ht="14.4" thickBot="1">
      <c r="B172" s="356" t="s">
        <v>2</v>
      </c>
      <c r="C172" s="356"/>
      <c r="D172" s="38">
        <f>SUM(D169+D137+D84+D31)</f>
        <v>463885.13899999997</v>
      </c>
      <c r="E172" s="38">
        <f>SUM(E169+E137+E84+E31)</f>
        <v>1526.6696160000001</v>
      </c>
      <c r="F172" s="39">
        <f>SUM(F4:F168)</f>
        <v>462358.46938400005</v>
      </c>
    </row>
    <row r="173" spans="2:18" ht="13.8" customHeight="1" thickBot="1"/>
    <row r="174" spans="2:18" ht="14.55" customHeight="1" thickBot="1">
      <c r="B174" s="348" t="s">
        <v>7</v>
      </c>
      <c r="C174" s="349" t="s">
        <v>73</v>
      </c>
      <c r="D174" s="349"/>
      <c r="E174" s="349"/>
      <c r="F174" s="349" t="s">
        <v>27</v>
      </c>
      <c r="G174" s="349" t="s">
        <v>74</v>
      </c>
      <c r="H174" s="349"/>
      <c r="I174" s="349" t="s">
        <v>13</v>
      </c>
      <c r="J174" s="353" t="s">
        <v>25</v>
      </c>
    </row>
    <row r="175" spans="2:18" ht="54.6" customHeight="1" thickBot="1">
      <c r="B175" s="348"/>
      <c r="C175" s="349" t="s">
        <v>3</v>
      </c>
      <c r="D175" s="349"/>
      <c r="E175" s="349"/>
      <c r="F175" s="349"/>
      <c r="G175" s="349" t="s">
        <v>4</v>
      </c>
      <c r="H175" s="349"/>
      <c r="I175" s="349"/>
      <c r="J175" s="354"/>
      <c r="P175" s="11"/>
      <c r="Q175" s="357"/>
      <c r="R175" s="11"/>
    </row>
    <row r="176" spans="2:18" ht="15" thickBot="1">
      <c r="B176" s="348"/>
      <c r="C176" s="47" t="s">
        <v>10</v>
      </c>
      <c r="D176" s="47" t="s">
        <v>11</v>
      </c>
      <c r="E176" s="47" t="s">
        <v>12</v>
      </c>
      <c r="F176" s="349"/>
      <c r="G176" s="47" t="s">
        <v>8</v>
      </c>
      <c r="H176" s="47" t="s">
        <v>9</v>
      </c>
      <c r="I176" s="349"/>
      <c r="J176" s="355"/>
      <c r="Q176" s="357"/>
    </row>
    <row r="177" spans="2:17" ht="14.4">
      <c r="B177" s="51">
        <v>43647</v>
      </c>
      <c r="C177" s="50">
        <v>303840.00000000012</v>
      </c>
      <c r="D177" s="50">
        <v>306019.9999999986</v>
      </c>
      <c r="E177" s="50">
        <v>96940.000000000058</v>
      </c>
      <c r="F177" s="50">
        <f>SUM(C177:E177)/1000</f>
        <v>706.79999999999882</v>
      </c>
      <c r="G177" s="50">
        <v>676.8299999999989</v>
      </c>
      <c r="H177" s="50">
        <v>796.17000000000007</v>
      </c>
      <c r="I177" s="50">
        <f>SUM(G177:H177)/1000</f>
        <v>1.4729999999999992</v>
      </c>
      <c r="J177" s="48">
        <f>I177</f>
        <v>1.4729999999999992</v>
      </c>
      <c r="K177" s="347"/>
      <c r="M177">
        <v>303840.00000000012</v>
      </c>
      <c r="Q177" s="12"/>
    </row>
    <row r="178" spans="2:17" ht="14.55" customHeight="1">
      <c r="B178" s="51">
        <v>43648</v>
      </c>
      <c r="C178" s="50">
        <v>308980.0000000014</v>
      </c>
      <c r="D178" s="50">
        <v>309540.00000000087</v>
      </c>
      <c r="E178" s="50">
        <v>93090.000000000146</v>
      </c>
      <c r="F178" s="50">
        <f t="shared" ref="F178:F241" si="11">SUM(C178:E178)/1000</f>
        <v>711.6100000000024</v>
      </c>
      <c r="G178" s="50">
        <v>677.59000000000219</v>
      </c>
      <c r="H178" s="50">
        <v>796.33000000000106</v>
      </c>
      <c r="I178" s="50">
        <f t="shared" ref="I178:I241" si="12">SUM(G178:H178)/1000</f>
        <v>1.4739200000000032</v>
      </c>
      <c r="J178" s="48">
        <f t="shared" ref="J178:J241" si="13">I178</f>
        <v>1.4739200000000032</v>
      </c>
      <c r="K178" s="347"/>
      <c r="M178">
        <v>308980.0000000014</v>
      </c>
      <c r="P178" s="12"/>
      <c r="Q178" s="12"/>
    </row>
    <row r="179" spans="2:17" ht="14.55" customHeight="1">
      <c r="B179" s="51">
        <v>43649</v>
      </c>
      <c r="C179" s="50">
        <v>307189.99999999872</v>
      </c>
      <c r="D179" s="50">
        <v>308690.00000000052</v>
      </c>
      <c r="E179" s="50">
        <v>117219.9999999998</v>
      </c>
      <c r="F179" s="50">
        <f t="shared" si="11"/>
        <v>733.09999999999911</v>
      </c>
      <c r="G179" s="50">
        <v>675.24999999999841</v>
      </c>
      <c r="H179" s="50">
        <v>792.84000000000174</v>
      </c>
      <c r="I179" s="50">
        <f t="shared" si="12"/>
        <v>1.4680900000000001</v>
      </c>
      <c r="J179" s="48">
        <f t="shared" si="13"/>
        <v>1.4680900000000001</v>
      </c>
      <c r="K179" s="347"/>
      <c r="M179">
        <v>307189.99999999872</v>
      </c>
      <c r="Q179" s="12"/>
    </row>
    <row r="180" spans="2:17" ht="14.55" customHeight="1">
      <c r="B180" s="51">
        <v>43650</v>
      </c>
      <c r="C180" s="50">
        <v>278020.00000000047</v>
      </c>
      <c r="D180" s="50">
        <v>272569.99999999971</v>
      </c>
      <c r="E180" s="50">
        <v>244660.00000000032</v>
      </c>
      <c r="F180" s="50">
        <f t="shared" si="11"/>
        <v>795.25000000000057</v>
      </c>
      <c r="G180" s="50">
        <v>764.00999999999897</v>
      </c>
      <c r="H180" s="50">
        <v>876.25999999999851</v>
      </c>
      <c r="I180" s="50">
        <f t="shared" si="12"/>
        <v>1.6402699999999975</v>
      </c>
      <c r="J180" s="48">
        <f t="shared" si="13"/>
        <v>1.6402699999999975</v>
      </c>
      <c r="K180" s="347"/>
      <c r="M180">
        <v>278020.00000000047</v>
      </c>
      <c r="Q180" s="12"/>
    </row>
    <row r="181" spans="2:17" ht="14.55" customHeight="1">
      <c r="B181" s="51">
        <v>43651</v>
      </c>
      <c r="C181" s="50">
        <v>268860.00000000058</v>
      </c>
      <c r="D181" s="50">
        <v>258340.00000000015</v>
      </c>
      <c r="E181" s="50">
        <v>244849.99999999991</v>
      </c>
      <c r="F181" s="50">
        <f t="shared" si="11"/>
        <v>772.05000000000064</v>
      </c>
      <c r="G181" s="50">
        <v>790.82000000000357</v>
      </c>
      <c r="H181" s="50">
        <v>905.33999999999889</v>
      </c>
      <c r="I181" s="50">
        <f t="shared" si="12"/>
        <v>1.6961600000000026</v>
      </c>
      <c r="J181" s="48">
        <f t="shared" si="13"/>
        <v>1.6961600000000026</v>
      </c>
      <c r="K181" s="347"/>
      <c r="M181">
        <v>268860.00000000058</v>
      </c>
      <c r="Q181" s="12"/>
    </row>
    <row r="182" spans="2:17" ht="14.55" customHeight="1">
      <c r="B182" s="51">
        <v>43652</v>
      </c>
      <c r="C182" s="50">
        <v>300989.99999999977</v>
      </c>
      <c r="D182" s="50">
        <v>292549.9999999993</v>
      </c>
      <c r="E182" s="50">
        <v>195829.99999999994</v>
      </c>
      <c r="F182" s="50">
        <f t="shared" si="11"/>
        <v>789.3699999999991</v>
      </c>
      <c r="G182" s="50">
        <v>660.41999999999848</v>
      </c>
      <c r="H182" s="50">
        <v>786.36000000000195</v>
      </c>
      <c r="I182" s="50">
        <f t="shared" si="12"/>
        <v>1.4467800000000004</v>
      </c>
      <c r="J182" s="48">
        <f t="shared" si="13"/>
        <v>1.4467800000000004</v>
      </c>
      <c r="K182" s="347"/>
      <c r="M182">
        <v>300989.99999999977</v>
      </c>
      <c r="Q182" s="12"/>
    </row>
    <row r="183" spans="2:17" ht="14.55" customHeight="1">
      <c r="B183" s="51">
        <v>43653</v>
      </c>
      <c r="C183" s="50">
        <v>297119.99999999895</v>
      </c>
      <c r="D183" s="50">
        <v>264690.00000000052</v>
      </c>
      <c r="E183" s="50">
        <v>228829.99999999994</v>
      </c>
      <c r="F183" s="50">
        <f t="shared" si="11"/>
        <v>790.63999999999953</v>
      </c>
      <c r="G183" s="50">
        <v>661.11999999999682</v>
      </c>
      <c r="H183" s="50">
        <v>779.31999999999846</v>
      </c>
      <c r="I183" s="50">
        <f t="shared" si="12"/>
        <v>1.4404399999999953</v>
      </c>
      <c r="J183" s="48">
        <f t="shared" si="13"/>
        <v>1.4404399999999953</v>
      </c>
      <c r="K183" s="347"/>
      <c r="M183">
        <v>297119.99999999895</v>
      </c>
      <c r="Q183" s="12"/>
    </row>
    <row r="184" spans="2:17" ht="14.55" customHeight="1">
      <c r="B184" s="51">
        <v>43654</v>
      </c>
      <c r="C184" s="50">
        <v>295360.00000000058</v>
      </c>
      <c r="D184" s="50">
        <v>272610.00000000058</v>
      </c>
      <c r="E184" s="50">
        <v>260599.99999999991</v>
      </c>
      <c r="F184" s="50">
        <f t="shared" si="11"/>
        <v>828.57000000000107</v>
      </c>
      <c r="G184" s="50">
        <v>655.84000000000128</v>
      </c>
      <c r="H184" s="50">
        <v>779.08000000000038</v>
      </c>
      <c r="I184" s="50">
        <f t="shared" si="12"/>
        <v>1.4349200000000017</v>
      </c>
      <c r="J184" s="48">
        <f t="shared" si="13"/>
        <v>1.4349200000000017</v>
      </c>
      <c r="K184" s="347"/>
      <c r="M184">
        <v>295360.00000000058</v>
      </c>
      <c r="Q184" s="12"/>
    </row>
    <row r="185" spans="2:17" ht="14.55" customHeight="1">
      <c r="B185" s="51">
        <v>43655</v>
      </c>
      <c r="C185" s="50">
        <v>318149.99999999965</v>
      </c>
      <c r="D185" s="50">
        <v>302629.99999999919</v>
      </c>
      <c r="E185" s="50">
        <v>293230</v>
      </c>
      <c r="F185" s="50">
        <f t="shared" si="11"/>
        <v>914.00999999999885</v>
      </c>
      <c r="G185" s="50">
        <v>695.83000000000084</v>
      </c>
      <c r="H185" s="50">
        <v>817.03000000000259</v>
      </c>
      <c r="I185" s="50">
        <f t="shared" si="12"/>
        <v>1.5128600000000032</v>
      </c>
      <c r="J185" s="48">
        <f t="shared" si="13"/>
        <v>1.5128600000000032</v>
      </c>
      <c r="K185" s="347"/>
      <c r="M185">
        <v>318149.99999999965</v>
      </c>
      <c r="Q185" s="12"/>
    </row>
    <row r="186" spans="2:17" ht="14.55" customHeight="1">
      <c r="B186" s="51">
        <v>43656</v>
      </c>
      <c r="C186" s="50">
        <v>322110.00000000058</v>
      </c>
      <c r="D186" s="50">
        <v>300389.99999999942</v>
      </c>
      <c r="E186" s="50">
        <v>309150.00000000052</v>
      </c>
      <c r="F186" s="50">
        <f t="shared" si="11"/>
        <v>931.65000000000043</v>
      </c>
      <c r="G186" s="50">
        <v>696.61999999999932</v>
      </c>
      <c r="H186" s="50">
        <v>821.68999999999664</v>
      </c>
      <c r="I186" s="50">
        <f t="shared" si="12"/>
        <v>1.5183099999999958</v>
      </c>
      <c r="J186" s="48">
        <f t="shared" si="13"/>
        <v>1.5183099999999958</v>
      </c>
      <c r="K186" s="347"/>
      <c r="M186">
        <v>322110.00000000058</v>
      </c>
      <c r="Q186" s="12"/>
    </row>
    <row r="187" spans="2:17" ht="14.55" customHeight="1">
      <c r="B187" s="51">
        <v>43657</v>
      </c>
      <c r="C187" s="50">
        <v>328159.99999999988</v>
      </c>
      <c r="D187" s="50">
        <v>303400.00000000146</v>
      </c>
      <c r="E187" s="50">
        <v>313469.99999999936</v>
      </c>
      <c r="F187" s="50">
        <f t="shared" si="11"/>
        <v>945.03000000000065</v>
      </c>
      <c r="G187" s="50">
        <v>684.25000000000227</v>
      </c>
      <c r="H187" s="50">
        <v>808.10999999999922</v>
      </c>
      <c r="I187" s="50">
        <f t="shared" si="12"/>
        <v>1.4923600000000015</v>
      </c>
      <c r="J187" s="48">
        <f t="shared" si="13"/>
        <v>1.4923600000000015</v>
      </c>
      <c r="K187" s="347"/>
      <c r="M187">
        <v>328159.99999999988</v>
      </c>
      <c r="Q187" s="12"/>
    </row>
    <row r="188" spans="2:17" ht="14.55" customHeight="1">
      <c r="B188" s="51">
        <v>43658</v>
      </c>
      <c r="C188" s="50">
        <v>293649.99999999965</v>
      </c>
      <c r="D188" s="50">
        <v>269979.99999999953</v>
      </c>
      <c r="E188" s="50">
        <v>282210.00000000006</v>
      </c>
      <c r="F188" s="50">
        <f t="shared" si="11"/>
        <v>845.83999999999935</v>
      </c>
      <c r="G188" s="50">
        <v>616.78999999999814</v>
      </c>
      <c r="H188" s="50">
        <v>728.19000000000506</v>
      </c>
      <c r="I188" s="50">
        <f t="shared" si="12"/>
        <v>1.3449800000000032</v>
      </c>
      <c r="J188" s="48">
        <f t="shared" si="13"/>
        <v>1.3449800000000032</v>
      </c>
      <c r="K188" s="347"/>
      <c r="M188">
        <v>293649.99999999965</v>
      </c>
      <c r="Q188" s="12"/>
    </row>
    <row r="189" spans="2:17" ht="15" customHeight="1">
      <c r="B189" s="51">
        <v>43659</v>
      </c>
      <c r="C189" s="50">
        <v>329680.00000000029</v>
      </c>
      <c r="D189" s="50">
        <v>303479.99999999953</v>
      </c>
      <c r="E189" s="50">
        <v>312920.00000000006</v>
      </c>
      <c r="F189" s="50">
        <f t="shared" si="11"/>
        <v>946.07999999999981</v>
      </c>
      <c r="G189" s="50">
        <v>718.13000000000216</v>
      </c>
      <c r="H189" s="50">
        <v>844.36999999999784</v>
      </c>
      <c r="I189" s="50">
        <f t="shared" si="12"/>
        <v>1.5625</v>
      </c>
      <c r="J189" s="48">
        <f t="shared" si="13"/>
        <v>1.5625</v>
      </c>
      <c r="K189" s="347"/>
      <c r="M189">
        <v>329680.00000000029</v>
      </c>
    </row>
    <row r="190" spans="2:17" ht="14.55" customHeight="1">
      <c r="B190" s="51">
        <v>43660</v>
      </c>
      <c r="C190" s="50">
        <v>329360.00000000058</v>
      </c>
      <c r="D190" s="50">
        <v>303040.00000000087</v>
      </c>
      <c r="E190" s="50">
        <v>313069.99999999971</v>
      </c>
      <c r="F190" s="50">
        <f t="shared" si="11"/>
        <v>945.47000000000116</v>
      </c>
      <c r="G190" s="50">
        <v>687.57000000000085</v>
      </c>
      <c r="H190" s="50">
        <v>811.16000000000099</v>
      </c>
      <c r="I190" s="50">
        <f t="shared" si="12"/>
        <v>1.4987300000000019</v>
      </c>
      <c r="J190" s="48">
        <f t="shared" si="13"/>
        <v>1.4987300000000019</v>
      </c>
      <c r="K190" s="347"/>
      <c r="L190" s="12"/>
      <c r="M190">
        <v>329360.00000000058</v>
      </c>
    </row>
    <row r="191" spans="2:17" ht="14.55" customHeight="1">
      <c r="B191" s="51">
        <v>43661</v>
      </c>
      <c r="C191" s="50">
        <v>329670.00000000006</v>
      </c>
      <c r="D191" s="50">
        <v>303089.99999999831</v>
      </c>
      <c r="E191" s="50">
        <v>313410.00000000076</v>
      </c>
      <c r="F191" s="50">
        <f t="shared" si="11"/>
        <v>946.16999999999905</v>
      </c>
      <c r="G191" s="50">
        <v>697.97999999999763</v>
      </c>
      <c r="H191" s="50">
        <v>822.84999999999536</v>
      </c>
      <c r="I191" s="50">
        <f t="shared" si="12"/>
        <v>1.520829999999993</v>
      </c>
      <c r="J191" s="48">
        <f t="shared" si="13"/>
        <v>1.520829999999993</v>
      </c>
      <c r="K191" s="347"/>
      <c r="L191" s="12"/>
      <c r="M191">
        <v>329670.00000000006</v>
      </c>
    </row>
    <row r="192" spans="2:17" ht="14.55" customHeight="1">
      <c r="B192" s="51">
        <v>43662</v>
      </c>
      <c r="C192" s="50">
        <v>319690.00000000052</v>
      </c>
      <c r="D192" s="50">
        <v>298340.00000000012</v>
      </c>
      <c r="E192" s="50">
        <v>306219.99999999936</v>
      </c>
      <c r="F192" s="50">
        <f t="shared" si="11"/>
        <v>924.25</v>
      </c>
      <c r="G192" s="50">
        <v>695.16000000000133</v>
      </c>
      <c r="H192" s="50">
        <v>819.81999999999994</v>
      </c>
      <c r="I192" s="50">
        <f t="shared" si="12"/>
        <v>1.5149800000000013</v>
      </c>
      <c r="J192" s="48">
        <f t="shared" si="13"/>
        <v>1.5149800000000013</v>
      </c>
      <c r="K192" s="347"/>
      <c r="L192" s="12"/>
      <c r="M192">
        <v>319690.00000000052</v>
      </c>
    </row>
    <row r="193" spans="2:13" ht="14.55" customHeight="1">
      <c r="B193" s="51">
        <v>43663</v>
      </c>
      <c r="C193" s="50">
        <v>329279.99999999884</v>
      </c>
      <c r="D193" s="50">
        <v>307260.00000000023</v>
      </c>
      <c r="E193" s="50">
        <v>313130.00000000012</v>
      </c>
      <c r="F193" s="50">
        <f t="shared" si="11"/>
        <v>949.66999999999916</v>
      </c>
      <c r="G193" s="50">
        <v>694.11999999999807</v>
      </c>
      <c r="H193" s="50">
        <v>820.15000000000532</v>
      </c>
      <c r="I193" s="50">
        <f t="shared" si="12"/>
        <v>1.5142700000000033</v>
      </c>
      <c r="J193" s="48">
        <f t="shared" si="13"/>
        <v>1.5142700000000033</v>
      </c>
      <c r="K193" s="347"/>
      <c r="L193" s="12"/>
      <c r="M193">
        <v>329279.99999999884</v>
      </c>
    </row>
    <row r="194" spans="2:13" ht="14.55" customHeight="1">
      <c r="B194" s="51">
        <v>43664</v>
      </c>
      <c r="C194" s="50">
        <v>317670.00000000006</v>
      </c>
      <c r="D194" s="50">
        <v>312230.0000000014</v>
      </c>
      <c r="E194" s="50">
        <v>308780.00000000064</v>
      </c>
      <c r="F194" s="50">
        <f t="shared" si="11"/>
        <v>938.68000000000211</v>
      </c>
      <c r="G194" s="50">
        <v>705.67999999999392</v>
      </c>
      <c r="H194" s="50">
        <v>833.51999999999293</v>
      </c>
      <c r="I194" s="50">
        <f t="shared" si="12"/>
        <v>1.5391999999999868</v>
      </c>
      <c r="J194" s="48">
        <f t="shared" si="13"/>
        <v>1.5391999999999868</v>
      </c>
      <c r="K194" s="347"/>
      <c r="L194" s="12"/>
      <c r="M194">
        <v>317670.00000000006</v>
      </c>
    </row>
    <row r="195" spans="2:13" ht="14.55" customHeight="1">
      <c r="B195" s="51">
        <v>43665</v>
      </c>
      <c r="C195" s="50">
        <v>319670.00000000006</v>
      </c>
      <c r="D195" s="50">
        <v>313839.99999999831</v>
      </c>
      <c r="E195" s="50">
        <v>312719.99999999936</v>
      </c>
      <c r="F195" s="50">
        <f t="shared" si="11"/>
        <v>946.22999999999763</v>
      </c>
      <c r="G195" s="50">
        <v>706.25000000000432</v>
      </c>
      <c r="H195" s="50">
        <v>830.68000000000097</v>
      </c>
      <c r="I195" s="50">
        <f t="shared" si="12"/>
        <v>1.5369300000000052</v>
      </c>
      <c r="J195" s="48">
        <f t="shared" si="13"/>
        <v>1.5369300000000052</v>
      </c>
      <c r="K195" s="347"/>
      <c r="L195" s="12"/>
      <c r="M195">
        <v>319670.00000000006</v>
      </c>
    </row>
    <row r="196" spans="2:13" ht="14.55" customHeight="1">
      <c r="B196" s="51">
        <v>43666</v>
      </c>
      <c r="C196" s="50">
        <v>320100.00000000035</v>
      </c>
      <c r="D196" s="50">
        <v>313210.00000000093</v>
      </c>
      <c r="E196" s="50">
        <v>313250</v>
      </c>
      <c r="F196" s="50">
        <f t="shared" si="11"/>
        <v>946.56000000000131</v>
      </c>
      <c r="G196" s="50">
        <v>703.46000000000686</v>
      </c>
      <c r="H196" s="50">
        <v>831.74000000000342</v>
      </c>
      <c r="I196" s="50">
        <f t="shared" si="12"/>
        <v>1.5352000000000103</v>
      </c>
      <c r="J196" s="48">
        <f t="shared" si="13"/>
        <v>1.5352000000000103</v>
      </c>
      <c r="K196" s="347"/>
      <c r="L196" s="12"/>
      <c r="M196">
        <v>320100.00000000035</v>
      </c>
    </row>
    <row r="197" spans="2:13" ht="14.55" customHeight="1">
      <c r="B197" s="51">
        <v>43667</v>
      </c>
      <c r="C197" s="50">
        <v>321449.99999999889</v>
      </c>
      <c r="D197" s="50">
        <v>312780.00000000064</v>
      </c>
      <c r="E197" s="50">
        <v>313260.00000000023</v>
      </c>
      <c r="F197" s="50">
        <f t="shared" si="11"/>
        <v>947.48999999999978</v>
      </c>
      <c r="G197" s="50">
        <v>703.82000000000039</v>
      </c>
      <c r="H197" s="50">
        <v>831.68999999999471</v>
      </c>
      <c r="I197" s="50">
        <f t="shared" si="12"/>
        <v>1.5355099999999953</v>
      </c>
      <c r="J197" s="48">
        <f t="shared" si="13"/>
        <v>1.5355099999999953</v>
      </c>
      <c r="K197" s="347"/>
      <c r="L197" s="12"/>
      <c r="M197">
        <v>321449.99999999889</v>
      </c>
    </row>
    <row r="198" spans="2:13" ht="14.55" customHeight="1">
      <c r="B198" s="51">
        <v>43668</v>
      </c>
      <c r="C198" s="50">
        <v>130310.00000000131</v>
      </c>
      <c r="D198" s="50">
        <v>127809.99999999949</v>
      </c>
      <c r="E198" s="50">
        <v>129539.99999999997</v>
      </c>
      <c r="F198" s="50">
        <f t="shared" si="11"/>
        <v>387.66000000000082</v>
      </c>
      <c r="G198" s="50">
        <v>310.97999999999359</v>
      </c>
      <c r="H198" s="50">
        <v>367.62000000000938</v>
      </c>
      <c r="I198" s="50">
        <f t="shared" si="12"/>
        <v>0.67860000000000298</v>
      </c>
      <c r="J198" s="48">
        <f t="shared" si="13"/>
        <v>0.67860000000000298</v>
      </c>
      <c r="K198" s="347"/>
      <c r="L198" s="12"/>
      <c r="M198">
        <v>130310.00000000131</v>
      </c>
    </row>
    <row r="199" spans="2:13" ht="14.55" customHeight="1">
      <c r="B199" s="51">
        <v>43669</v>
      </c>
      <c r="C199" s="50">
        <v>143950.00000000073</v>
      </c>
      <c r="D199" s="50">
        <v>120579.99999999993</v>
      </c>
      <c r="E199" s="50">
        <v>142789.99999999997</v>
      </c>
      <c r="F199" s="50">
        <f t="shared" si="11"/>
        <v>407.32000000000056</v>
      </c>
      <c r="G199" s="50">
        <v>328.76000000000261</v>
      </c>
      <c r="H199" s="50">
        <v>450.84999999999553</v>
      </c>
      <c r="I199" s="50">
        <f t="shared" si="12"/>
        <v>0.77960999999999803</v>
      </c>
      <c r="J199" s="48">
        <f t="shared" si="13"/>
        <v>0.77960999999999803</v>
      </c>
      <c r="K199" s="347"/>
      <c r="L199" s="12"/>
      <c r="M199">
        <v>143950.00000000073</v>
      </c>
    </row>
    <row r="200" spans="2:13" ht="14.55" customHeight="1">
      <c r="B200" s="51">
        <v>43670</v>
      </c>
      <c r="C200" s="50">
        <v>212099.99999999854</v>
      </c>
      <c r="D200" s="50">
        <v>201379.99999999919</v>
      </c>
      <c r="E200" s="50">
        <v>207630.00000000012</v>
      </c>
      <c r="F200" s="50">
        <f t="shared" si="11"/>
        <v>621.10999999999785</v>
      </c>
      <c r="G200" s="50">
        <v>465.01999999999555</v>
      </c>
      <c r="H200" s="50">
        <v>490.12999999999352</v>
      </c>
      <c r="I200" s="50">
        <f t="shared" si="12"/>
        <v>0.95514999999998906</v>
      </c>
      <c r="J200" s="48">
        <f t="shared" si="13"/>
        <v>0.95514999999998906</v>
      </c>
      <c r="K200" s="347"/>
      <c r="L200" s="12"/>
      <c r="M200">
        <v>212099.99999999854</v>
      </c>
    </row>
    <row r="201" spans="2:13" ht="14.55" customHeight="1">
      <c r="B201" s="51">
        <v>43671</v>
      </c>
      <c r="C201" s="50">
        <v>174209.99999999913</v>
      </c>
      <c r="D201" s="50">
        <v>165790.00000000087</v>
      </c>
      <c r="E201" s="50">
        <v>169499.9999999991</v>
      </c>
      <c r="F201" s="50">
        <f t="shared" si="11"/>
        <v>509.49999999999909</v>
      </c>
      <c r="G201" s="50">
        <v>378.7099999999981</v>
      </c>
      <c r="H201" s="50">
        <v>447.38000000000966</v>
      </c>
      <c r="I201" s="50">
        <f t="shared" si="12"/>
        <v>0.82609000000000776</v>
      </c>
      <c r="J201" s="48">
        <f t="shared" si="13"/>
        <v>0.82609000000000776</v>
      </c>
      <c r="K201" s="347"/>
      <c r="L201" s="12"/>
      <c r="M201">
        <v>174209.99999999913</v>
      </c>
    </row>
    <row r="202" spans="2:13" ht="14.55" customHeight="1">
      <c r="B202" s="51">
        <v>43672</v>
      </c>
      <c r="C202" s="50">
        <v>319819.99999999971</v>
      </c>
      <c r="D202" s="50">
        <v>310090.00000000012</v>
      </c>
      <c r="E202" s="50">
        <v>313220.00000000116</v>
      </c>
      <c r="F202" s="50">
        <f t="shared" si="11"/>
        <v>943.1300000000009</v>
      </c>
      <c r="G202" s="50">
        <v>681.99000000000615</v>
      </c>
      <c r="H202" s="50">
        <v>804.87999999999715</v>
      </c>
      <c r="I202" s="50">
        <f t="shared" si="12"/>
        <v>1.4868700000000032</v>
      </c>
      <c r="J202" s="48">
        <f t="shared" si="13"/>
        <v>1.4868700000000032</v>
      </c>
      <c r="K202" s="347"/>
      <c r="L202" s="12"/>
      <c r="M202">
        <v>319819.99999999971</v>
      </c>
    </row>
    <row r="203" spans="2:13" ht="14.55" customHeight="1">
      <c r="B203" s="51">
        <v>43673</v>
      </c>
      <c r="C203" s="50">
        <v>320350.00000000221</v>
      </c>
      <c r="D203" s="50">
        <v>313229.99999999953</v>
      </c>
      <c r="E203" s="50">
        <v>313869.99999999895</v>
      </c>
      <c r="F203" s="50">
        <f t="shared" si="11"/>
        <v>947.45000000000073</v>
      </c>
      <c r="G203" s="50">
        <v>689.5299999999977</v>
      </c>
      <c r="H203" s="50">
        <v>813.63999999999942</v>
      </c>
      <c r="I203" s="50">
        <f t="shared" si="12"/>
        <v>1.503169999999997</v>
      </c>
      <c r="J203" s="48">
        <f t="shared" si="13"/>
        <v>1.503169999999997</v>
      </c>
      <c r="K203" s="347"/>
      <c r="L203" s="12"/>
      <c r="M203">
        <v>320350.00000000221</v>
      </c>
    </row>
    <row r="204" spans="2:13" ht="14.55" customHeight="1">
      <c r="B204" s="51">
        <v>43674</v>
      </c>
      <c r="C204" s="50">
        <v>320229.99999999953</v>
      </c>
      <c r="D204" s="50">
        <v>313279.99999999884</v>
      </c>
      <c r="E204" s="50">
        <v>314720.00000000116</v>
      </c>
      <c r="F204" s="50">
        <f t="shared" si="11"/>
        <v>948.22999999999956</v>
      </c>
      <c r="G204" s="50">
        <v>661.19000000000483</v>
      </c>
      <c r="H204" s="50">
        <v>781.32000000000085</v>
      </c>
      <c r="I204" s="50">
        <f t="shared" si="12"/>
        <v>1.4425100000000057</v>
      </c>
      <c r="J204" s="48">
        <f t="shared" si="13"/>
        <v>1.4425100000000057</v>
      </c>
      <c r="K204" s="347"/>
      <c r="L204" s="12"/>
      <c r="M204">
        <v>320229.99999999953</v>
      </c>
    </row>
    <row r="205" spans="2:13" ht="14.55" customHeight="1">
      <c r="B205" s="51">
        <v>43675</v>
      </c>
      <c r="C205" s="50">
        <v>320779.99999999884</v>
      </c>
      <c r="D205" s="50">
        <v>313200.0000000007</v>
      </c>
      <c r="E205" s="50">
        <v>313889.99999999942</v>
      </c>
      <c r="F205" s="50">
        <f t="shared" si="11"/>
        <v>947.86999999999898</v>
      </c>
      <c r="G205" s="50">
        <v>662.0099999999951</v>
      </c>
      <c r="H205" s="50">
        <v>781.84000000000253</v>
      </c>
      <c r="I205" s="50">
        <f t="shared" si="12"/>
        <v>1.4438499999999976</v>
      </c>
      <c r="J205" s="48">
        <f t="shared" si="13"/>
        <v>1.4438499999999976</v>
      </c>
      <c r="L205" s="12"/>
      <c r="M205">
        <v>320779.99999999884</v>
      </c>
    </row>
    <row r="206" spans="2:13" ht="14.55" customHeight="1">
      <c r="B206" s="51">
        <v>43676</v>
      </c>
      <c r="C206" s="50">
        <v>320810.00000000128</v>
      </c>
      <c r="D206" s="50">
        <v>313290.00000000087</v>
      </c>
      <c r="E206" s="50">
        <v>314200.0000000007</v>
      </c>
      <c r="F206" s="50">
        <f t="shared" si="11"/>
        <v>948.3000000000028</v>
      </c>
      <c r="G206" s="50">
        <v>683.90000000000123</v>
      </c>
      <c r="H206" s="50">
        <v>806.47999999999342</v>
      </c>
      <c r="I206" s="50">
        <f t="shared" si="12"/>
        <v>1.4903799999999947</v>
      </c>
      <c r="J206" s="48">
        <f t="shared" si="13"/>
        <v>1.4903799999999947</v>
      </c>
      <c r="L206" s="12"/>
      <c r="M206">
        <v>320810.00000000128</v>
      </c>
    </row>
    <row r="207" spans="2:13" ht="15" customHeight="1" thickBot="1">
      <c r="B207" s="51">
        <v>43677</v>
      </c>
      <c r="C207" s="50">
        <v>168439.99999999869</v>
      </c>
      <c r="D207" s="50">
        <v>163720.00000000116</v>
      </c>
      <c r="E207" s="50">
        <v>166010.00000000023</v>
      </c>
      <c r="F207" s="50">
        <f t="shared" si="11"/>
        <v>498.17000000000013</v>
      </c>
      <c r="G207" s="50">
        <v>517.45000000000368</v>
      </c>
      <c r="H207" s="50">
        <v>623.9400000000046</v>
      </c>
      <c r="I207" s="50">
        <f t="shared" si="12"/>
        <v>1.1413900000000083</v>
      </c>
      <c r="J207" s="48">
        <f t="shared" si="13"/>
        <v>1.1413900000000083</v>
      </c>
      <c r="L207" s="12"/>
      <c r="M207">
        <v>168439.99999999869</v>
      </c>
    </row>
    <row r="208" spans="2:13" ht="15" customHeight="1" thickBot="1">
      <c r="B208" s="51"/>
      <c r="C208" s="43">
        <v>8969999.9999999981</v>
      </c>
      <c r="D208" s="43">
        <v>8571050</v>
      </c>
      <c r="E208" s="43">
        <v>7872210</v>
      </c>
      <c r="F208" s="43">
        <f>SUM(C208:E208)/1000</f>
        <v>25413.26</v>
      </c>
      <c r="G208" s="43">
        <v>19947.080000000005</v>
      </c>
      <c r="H208" s="43">
        <v>23500.78</v>
      </c>
      <c r="I208" s="44">
        <f t="shared" si="12"/>
        <v>43.447859999999999</v>
      </c>
      <c r="J208" s="49">
        <f t="shared" si="13"/>
        <v>43.447859999999999</v>
      </c>
      <c r="L208" s="12"/>
      <c r="M208">
        <v>8969999.9999999981</v>
      </c>
    </row>
    <row r="209" spans="2:16" ht="14.55" customHeight="1">
      <c r="B209" s="51">
        <v>43678</v>
      </c>
      <c r="C209" s="50">
        <v>40010.000000002037</v>
      </c>
      <c r="D209" s="50">
        <v>39189.99999999869</v>
      </c>
      <c r="E209" s="50">
        <v>39309.999999999491</v>
      </c>
      <c r="F209" s="50">
        <f t="shared" si="11"/>
        <v>118.51000000000022</v>
      </c>
      <c r="G209" s="50">
        <v>335.02999999999616</v>
      </c>
      <c r="H209" s="50">
        <v>429.01999999999418</v>
      </c>
      <c r="I209" s="50">
        <f t="shared" si="12"/>
        <v>0.76404999999999046</v>
      </c>
      <c r="J209" s="48">
        <f t="shared" si="13"/>
        <v>0.76404999999999046</v>
      </c>
      <c r="L209" s="12"/>
      <c r="M209">
        <v>40010.000000002037</v>
      </c>
    </row>
    <row r="210" spans="2:16" ht="14.55" customHeight="1">
      <c r="B210" s="51">
        <v>43679</v>
      </c>
      <c r="C210" s="50">
        <v>179099.99999999854</v>
      </c>
      <c r="D210" s="50">
        <v>173979.99999999956</v>
      </c>
      <c r="E210" s="50">
        <v>175319.99999999971</v>
      </c>
      <c r="F210" s="50">
        <f t="shared" si="11"/>
        <v>528.39999999999793</v>
      </c>
      <c r="G210" s="50">
        <v>555.21000000000242</v>
      </c>
      <c r="H210" s="50">
        <v>670.56000000000893</v>
      </c>
      <c r="I210" s="50">
        <f t="shared" si="12"/>
        <v>1.2257700000000114</v>
      </c>
      <c r="J210" s="48">
        <f t="shared" si="13"/>
        <v>1.2257700000000114</v>
      </c>
      <c r="L210" s="12"/>
      <c r="M210">
        <v>179099.99999999854</v>
      </c>
      <c r="N210" s="12"/>
      <c r="O210" s="12"/>
      <c r="P210" s="12"/>
    </row>
    <row r="211" spans="2:16" ht="14.55" customHeight="1">
      <c r="B211" s="51">
        <v>43680</v>
      </c>
      <c r="C211" s="50">
        <v>320430.00000000029</v>
      </c>
      <c r="D211" s="50">
        <v>313259.99999999837</v>
      </c>
      <c r="E211" s="50">
        <v>314420.00000000006</v>
      </c>
      <c r="F211" s="50">
        <f t="shared" si="11"/>
        <v>948.10999999999865</v>
      </c>
      <c r="G211" s="50">
        <v>779.08000000000038</v>
      </c>
      <c r="H211" s="50">
        <v>913.43999999999426</v>
      </c>
      <c r="I211" s="50">
        <f t="shared" si="12"/>
        <v>1.6925199999999945</v>
      </c>
      <c r="J211" s="48">
        <f t="shared" si="13"/>
        <v>1.6925199999999945</v>
      </c>
      <c r="L211" s="12"/>
      <c r="M211">
        <v>320430.00000000029</v>
      </c>
    </row>
    <row r="212" spans="2:16" ht="14.55" customHeight="1">
      <c r="B212" s="51">
        <v>43681</v>
      </c>
      <c r="C212" s="50">
        <v>294569.99999999971</v>
      </c>
      <c r="D212" s="50">
        <v>288240.00000000163</v>
      </c>
      <c r="E212" s="50">
        <v>286889.99999999942</v>
      </c>
      <c r="F212" s="50">
        <f t="shared" si="11"/>
        <v>869.70000000000084</v>
      </c>
      <c r="G212" s="50">
        <v>699.23</v>
      </c>
      <c r="H212" s="50">
        <v>824.82999999999856</v>
      </c>
      <c r="I212" s="50">
        <f t="shared" si="12"/>
        <v>1.5240599999999986</v>
      </c>
      <c r="J212" s="48">
        <f t="shared" si="13"/>
        <v>1.5240599999999986</v>
      </c>
      <c r="L212" s="12"/>
      <c r="M212">
        <v>294569.99999999971</v>
      </c>
    </row>
    <row r="213" spans="2:16" ht="14.55" customHeight="1">
      <c r="B213" s="51">
        <v>43682</v>
      </c>
      <c r="C213" s="50">
        <v>307810.00000000128</v>
      </c>
      <c r="D213" s="50">
        <v>300689.99999999872</v>
      </c>
      <c r="E213" s="50">
        <v>313590.00000000012</v>
      </c>
      <c r="F213" s="50">
        <f t="shared" si="11"/>
        <v>922.09000000000015</v>
      </c>
      <c r="G213" s="50">
        <v>674.4899999999916</v>
      </c>
      <c r="H213" s="50">
        <v>853.98000000000707</v>
      </c>
      <c r="I213" s="50">
        <f t="shared" si="12"/>
        <v>1.5284699999999987</v>
      </c>
      <c r="J213" s="48">
        <f t="shared" si="13"/>
        <v>1.5284699999999987</v>
      </c>
      <c r="L213" s="12"/>
      <c r="M213">
        <v>307810.00000000128</v>
      </c>
    </row>
    <row r="214" spans="2:16" ht="14.55" customHeight="1">
      <c r="B214" s="51">
        <v>43683</v>
      </c>
      <c r="C214" s="50">
        <v>320549.9999999993</v>
      </c>
      <c r="D214" s="50">
        <v>314310.00000000128</v>
      </c>
      <c r="E214" s="50">
        <v>312880.00000000105</v>
      </c>
      <c r="F214" s="50">
        <f t="shared" si="11"/>
        <v>947.7400000000016</v>
      </c>
      <c r="G214" s="50">
        <v>709.03000000001271</v>
      </c>
      <c r="H214" s="50">
        <v>834.86999999999512</v>
      </c>
      <c r="I214" s="50">
        <f t="shared" si="12"/>
        <v>1.5439000000000078</v>
      </c>
      <c r="J214" s="48">
        <f t="shared" si="13"/>
        <v>1.5439000000000078</v>
      </c>
      <c r="L214" s="12"/>
      <c r="M214">
        <v>320549.9999999993</v>
      </c>
    </row>
    <row r="215" spans="2:16" ht="14.55" customHeight="1">
      <c r="B215" s="51">
        <v>43684</v>
      </c>
      <c r="C215" s="50">
        <v>276900.00000000146</v>
      </c>
      <c r="D215" s="50">
        <v>270639.99999999942</v>
      </c>
      <c r="E215" s="50">
        <v>264920.00000000006</v>
      </c>
      <c r="F215" s="50">
        <f t="shared" si="11"/>
        <v>812.46000000000095</v>
      </c>
      <c r="G215" s="50">
        <v>661.849999999994</v>
      </c>
      <c r="H215" s="50">
        <v>783.0900000000014</v>
      </c>
      <c r="I215" s="50">
        <f t="shared" si="12"/>
        <v>1.4449399999999955</v>
      </c>
      <c r="J215" s="48">
        <f t="shared" si="13"/>
        <v>1.4449399999999955</v>
      </c>
      <c r="L215" s="12"/>
      <c r="M215">
        <v>276900.00000000146</v>
      </c>
    </row>
    <row r="216" spans="2:16" ht="14.55" customHeight="1">
      <c r="B216" s="51">
        <v>43685</v>
      </c>
      <c r="C216" s="50">
        <v>320579.99999999814</v>
      </c>
      <c r="D216" s="50">
        <v>313220.00000000116</v>
      </c>
      <c r="E216" s="50">
        <v>315059.99999999948</v>
      </c>
      <c r="F216" s="50">
        <f t="shared" si="11"/>
        <v>948.85999999999888</v>
      </c>
      <c r="G216" s="50">
        <v>718.11000000000286</v>
      </c>
      <c r="H216" s="50">
        <v>845.2200000000048</v>
      </c>
      <c r="I216" s="50">
        <f t="shared" si="12"/>
        <v>1.5633300000000077</v>
      </c>
      <c r="J216" s="48">
        <f t="shared" si="13"/>
        <v>1.5633300000000077</v>
      </c>
      <c r="L216" s="12"/>
      <c r="M216">
        <v>320579.99999999814</v>
      </c>
    </row>
    <row r="217" spans="2:16" ht="14.55" customHeight="1">
      <c r="B217" s="51">
        <v>43686</v>
      </c>
      <c r="C217" s="50">
        <v>320290.00000000087</v>
      </c>
      <c r="D217" s="50">
        <v>313270.00000000047</v>
      </c>
      <c r="E217" s="50">
        <v>314350.00000000035</v>
      </c>
      <c r="F217" s="50">
        <f t="shared" si="11"/>
        <v>947.91000000000179</v>
      </c>
      <c r="G217" s="50">
        <v>723.69999999999379</v>
      </c>
      <c r="H217" s="50">
        <v>849.93000000000052</v>
      </c>
      <c r="I217" s="50">
        <f t="shared" si="12"/>
        <v>1.5736299999999941</v>
      </c>
      <c r="J217" s="48">
        <f t="shared" si="13"/>
        <v>1.5736299999999941</v>
      </c>
      <c r="L217" s="12"/>
      <c r="M217">
        <v>320290.00000000087</v>
      </c>
    </row>
    <row r="218" spans="2:16" ht="14.55" customHeight="1">
      <c r="B218" s="51">
        <v>43687</v>
      </c>
      <c r="C218" s="50">
        <v>320759.99999999837</v>
      </c>
      <c r="D218" s="50">
        <v>313799.9999999993</v>
      </c>
      <c r="E218" s="50">
        <v>313619.99999999895</v>
      </c>
      <c r="F218" s="50">
        <f t="shared" si="11"/>
        <v>948.17999999999665</v>
      </c>
      <c r="G218" s="50">
        <v>729.95999999999844</v>
      </c>
      <c r="H218" s="50">
        <v>858.02999999999224</v>
      </c>
      <c r="I218" s="50">
        <f t="shared" si="12"/>
        <v>1.5879899999999907</v>
      </c>
      <c r="J218" s="48">
        <f t="shared" si="13"/>
        <v>1.5879899999999907</v>
      </c>
      <c r="L218" s="12"/>
      <c r="M218">
        <v>320759.99999999837</v>
      </c>
    </row>
    <row r="219" spans="2:16" ht="14.55" customHeight="1">
      <c r="B219" s="51">
        <v>43688</v>
      </c>
      <c r="C219" s="50">
        <v>321299.9999999993</v>
      </c>
      <c r="D219" s="50">
        <v>314369.99999999895</v>
      </c>
      <c r="E219" s="50">
        <v>314069.99999999971</v>
      </c>
      <c r="F219" s="50">
        <f t="shared" si="11"/>
        <v>949.73999999999785</v>
      </c>
      <c r="G219" s="50">
        <v>716.43000000000256</v>
      </c>
      <c r="H219" s="50">
        <v>842.79000000000087</v>
      </c>
      <c r="I219" s="50">
        <f t="shared" si="12"/>
        <v>1.5592200000000034</v>
      </c>
      <c r="J219" s="48">
        <f t="shared" si="13"/>
        <v>1.5592200000000034</v>
      </c>
      <c r="L219" s="12"/>
      <c r="M219">
        <v>321299.9999999993</v>
      </c>
    </row>
    <row r="220" spans="2:16" ht="14.55" customHeight="1">
      <c r="B220" s="51">
        <v>43689</v>
      </c>
      <c r="C220" s="50">
        <v>322270.00000000047</v>
      </c>
      <c r="D220" s="50">
        <v>314209.99999999913</v>
      </c>
      <c r="E220" s="50">
        <v>314640.00000000122</v>
      </c>
      <c r="F220" s="50">
        <f t="shared" si="11"/>
        <v>951.12000000000069</v>
      </c>
      <c r="G220" s="50">
        <v>726.70999999999708</v>
      </c>
      <c r="H220" s="50">
        <v>855.38999999999987</v>
      </c>
      <c r="I220" s="50">
        <f t="shared" si="12"/>
        <v>1.582099999999997</v>
      </c>
      <c r="J220" s="48">
        <f t="shared" si="13"/>
        <v>1.582099999999997</v>
      </c>
      <c r="L220" s="12"/>
      <c r="M220">
        <v>322270.00000000047</v>
      </c>
    </row>
    <row r="221" spans="2:16" ht="14.55" customHeight="1">
      <c r="B221" s="51">
        <v>43690</v>
      </c>
      <c r="C221" s="50">
        <v>322370.00000000262</v>
      </c>
      <c r="D221" s="50">
        <v>314160.00000000349</v>
      </c>
      <c r="E221" s="50">
        <v>314590.00000000012</v>
      </c>
      <c r="F221" s="50">
        <f t="shared" si="11"/>
        <v>951.12000000000614</v>
      </c>
      <c r="G221" s="50">
        <v>727.47000000000389</v>
      </c>
      <c r="H221" s="50">
        <v>854.65000000000657</v>
      </c>
      <c r="I221" s="50">
        <f t="shared" si="12"/>
        <v>1.5821200000000104</v>
      </c>
      <c r="J221" s="48">
        <f t="shared" si="13"/>
        <v>1.5821200000000104</v>
      </c>
      <c r="L221" s="12"/>
      <c r="M221">
        <v>322370.00000000262</v>
      </c>
    </row>
    <row r="222" spans="2:16" ht="14.55" customHeight="1">
      <c r="B222" s="51">
        <v>43691</v>
      </c>
      <c r="C222" s="50">
        <v>322659.99999999988</v>
      </c>
      <c r="D222" s="50">
        <v>313429.99999999662</v>
      </c>
      <c r="E222" s="50">
        <v>314649.99999999965</v>
      </c>
      <c r="F222" s="50">
        <f t="shared" si="11"/>
        <v>950.73999999999614</v>
      </c>
      <c r="G222" s="50">
        <v>711.70000000000755</v>
      </c>
      <c r="H222" s="50">
        <v>836.61999999999637</v>
      </c>
      <c r="I222" s="50">
        <f t="shared" si="12"/>
        <v>1.5483200000000037</v>
      </c>
      <c r="J222" s="48">
        <f t="shared" si="13"/>
        <v>1.5483200000000037</v>
      </c>
      <c r="L222" s="12"/>
      <c r="M222">
        <v>322659.99999999988</v>
      </c>
    </row>
    <row r="223" spans="2:16" ht="14.55" customHeight="1">
      <c r="B223" s="51">
        <v>43692</v>
      </c>
      <c r="C223" s="50">
        <v>320809.99999999767</v>
      </c>
      <c r="D223" s="50">
        <v>310650.00000000146</v>
      </c>
      <c r="E223" s="50">
        <v>312059.99999999948</v>
      </c>
      <c r="F223" s="50">
        <f t="shared" si="11"/>
        <v>943.51999999999862</v>
      </c>
      <c r="G223" s="50">
        <v>714.28999999999121</v>
      </c>
      <c r="H223" s="50">
        <v>840.31000000000233</v>
      </c>
      <c r="I223" s="50">
        <f t="shared" si="12"/>
        <v>1.5545999999999935</v>
      </c>
      <c r="J223" s="48">
        <f t="shared" si="13"/>
        <v>1.5545999999999935</v>
      </c>
      <c r="L223" s="12"/>
      <c r="M223">
        <v>320809.99999999767</v>
      </c>
    </row>
    <row r="224" spans="2:16" ht="14.55" customHeight="1">
      <c r="B224" s="51">
        <v>43693</v>
      </c>
      <c r="C224" s="50">
        <v>322319.99999999971</v>
      </c>
      <c r="D224" s="50">
        <v>313790.00000000087</v>
      </c>
      <c r="E224" s="50">
        <v>314489.99999999977</v>
      </c>
      <c r="F224" s="50">
        <f t="shared" si="11"/>
        <v>950.60000000000036</v>
      </c>
      <c r="G224" s="50">
        <v>705.05</v>
      </c>
      <c r="H224" s="50">
        <v>828.92999999999256</v>
      </c>
      <c r="I224" s="50">
        <f t="shared" si="12"/>
        <v>1.5339799999999926</v>
      </c>
      <c r="J224" s="48">
        <f t="shared" si="13"/>
        <v>1.5339799999999926</v>
      </c>
      <c r="L224" s="12"/>
      <c r="M224">
        <v>322319.99999999971</v>
      </c>
    </row>
    <row r="225" spans="2:13" ht="14.55" customHeight="1">
      <c r="B225" s="51">
        <v>43694</v>
      </c>
      <c r="C225" s="50">
        <v>119140.00000000306</v>
      </c>
      <c r="D225" s="50">
        <v>115950.00000000073</v>
      </c>
      <c r="E225" s="50">
        <v>116190.00000000051</v>
      </c>
      <c r="F225" s="50">
        <f t="shared" si="11"/>
        <v>351.28000000000429</v>
      </c>
      <c r="G225" s="50">
        <v>457.30000000000359</v>
      </c>
      <c r="H225" s="50">
        <v>567.26000000000454</v>
      </c>
      <c r="I225" s="50">
        <f t="shared" si="12"/>
        <v>1.0245600000000081</v>
      </c>
      <c r="J225" s="48">
        <f t="shared" si="13"/>
        <v>1.0245600000000081</v>
      </c>
      <c r="L225" s="12"/>
      <c r="M225">
        <v>119140.00000000306</v>
      </c>
    </row>
    <row r="226" spans="2:13" ht="14.55" customHeight="1">
      <c r="B226" s="51">
        <v>43695</v>
      </c>
      <c r="C226" s="50">
        <v>69399.999999997817</v>
      </c>
      <c r="D226" s="50">
        <v>65219.999999997526</v>
      </c>
      <c r="E226" s="50">
        <v>67209.999999999127</v>
      </c>
      <c r="F226" s="50">
        <f t="shared" si="11"/>
        <v>201.82999999999447</v>
      </c>
      <c r="G226" s="50">
        <v>427.5999999999982</v>
      </c>
      <c r="H226" s="50">
        <v>540.5099999999976</v>
      </c>
      <c r="I226" s="50">
        <f t="shared" si="12"/>
        <v>0.96810999999999581</v>
      </c>
      <c r="J226" s="48">
        <f t="shared" si="13"/>
        <v>0.96810999999999581</v>
      </c>
      <c r="L226" s="12"/>
      <c r="M226">
        <v>69399.999999997817</v>
      </c>
    </row>
    <row r="227" spans="2:13" ht="14.55" customHeight="1">
      <c r="B227" s="51">
        <v>43696</v>
      </c>
      <c r="C227" s="50">
        <v>299100.00000000221</v>
      </c>
      <c r="D227" s="50">
        <v>293340.00000000012</v>
      </c>
      <c r="E227" s="50">
        <v>270320.00000000151</v>
      </c>
      <c r="F227" s="50">
        <f t="shared" si="11"/>
        <v>862.76000000000386</v>
      </c>
      <c r="G227" s="50">
        <v>869.03000000000225</v>
      </c>
      <c r="H227" s="50">
        <v>1010.8499999999979</v>
      </c>
      <c r="I227" s="50">
        <f t="shared" si="12"/>
        <v>1.8798800000000002</v>
      </c>
      <c r="J227" s="48">
        <f t="shared" si="13"/>
        <v>1.8798800000000002</v>
      </c>
      <c r="L227" s="12"/>
      <c r="M227">
        <v>299100.00000000221</v>
      </c>
    </row>
    <row r="228" spans="2:13" ht="14.55" customHeight="1">
      <c r="B228" s="51">
        <v>43697</v>
      </c>
      <c r="C228" s="50">
        <v>306629.99999999738</v>
      </c>
      <c r="D228" s="50">
        <v>298490.00000000163</v>
      </c>
      <c r="E228" s="50">
        <v>300279.99999999884</v>
      </c>
      <c r="F228" s="50">
        <f t="shared" si="11"/>
        <v>905.39999999999793</v>
      </c>
      <c r="G228" s="50">
        <v>800.78999999999928</v>
      </c>
      <c r="H228" s="50">
        <v>935.55000000000632</v>
      </c>
      <c r="I228" s="50">
        <f t="shared" si="12"/>
        <v>1.7363400000000055</v>
      </c>
      <c r="J228" s="48">
        <f t="shared" si="13"/>
        <v>1.7363400000000055</v>
      </c>
      <c r="L228" s="12"/>
      <c r="M228">
        <v>306629.99999999738</v>
      </c>
    </row>
    <row r="229" spans="2:13" ht="14.55" customHeight="1">
      <c r="B229" s="51">
        <v>43698</v>
      </c>
      <c r="C229" s="50">
        <v>324459.99999999913</v>
      </c>
      <c r="D229" s="50">
        <v>290829.99999999814</v>
      </c>
      <c r="E229" s="50">
        <v>303420.00000000006</v>
      </c>
      <c r="F229" s="50">
        <f t="shared" si="11"/>
        <v>918.70999999999719</v>
      </c>
      <c r="G229" s="50">
        <v>787.19999999999857</v>
      </c>
      <c r="H229" s="50">
        <v>920.50000000000409</v>
      </c>
      <c r="I229" s="50">
        <f t="shared" si="12"/>
        <v>1.7077000000000024</v>
      </c>
      <c r="J229" s="48">
        <f t="shared" si="13"/>
        <v>1.7077000000000024</v>
      </c>
      <c r="L229" s="12"/>
      <c r="M229">
        <v>324459.99999999913</v>
      </c>
    </row>
    <row r="230" spans="2:13" ht="14.55" customHeight="1">
      <c r="B230" s="51">
        <v>43699</v>
      </c>
      <c r="C230" s="50">
        <v>323410.00000000349</v>
      </c>
      <c r="D230" s="50">
        <v>313240.00000000163</v>
      </c>
      <c r="E230" s="50">
        <v>314140.00000000122</v>
      </c>
      <c r="F230" s="50">
        <f t="shared" si="11"/>
        <v>950.79000000000633</v>
      </c>
      <c r="G230" s="50">
        <v>791.09000000000401</v>
      </c>
      <c r="H230" s="50">
        <v>922.38999999999294</v>
      </c>
      <c r="I230" s="50">
        <f t="shared" si="12"/>
        <v>1.7134799999999968</v>
      </c>
      <c r="J230" s="48">
        <f t="shared" si="13"/>
        <v>1.7134799999999968</v>
      </c>
      <c r="L230" s="12"/>
      <c r="M230">
        <v>323410.00000000349</v>
      </c>
    </row>
    <row r="231" spans="2:13" ht="14.55" customHeight="1">
      <c r="B231" s="51">
        <v>43700</v>
      </c>
      <c r="C231" s="50">
        <v>319500</v>
      </c>
      <c r="D231" s="50">
        <v>310099.99999999854</v>
      </c>
      <c r="E231" s="50">
        <v>311989.99999999977</v>
      </c>
      <c r="F231" s="50">
        <f t="shared" si="11"/>
        <v>941.58999999999833</v>
      </c>
      <c r="G231" s="50">
        <v>744.84999999999957</v>
      </c>
      <c r="H231" s="50">
        <v>874.31000000000836</v>
      </c>
      <c r="I231" s="50">
        <f t="shared" si="12"/>
        <v>1.6191600000000081</v>
      </c>
      <c r="J231" s="48">
        <f t="shared" si="13"/>
        <v>1.6191600000000081</v>
      </c>
      <c r="L231" s="12"/>
      <c r="M231">
        <v>319500</v>
      </c>
    </row>
    <row r="232" spans="2:13" ht="14.55" customHeight="1">
      <c r="B232" s="51">
        <v>43701</v>
      </c>
      <c r="C232" s="50">
        <v>323009.99999999837</v>
      </c>
      <c r="D232" s="50">
        <v>312950.0000000007</v>
      </c>
      <c r="E232" s="50">
        <v>315249.9999999982</v>
      </c>
      <c r="F232" s="50">
        <f t="shared" si="11"/>
        <v>951.20999999999719</v>
      </c>
      <c r="G232" s="50">
        <v>716.37999999999374</v>
      </c>
      <c r="H232" s="50">
        <v>841.64999999998713</v>
      </c>
      <c r="I232" s="50">
        <f t="shared" si="12"/>
        <v>1.5580299999999809</v>
      </c>
      <c r="J232" s="48">
        <f t="shared" si="13"/>
        <v>1.5580299999999809</v>
      </c>
      <c r="L232" s="12"/>
      <c r="M232">
        <v>323009.99999999837</v>
      </c>
    </row>
    <row r="233" spans="2:13" ht="14.55" customHeight="1">
      <c r="B233" s="51">
        <v>43702</v>
      </c>
      <c r="C233" s="50">
        <v>317790.00000000087</v>
      </c>
      <c r="D233" s="50">
        <v>306799.9999999993</v>
      </c>
      <c r="E233" s="50">
        <v>308310.00000000128</v>
      </c>
      <c r="F233" s="50">
        <f t="shared" si="11"/>
        <v>932.90000000000157</v>
      </c>
      <c r="G233" s="50">
        <v>720.7300000000032</v>
      </c>
      <c r="H233" s="50">
        <v>845.25000000000716</v>
      </c>
      <c r="I233" s="50">
        <f t="shared" si="12"/>
        <v>1.5659800000000106</v>
      </c>
      <c r="J233" s="48">
        <f t="shared" si="13"/>
        <v>1.5659800000000106</v>
      </c>
      <c r="L233" s="12"/>
      <c r="M233">
        <v>317790.00000000087</v>
      </c>
    </row>
    <row r="234" spans="2:13" ht="14.55" customHeight="1">
      <c r="B234" s="51">
        <v>43703</v>
      </c>
      <c r="C234" s="50">
        <v>297770.00000000047</v>
      </c>
      <c r="D234" s="50">
        <v>287590.00000000012</v>
      </c>
      <c r="E234" s="50">
        <v>292130.00000000105</v>
      </c>
      <c r="F234" s="50">
        <f t="shared" si="11"/>
        <v>877.4900000000016</v>
      </c>
      <c r="G234" s="50">
        <v>749.73999999999569</v>
      </c>
      <c r="H234" s="50">
        <v>876.53999999999144</v>
      </c>
      <c r="I234" s="50">
        <f t="shared" si="12"/>
        <v>1.6262799999999871</v>
      </c>
      <c r="J234" s="48">
        <f t="shared" si="13"/>
        <v>1.6262799999999871</v>
      </c>
      <c r="L234" s="12"/>
      <c r="M234">
        <v>297770.00000000047</v>
      </c>
    </row>
    <row r="235" spans="2:13" ht="14.55" customHeight="1">
      <c r="B235" s="51">
        <v>43704</v>
      </c>
      <c r="C235" s="50">
        <v>323059.99999999767</v>
      </c>
      <c r="D235" s="50">
        <v>313420.00000000186</v>
      </c>
      <c r="E235" s="50">
        <v>315319.99999999971</v>
      </c>
      <c r="F235" s="50">
        <f t="shared" si="11"/>
        <v>951.79999999999927</v>
      </c>
      <c r="G235" s="50">
        <v>775.39000000000158</v>
      </c>
      <c r="H235" s="50">
        <v>906.05000000000757</v>
      </c>
      <c r="I235" s="50">
        <f t="shared" si="12"/>
        <v>1.6814400000000091</v>
      </c>
      <c r="J235" s="48">
        <f t="shared" si="13"/>
        <v>1.6814400000000091</v>
      </c>
      <c r="L235" s="12"/>
      <c r="M235">
        <v>323059.99999999767</v>
      </c>
    </row>
    <row r="236" spans="2:13" ht="14.55" customHeight="1">
      <c r="B236" s="51">
        <v>43705</v>
      </c>
      <c r="C236" s="50">
        <v>323180.00000000029</v>
      </c>
      <c r="D236" s="50">
        <v>313200.0000000007</v>
      </c>
      <c r="E236" s="50">
        <v>315639.99999999942</v>
      </c>
      <c r="F236" s="50">
        <f t="shared" si="11"/>
        <v>952.02000000000032</v>
      </c>
      <c r="G236" s="50">
        <v>793.63000000000739</v>
      </c>
      <c r="H236" s="50">
        <v>925.46000000000106</v>
      </c>
      <c r="I236" s="50">
        <f t="shared" si="12"/>
        <v>1.7190900000000082</v>
      </c>
      <c r="J236" s="48">
        <f t="shared" si="13"/>
        <v>1.7190900000000082</v>
      </c>
      <c r="L236" s="12"/>
      <c r="M236">
        <v>323180.00000000029</v>
      </c>
    </row>
    <row r="237" spans="2:13" ht="14.55" customHeight="1">
      <c r="B237" s="51">
        <v>43706</v>
      </c>
      <c r="C237" s="50">
        <v>323049.9999999993</v>
      </c>
      <c r="D237" s="50">
        <v>313289.99999999721</v>
      </c>
      <c r="E237" s="50">
        <v>315720.00000000116</v>
      </c>
      <c r="F237" s="50">
        <f t="shared" si="11"/>
        <v>952.05999999999767</v>
      </c>
      <c r="G237" s="50">
        <v>785.86999999999557</v>
      </c>
      <c r="H237" s="50">
        <v>917.81999999999186</v>
      </c>
      <c r="I237" s="50">
        <f t="shared" si="12"/>
        <v>1.7036899999999873</v>
      </c>
      <c r="J237" s="48">
        <f t="shared" si="13"/>
        <v>1.7036899999999873</v>
      </c>
      <c r="L237" s="12"/>
      <c r="M237">
        <v>323049.9999999993</v>
      </c>
    </row>
    <row r="238" spans="2:13" ht="14.55" customHeight="1">
      <c r="B238" s="51">
        <v>43707</v>
      </c>
      <c r="C238" s="50">
        <v>324400.00000000146</v>
      </c>
      <c r="D238" s="50">
        <v>314409.99999999988</v>
      </c>
      <c r="E238" s="50">
        <v>301959.99999999913</v>
      </c>
      <c r="F238" s="50">
        <f t="shared" si="11"/>
        <v>940.77000000000044</v>
      </c>
      <c r="G238" s="50">
        <v>729.02999999999452</v>
      </c>
      <c r="H238" s="50">
        <v>853.84000000000526</v>
      </c>
      <c r="I238" s="50">
        <f t="shared" si="12"/>
        <v>1.58287</v>
      </c>
      <c r="J238" s="48">
        <f t="shared" si="13"/>
        <v>1.58287</v>
      </c>
      <c r="L238" s="12"/>
      <c r="M238">
        <v>324400.00000000146</v>
      </c>
    </row>
    <row r="239" spans="2:13" ht="15" customHeight="1" thickBot="1">
      <c r="B239" s="51">
        <v>43708</v>
      </c>
      <c r="C239" s="50">
        <v>323650.00000000146</v>
      </c>
      <c r="D239" s="50">
        <v>316330.00000000175</v>
      </c>
      <c r="E239" s="50">
        <v>314590.00000000012</v>
      </c>
      <c r="F239" s="50">
        <f t="shared" si="11"/>
        <v>954.57000000000335</v>
      </c>
      <c r="G239" s="50">
        <v>719.2100000000039</v>
      </c>
      <c r="H239" s="50">
        <v>843.54999999999336</v>
      </c>
      <c r="I239" s="50">
        <f t="shared" si="12"/>
        <v>1.5627599999999973</v>
      </c>
      <c r="J239" s="48">
        <f t="shared" si="13"/>
        <v>1.5627599999999973</v>
      </c>
      <c r="L239" s="12"/>
      <c r="M239">
        <v>323650.00000000146</v>
      </c>
    </row>
    <row r="240" spans="2:13" ht="15" customHeight="1" thickBot="1">
      <c r="B240" s="51"/>
      <c r="C240" s="43">
        <v>8950280.0000000019</v>
      </c>
      <c r="D240" s="43">
        <v>8686369.9999999981</v>
      </c>
      <c r="E240" s="43">
        <v>8697330</v>
      </c>
      <c r="F240" s="43">
        <f t="shared" si="11"/>
        <v>26333.98</v>
      </c>
      <c r="G240" s="43">
        <v>21755.179999999997</v>
      </c>
      <c r="H240" s="43">
        <v>25703.189999999991</v>
      </c>
      <c r="I240" s="44">
        <f t="shared" si="12"/>
        <v>47.458369999999988</v>
      </c>
      <c r="J240" s="49">
        <f t="shared" si="13"/>
        <v>47.458369999999988</v>
      </c>
      <c r="L240" s="12"/>
      <c r="M240">
        <v>8950280.0000000019</v>
      </c>
    </row>
    <row r="241" spans="2:16" ht="14.55" customHeight="1">
      <c r="B241" s="51">
        <v>43709</v>
      </c>
      <c r="C241" s="50">
        <v>324039.99999999721</v>
      </c>
      <c r="D241" s="50">
        <v>316009.99999999837</v>
      </c>
      <c r="E241" s="50">
        <v>314419.99999999825</v>
      </c>
      <c r="F241" s="50">
        <f t="shared" si="11"/>
        <v>954.46999999999377</v>
      </c>
      <c r="G241" s="50">
        <v>724.94999999999982</v>
      </c>
      <c r="H241" s="50">
        <v>848.64000000000317</v>
      </c>
      <c r="I241" s="50">
        <f t="shared" si="12"/>
        <v>1.5735900000000029</v>
      </c>
      <c r="J241" s="48">
        <f t="shared" si="13"/>
        <v>1.5735900000000029</v>
      </c>
      <c r="L241" s="12"/>
      <c r="M241">
        <v>324039.99999999721</v>
      </c>
    </row>
    <row r="242" spans="2:16" ht="14.55" customHeight="1">
      <c r="B242" s="51">
        <v>43710</v>
      </c>
      <c r="C242" s="50">
        <v>324569.99999999971</v>
      </c>
      <c r="D242" s="50">
        <v>314280.00000000244</v>
      </c>
      <c r="E242" s="50">
        <v>314729.99999999953</v>
      </c>
      <c r="F242" s="50">
        <f t="shared" ref="F242:F305" si="14">SUM(C242:E242)/1000</f>
        <v>953.58000000000163</v>
      </c>
      <c r="G242" s="50">
        <v>727.07000000000471</v>
      </c>
      <c r="H242" s="50">
        <v>852.23000000000582</v>
      </c>
      <c r="I242" s="50">
        <f t="shared" ref="I242:I305" si="15">SUM(G242:H242)/1000</f>
        <v>1.5793000000000106</v>
      </c>
      <c r="J242" s="48">
        <f t="shared" ref="J242:J305" si="16">I242</f>
        <v>1.5793000000000106</v>
      </c>
      <c r="L242" s="12"/>
      <c r="M242">
        <v>324569.99999999971</v>
      </c>
      <c r="N242" s="12"/>
      <c r="O242" s="12"/>
      <c r="P242" s="12"/>
    </row>
    <row r="243" spans="2:16" ht="14.55" customHeight="1">
      <c r="B243" s="51">
        <v>43711</v>
      </c>
      <c r="C243" s="50">
        <v>325010.00000000204</v>
      </c>
      <c r="D243" s="50">
        <v>315299.9999999993</v>
      </c>
      <c r="E243" s="50">
        <v>316230.0000000032</v>
      </c>
      <c r="F243" s="50">
        <f t="shared" si="14"/>
        <v>956.54000000000462</v>
      </c>
      <c r="G243" s="50">
        <v>715.99999999999397</v>
      </c>
      <c r="H243" s="50">
        <v>840.68999999999505</v>
      </c>
      <c r="I243" s="50">
        <f t="shared" si="15"/>
        <v>1.5566899999999892</v>
      </c>
      <c r="J243" s="48">
        <f t="shared" si="16"/>
        <v>1.5566899999999892</v>
      </c>
      <c r="L243" s="12"/>
      <c r="M243">
        <v>325010.00000000204</v>
      </c>
    </row>
    <row r="244" spans="2:16" ht="14.55" customHeight="1">
      <c r="B244" s="51">
        <v>43712</v>
      </c>
      <c r="C244" s="50">
        <v>299639.99999999942</v>
      </c>
      <c r="D244" s="50">
        <v>286899.99999999779</v>
      </c>
      <c r="E244" s="50">
        <v>278649.99999999779</v>
      </c>
      <c r="F244" s="50">
        <f t="shared" si="14"/>
        <v>865.18999999999494</v>
      </c>
      <c r="G244" s="50">
        <v>714.48999999999785</v>
      </c>
      <c r="H244" s="50">
        <v>837.87000000000944</v>
      </c>
      <c r="I244" s="50">
        <f t="shared" si="15"/>
        <v>1.5523600000000075</v>
      </c>
      <c r="J244" s="48">
        <f t="shared" si="16"/>
        <v>1.5523600000000075</v>
      </c>
      <c r="L244" s="12"/>
      <c r="M244">
        <v>299639.99999999942</v>
      </c>
    </row>
    <row r="245" spans="2:16" ht="14.55" customHeight="1">
      <c r="B245" s="51">
        <v>43713</v>
      </c>
      <c r="C245" s="50">
        <v>325529.99999999884</v>
      </c>
      <c r="D245" s="50">
        <v>316270.00000000047</v>
      </c>
      <c r="E245" s="50">
        <v>316720.00000000116</v>
      </c>
      <c r="F245" s="50">
        <f t="shared" si="14"/>
        <v>958.52000000000044</v>
      </c>
      <c r="G245" s="50">
        <v>740.93000000000586</v>
      </c>
      <c r="H245" s="50">
        <v>867.94000000000437</v>
      </c>
      <c r="I245" s="50">
        <f t="shared" si="15"/>
        <v>1.6088700000000105</v>
      </c>
      <c r="J245" s="48">
        <f t="shared" si="16"/>
        <v>1.6088700000000105</v>
      </c>
      <c r="L245" s="12"/>
      <c r="M245">
        <v>325529.99999999884</v>
      </c>
    </row>
    <row r="246" spans="2:16" ht="14.55" customHeight="1">
      <c r="B246" s="51">
        <v>43714</v>
      </c>
      <c r="C246" s="50">
        <v>323750</v>
      </c>
      <c r="D246" s="50">
        <v>312780.00000000244</v>
      </c>
      <c r="E246" s="50">
        <v>307899.99999999779</v>
      </c>
      <c r="F246" s="50">
        <f t="shared" si="14"/>
        <v>944.43000000000018</v>
      </c>
      <c r="G246" s="50">
        <v>734.020000000001</v>
      </c>
      <c r="H246" s="50">
        <v>860.45999999998912</v>
      </c>
      <c r="I246" s="50">
        <f t="shared" si="15"/>
        <v>1.5944799999999899</v>
      </c>
      <c r="J246" s="48">
        <f t="shared" si="16"/>
        <v>1.5944799999999899</v>
      </c>
      <c r="L246" s="12"/>
      <c r="M246">
        <v>323750</v>
      </c>
    </row>
    <row r="247" spans="2:16" ht="14.55" customHeight="1">
      <c r="B247" s="51">
        <v>43715</v>
      </c>
      <c r="C247" s="50">
        <v>281120.00000000262</v>
      </c>
      <c r="D247" s="50">
        <v>286840.00000000012</v>
      </c>
      <c r="E247" s="50">
        <v>292750</v>
      </c>
      <c r="F247" s="50">
        <f t="shared" si="14"/>
        <v>860.71000000000276</v>
      </c>
      <c r="G247" s="50">
        <v>725.18999999999778</v>
      </c>
      <c r="H247" s="50">
        <v>850.98999999999592</v>
      </c>
      <c r="I247" s="50">
        <f t="shared" si="15"/>
        <v>1.5761799999999937</v>
      </c>
      <c r="J247" s="48">
        <f t="shared" si="16"/>
        <v>1.5761799999999937</v>
      </c>
      <c r="L247" s="12"/>
      <c r="M247">
        <v>281120.00000000262</v>
      </c>
    </row>
    <row r="248" spans="2:16" ht="14.55" customHeight="1">
      <c r="B248" s="51">
        <v>43716</v>
      </c>
      <c r="C248" s="50">
        <v>277769.9999999968</v>
      </c>
      <c r="D248" s="50">
        <v>285519.9999999968</v>
      </c>
      <c r="E248" s="50">
        <v>227720.00000000116</v>
      </c>
      <c r="F248" s="50">
        <f t="shared" si="14"/>
        <v>791.00999999999476</v>
      </c>
      <c r="G248" s="50">
        <v>722.69</v>
      </c>
      <c r="H248" s="50">
        <v>847.89999999999566</v>
      </c>
      <c r="I248" s="50">
        <f t="shared" si="15"/>
        <v>1.5705899999999955</v>
      </c>
      <c r="J248" s="48">
        <f t="shared" si="16"/>
        <v>1.5705899999999955</v>
      </c>
      <c r="L248" s="12"/>
      <c r="M248">
        <v>277769.9999999968</v>
      </c>
    </row>
    <row r="249" spans="2:16" ht="14.55" customHeight="1">
      <c r="B249" s="51">
        <v>43717</v>
      </c>
      <c r="C249" s="50">
        <v>297640.00000000303</v>
      </c>
      <c r="D249" s="50">
        <v>290050.00000000291</v>
      </c>
      <c r="E249" s="50">
        <v>180580.00000000175</v>
      </c>
      <c r="F249" s="50">
        <f t="shared" si="14"/>
        <v>768.27000000000771</v>
      </c>
      <c r="G249" s="50">
        <v>719.17000000000542</v>
      </c>
      <c r="H249" s="50">
        <v>843.54000000001861</v>
      </c>
      <c r="I249" s="50">
        <f t="shared" si="15"/>
        <v>1.5627100000000242</v>
      </c>
      <c r="J249" s="48">
        <f t="shared" si="16"/>
        <v>1.5627100000000242</v>
      </c>
      <c r="L249" s="12"/>
      <c r="M249">
        <v>297640.00000000303</v>
      </c>
    </row>
    <row r="250" spans="2:16" ht="14.55" customHeight="1">
      <c r="B250" s="51">
        <v>43718</v>
      </c>
      <c r="C250" s="50">
        <v>267199.99999999709</v>
      </c>
      <c r="D250" s="50">
        <v>256869.99999999898</v>
      </c>
      <c r="E250" s="50">
        <v>208159.99999999985</v>
      </c>
      <c r="F250" s="50">
        <f t="shared" si="14"/>
        <v>732.22999999999593</v>
      </c>
      <c r="G250" s="50">
        <v>716.65000000000134</v>
      </c>
      <c r="H250" s="50">
        <v>841.77999999998576</v>
      </c>
      <c r="I250" s="50">
        <f t="shared" si="15"/>
        <v>1.5584299999999871</v>
      </c>
      <c r="J250" s="48">
        <f t="shared" si="16"/>
        <v>1.5584299999999871</v>
      </c>
      <c r="L250" s="12"/>
      <c r="M250">
        <v>267199.99999999709</v>
      </c>
    </row>
    <row r="251" spans="2:16" ht="14.55" customHeight="1">
      <c r="B251" s="51">
        <v>43719</v>
      </c>
      <c r="C251" s="50">
        <v>262940.00000000233</v>
      </c>
      <c r="D251" s="50">
        <v>245639.99999999942</v>
      </c>
      <c r="E251" s="50">
        <v>188669.99999999825</v>
      </c>
      <c r="F251" s="50">
        <f t="shared" si="14"/>
        <v>697.25</v>
      </c>
      <c r="G251" s="50">
        <v>705.15999999999224</v>
      </c>
      <c r="H251" s="50">
        <v>826.47000000001469</v>
      </c>
      <c r="I251" s="50">
        <f t="shared" si="15"/>
        <v>1.5316300000000069</v>
      </c>
      <c r="J251" s="48">
        <f t="shared" si="16"/>
        <v>1.5316300000000069</v>
      </c>
      <c r="L251" s="12"/>
      <c r="M251">
        <v>262940.00000000233</v>
      </c>
    </row>
    <row r="252" spans="2:16" ht="14.55" customHeight="1">
      <c r="B252" s="51">
        <v>43720</v>
      </c>
      <c r="C252" s="50">
        <v>289469.99999999756</v>
      </c>
      <c r="D252" s="50">
        <v>280470.00000000116</v>
      </c>
      <c r="E252" s="50">
        <v>120580.00000000175</v>
      </c>
      <c r="F252" s="50">
        <f t="shared" si="14"/>
        <v>690.52000000000044</v>
      </c>
      <c r="G252" s="50">
        <v>682.36000000000274</v>
      </c>
      <c r="H252" s="50">
        <v>800.8299999999906</v>
      </c>
      <c r="I252" s="50">
        <f t="shared" si="15"/>
        <v>1.4831899999999931</v>
      </c>
      <c r="J252" s="48">
        <f t="shared" si="16"/>
        <v>1.4831899999999931</v>
      </c>
      <c r="L252" s="12"/>
      <c r="M252">
        <v>289469.99999999756</v>
      </c>
    </row>
    <row r="253" spans="2:16" ht="14.55" customHeight="1">
      <c r="B253" s="51">
        <v>43721</v>
      </c>
      <c r="C253" s="50">
        <v>316190.00000000233</v>
      </c>
      <c r="D253" s="50">
        <v>132229.99999999956</v>
      </c>
      <c r="E253" s="50">
        <v>209049.99999999927</v>
      </c>
      <c r="F253" s="50">
        <f t="shared" si="14"/>
        <v>657.47000000000116</v>
      </c>
      <c r="G253" s="50">
        <v>654.94000000001051</v>
      </c>
      <c r="H253" s="50">
        <v>771.68000000000347</v>
      </c>
      <c r="I253" s="50">
        <f t="shared" si="15"/>
        <v>1.426620000000014</v>
      </c>
      <c r="J253" s="48">
        <f t="shared" si="16"/>
        <v>1.426620000000014</v>
      </c>
      <c r="L253" s="12"/>
      <c r="M253">
        <v>316190.00000000233</v>
      </c>
    </row>
    <row r="254" spans="2:16" ht="14.55" customHeight="1">
      <c r="B254" s="51">
        <v>43722</v>
      </c>
      <c r="C254" s="50">
        <v>332700.0000000007</v>
      </c>
      <c r="D254" s="50">
        <v>322380.00000000105</v>
      </c>
      <c r="E254" s="50">
        <v>0</v>
      </c>
      <c r="F254" s="50">
        <f t="shared" si="14"/>
        <v>655.08000000000175</v>
      </c>
      <c r="G254" s="50">
        <v>615.41999999998609</v>
      </c>
      <c r="H254" s="50">
        <v>724.63999999999373</v>
      </c>
      <c r="I254" s="50">
        <f t="shared" si="15"/>
        <v>1.34005999999998</v>
      </c>
      <c r="J254" s="48">
        <f t="shared" si="16"/>
        <v>1.34005999999998</v>
      </c>
      <c r="L254" s="12"/>
      <c r="M254">
        <v>332700.0000000007</v>
      </c>
    </row>
    <row r="255" spans="2:16" ht="14.55" customHeight="1">
      <c r="B255" s="51">
        <v>43723</v>
      </c>
      <c r="C255" s="50">
        <v>329689.99999999872</v>
      </c>
      <c r="D255" s="50">
        <v>313779.99999999884</v>
      </c>
      <c r="E255" s="50">
        <v>0</v>
      </c>
      <c r="F255" s="50">
        <f t="shared" si="14"/>
        <v>643.46999999999753</v>
      </c>
      <c r="G255" s="50">
        <v>622.95999999999196</v>
      </c>
      <c r="H255" s="50">
        <v>731.99999999999932</v>
      </c>
      <c r="I255" s="50">
        <f t="shared" si="15"/>
        <v>1.3549599999999915</v>
      </c>
      <c r="J255" s="48">
        <f t="shared" si="16"/>
        <v>1.3549599999999915</v>
      </c>
      <c r="L255" s="12"/>
      <c r="M255">
        <v>329689.99999999872</v>
      </c>
    </row>
    <row r="256" spans="2:16" ht="14.55" customHeight="1">
      <c r="B256" s="51">
        <v>43724</v>
      </c>
      <c r="C256" s="50">
        <v>313319.99999999971</v>
      </c>
      <c r="D256" s="50">
        <v>299829.99999999814</v>
      </c>
      <c r="E256" s="50">
        <v>0</v>
      </c>
      <c r="F256" s="50">
        <f t="shared" si="14"/>
        <v>613.14999999999793</v>
      </c>
      <c r="G256" s="50">
        <v>635.93000000001609</v>
      </c>
      <c r="H256" s="50">
        <v>744.07999999999674</v>
      </c>
      <c r="I256" s="50">
        <f t="shared" si="15"/>
        <v>1.3800100000000131</v>
      </c>
      <c r="J256" s="48">
        <f t="shared" si="16"/>
        <v>1.3800100000000131</v>
      </c>
      <c r="L256" s="12"/>
      <c r="M256">
        <v>313319.99999999971</v>
      </c>
    </row>
    <row r="257" spans="2:13" ht="14.55" customHeight="1">
      <c r="B257" s="51">
        <v>43725</v>
      </c>
      <c r="C257" s="50">
        <v>309139.99999999942</v>
      </c>
      <c r="D257" s="50">
        <v>253400.00000000146</v>
      </c>
      <c r="E257" s="50">
        <v>0</v>
      </c>
      <c r="F257" s="50">
        <f t="shared" si="14"/>
        <v>562.54000000000099</v>
      </c>
      <c r="G257" s="50">
        <v>598.01999999999111</v>
      </c>
      <c r="H257" s="50">
        <v>704.38000000001466</v>
      </c>
      <c r="I257" s="50">
        <f t="shared" si="15"/>
        <v>1.3024000000000058</v>
      </c>
      <c r="J257" s="48">
        <f t="shared" si="16"/>
        <v>1.3024000000000058</v>
      </c>
      <c r="L257" s="12"/>
      <c r="M257">
        <v>309139.99999999942</v>
      </c>
    </row>
    <row r="258" spans="2:13" ht="14.55" customHeight="1">
      <c r="B258" s="51">
        <v>43726</v>
      </c>
      <c r="C258" s="50">
        <v>292430.00000000029</v>
      </c>
      <c r="D258" s="50">
        <v>259790.00000000087</v>
      </c>
      <c r="E258" s="50">
        <v>0</v>
      </c>
      <c r="F258" s="50">
        <f t="shared" si="14"/>
        <v>552.22000000000116</v>
      </c>
      <c r="G258" s="50">
        <v>582.66000000000417</v>
      </c>
      <c r="H258" s="50">
        <v>689.99999999999773</v>
      </c>
      <c r="I258" s="50">
        <f t="shared" si="15"/>
        <v>1.2726600000000019</v>
      </c>
      <c r="J258" s="48">
        <f t="shared" si="16"/>
        <v>1.2726600000000019</v>
      </c>
      <c r="L258" s="12"/>
      <c r="M258">
        <v>292430.00000000029</v>
      </c>
    </row>
    <row r="259" spans="2:13" ht="14.55" customHeight="1">
      <c r="B259" s="51">
        <v>43727</v>
      </c>
      <c r="C259" s="50">
        <v>268180.00000000029</v>
      </c>
      <c r="D259" s="50">
        <v>257409.99999999985</v>
      </c>
      <c r="E259" s="50">
        <v>3470.0000000011642</v>
      </c>
      <c r="F259" s="50">
        <f t="shared" si="14"/>
        <v>529.06000000000131</v>
      </c>
      <c r="G259" s="50">
        <v>576.38000000000034</v>
      </c>
      <c r="H259" s="50">
        <v>682.0199999999943</v>
      </c>
      <c r="I259" s="50">
        <f t="shared" si="15"/>
        <v>1.2583999999999946</v>
      </c>
      <c r="J259" s="48">
        <f t="shared" si="16"/>
        <v>1.2583999999999946</v>
      </c>
      <c r="L259" s="12"/>
      <c r="M259">
        <v>268180.00000000029</v>
      </c>
    </row>
    <row r="260" spans="2:13" ht="14.55" customHeight="1">
      <c r="B260" s="51">
        <v>43728</v>
      </c>
      <c r="C260" s="50">
        <v>266209.99999999913</v>
      </c>
      <c r="D260" s="50">
        <v>266889.99999999942</v>
      </c>
      <c r="E260" s="50">
        <v>0</v>
      </c>
      <c r="F260" s="50">
        <f t="shared" si="14"/>
        <v>533.09999999999866</v>
      </c>
      <c r="G260" s="50">
        <v>570.06999999998698</v>
      </c>
      <c r="H260" s="50">
        <v>674.81999999999687</v>
      </c>
      <c r="I260" s="50">
        <f t="shared" si="15"/>
        <v>1.2448899999999841</v>
      </c>
      <c r="J260" s="48">
        <f t="shared" si="16"/>
        <v>1.2448899999999841</v>
      </c>
      <c r="L260" s="12"/>
      <c r="M260">
        <v>266209.99999999913</v>
      </c>
    </row>
    <row r="261" spans="2:13" ht="14.55" customHeight="1">
      <c r="B261" s="51">
        <v>43729</v>
      </c>
      <c r="C261" s="50">
        <v>266510.00000000204</v>
      </c>
      <c r="D261" s="50">
        <v>237500</v>
      </c>
      <c r="E261" s="50">
        <v>0</v>
      </c>
      <c r="F261" s="50">
        <f t="shared" si="14"/>
        <v>504.01000000000204</v>
      </c>
      <c r="G261" s="50">
        <v>562.96000000001811</v>
      </c>
      <c r="H261" s="50">
        <v>666.58999999999935</v>
      </c>
      <c r="I261" s="50">
        <f t="shared" si="15"/>
        <v>1.2295500000000175</v>
      </c>
      <c r="J261" s="48">
        <f t="shared" si="16"/>
        <v>1.2295500000000175</v>
      </c>
      <c r="L261" s="12"/>
      <c r="M261">
        <v>266510.00000000204</v>
      </c>
    </row>
    <row r="262" spans="2:13" ht="14.55" customHeight="1">
      <c r="B262" s="51">
        <v>43730</v>
      </c>
      <c r="C262" s="50">
        <v>226080.00000000175</v>
      </c>
      <c r="D262" s="50">
        <v>244879.99999999738</v>
      </c>
      <c r="E262" s="50">
        <v>0</v>
      </c>
      <c r="F262" s="50">
        <f t="shared" si="14"/>
        <v>470.95999999999913</v>
      </c>
      <c r="G262" s="50">
        <v>569.82999999999606</v>
      </c>
      <c r="H262" s="50">
        <v>675.40000000001044</v>
      </c>
      <c r="I262" s="50">
        <f t="shared" si="15"/>
        <v>1.2452300000000063</v>
      </c>
      <c r="J262" s="48">
        <f t="shared" si="16"/>
        <v>1.2452300000000063</v>
      </c>
      <c r="L262" s="12"/>
      <c r="M262">
        <v>226080.00000000175</v>
      </c>
    </row>
    <row r="263" spans="2:13" ht="14.55" customHeight="1">
      <c r="B263" s="51">
        <v>43731</v>
      </c>
      <c r="C263" s="50">
        <v>225629.99999999738</v>
      </c>
      <c r="D263" s="50">
        <v>238440.00000000233</v>
      </c>
      <c r="E263" s="50">
        <v>0</v>
      </c>
      <c r="F263" s="50">
        <f t="shared" si="14"/>
        <v>464.06999999999971</v>
      </c>
      <c r="G263" s="50">
        <v>576.63000000000864</v>
      </c>
      <c r="H263" s="50">
        <v>682.7599999999876</v>
      </c>
      <c r="I263" s="50">
        <f t="shared" si="15"/>
        <v>1.2593899999999962</v>
      </c>
      <c r="J263" s="48">
        <f t="shared" si="16"/>
        <v>1.2593899999999962</v>
      </c>
      <c r="L263" s="12"/>
      <c r="M263">
        <v>225629.99999999738</v>
      </c>
    </row>
    <row r="264" spans="2:13" ht="14.55" customHeight="1">
      <c r="B264" s="51">
        <v>43732</v>
      </c>
      <c r="C264" s="50">
        <v>211199.99999999709</v>
      </c>
      <c r="D264" s="50">
        <v>178540.00000000087</v>
      </c>
      <c r="E264" s="50">
        <v>0</v>
      </c>
      <c r="F264" s="50">
        <f t="shared" si="14"/>
        <v>389.73999999999796</v>
      </c>
      <c r="G264" s="50">
        <v>529.689999999988</v>
      </c>
      <c r="H264" s="50">
        <v>627.52000000000407</v>
      </c>
      <c r="I264" s="50">
        <f t="shared" si="15"/>
        <v>1.1572099999999921</v>
      </c>
      <c r="J264" s="48">
        <f t="shared" si="16"/>
        <v>1.1572099999999921</v>
      </c>
      <c r="L264" s="12"/>
      <c r="M264">
        <v>211199.99999999709</v>
      </c>
    </row>
    <row r="265" spans="2:13" ht="14.55" customHeight="1">
      <c r="B265" s="51">
        <v>43733</v>
      </c>
      <c r="C265" s="50">
        <v>211569.99999999971</v>
      </c>
      <c r="D265" s="50">
        <v>237099.99999999854</v>
      </c>
      <c r="E265" s="50">
        <v>0</v>
      </c>
      <c r="F265" s="50">
        <f t="shared" si="14"/>
        <v>448.66999999999825</v>
      </c>
      <c r="G265" s="50">
        <v>551.54999999999177</v>
      </c>
      <c r="H265" s="50">
        <v>655.12999999999977</v>
      </c>
      <c r="I265" s="50">
        <f t="shared" si="15"/>
        <v>1.2066799999999918</v>
      </c>
      <c r="J265" s="48">
        <f t="shared" si="16"/>
        <v>1.2066799999999918</v>
      </c>
      <c r="L265" s="12"/>
      <c r="M265">
        <v>211569.99999999971</v>
      </c>
    </row>
    <row r="266" spans="2:13" ht="14.55" customHeight="1">
      <c r="B266" s="51">
        <v>43734</v>
      </c>
      <c r="C266" s="50">
        <v>211630.00000000466</v>
      </c>
      <c r="D266" s="50">
        <v>226680.00000000029</v>
      </c>
      <c r="E266" s="50">
        <v>0</v>
      </c>
      <c r="F266" s="50">
        <f t="shared" si="14"/>
        <v>438.31000000000495</v>
      </c>
      <c r="G266" s="50">
        <v>561.60000000001276</v>
      </c>
      <c r="H266" s="50">
        <v>667.77000000000442</v>
      </c>
      <c r="I266" s="50">
        <f t="shared" si="15"/>
        <v>1.2293700000000172</v>
      </c>
      <c r="J266" s="48">
        <f t="shared" si="16"/>
        <v>1.2293700000000172</v>
      </c>
      <c r="L266" s="12"/>
      <c r="M266">
        <v>211630.00000000466</v>
      </c>
    </row>
    <row r="267" spans="2:13" ht="14.55" customHeight="1">
      <c r="B267" s="51">
        <v>43735</v>
      </c>
      <c r="C267" s="50">
        <v>195619.99999999534</v>
      </c>
      <c r="D267" s="50">
        <v>228449.99999999709</v>
      </c>
      <c r="E267" s="50">
        <v>0</v>
      </c>
      <c r="F267" s="50">
        <f t="shared" si="14"/>
        <v>424.06999999999243</v>
      </c>
      <c r="G267" s="50">
        <v>554.09999999999116</v>
      </c>
      <c r="H267" s="50">
        <v>657.11000000000297</v>
      </c>
      <c r="I267" s="50">
        <f t="shared" si="15"/>
        <v>1.2112099999999941</v>
      </c>
      <c r="J267" s="48">
        <f t="shared" si="16"/>
        <v>1.2112099999999941</v>
      </c>
      <c r="L267" s="12"/>
      <c r="M267">
        <v>195619.99999999534</v>
      </c>
    </row>
    <row r="268" spans="2:13" ht="14.55" customHeight="1">
      <c r="B268" s="51">
        <v>43736</v>
      </c>
      <c r="C268" s="50">
        <v>162230.0000000032</v>
      </c>
      <c r="D268" s="50">
        <v>230360.00000000058</v>
      </c>
      <c r="E268" s="50">
        <v>0</v>
      </c>
      <c r="F268" s="50">
        <f t="shared" si="14"/>
        <v>392.59000000000378</v>
      </c>
      <c r="G268" s="50">
        <v>525.99000000000729</v>
      </c>
      <c r="H268" s="50">
        <v>621.99999999999989</v>
      </c>
      <c r="I268" s="50">
        <f t="shared" si="15"/>
        <v>1.1479900000000069</v>
      </c>
      <c r="J268" s="48">
        <f t="shared" si="16"/>
        <v>1.1479900000000069</v>
      </c>
      <c r="L268" s="12"/>
      <c r="M268">
        <v>162230.0000000032</v>
      </c>
    </row>
    <row r="269" spans="2:13" ht="14.55" customHeight="1">
      <c r="B269" s="51">
        <v>43737</v>
      </c>
      <c r="C269" s="50">
        <v>172540.00000000087</v>
      </c>
      <c r="D269" s="50">
        <v>254639.99999999942</v>
      </c>
      <c r="E269" s="50">
        <v>0</v>
      </c>
      <c r="F269" s="50">
        <f t="shared" si="14"/>
        <v>427.18000000000029</v>
      </c>
      <c r="G269" s="50">
        <v>590.03999999998769</v>
      </c>
      <c r="H269" s="50">
        <v>698.86999999998523</v>
      </c>
      <c r="I269" s="50">
        <f t="shared" si="15"/>
        <v>1.2889099999999731</v>
      </c>
      <c r="J269" s="48">
        <f t="shared" si="16"/>
        <v>1.2889099999999731</v>
      </c>
      <c r="L269" s="12"/>
      <c r="M269">
        <v>172540.00000000087</v>
      </c>
    </row>
    <row r="270" spans="2:13" ht="15" customHeight="1" thickBot="1">
      <c r="B270" s="51">
        <v>43738</v>
      </c>
      <c r="C270" s="50">
        <v>189309.99999999767</v>
      </c>
      <c r="D270" s="50">
        <v>221100.00000000582</v>
      </c>
      <c r="E270" s="50">
        <v>0</v>
      </c>
      <c r="F270" s="50">
        <f t="shared" si="14"/>
        <v>410.41000000000349</v>
      </c>
      <c r="G270" s="50">
        <v>584.03000000001271</v>
      </c>
      <c r="H270" s="50">
        <v>691.69000000000835</v>
      </c>
      <c r="I270" s="50">
        <f t="shared" si="15"/>
        <v>1.2757200000000213</v>
      </c>
      <c r="J270" s="48">
        <f t="shared" si="16"/>
        <v>1.2757200000000213</v>
      </c>
      <c r="L270" s="12"/>
      <c r="M270">
        <v>189309.99999999767</v>
      </c>
    </row>
    <row r="271" spans="2:13" ht="15" customHeight="1" thickBot="1">
      <c r="B271" s="51"/>
      <c r="C271" s="43">
        <v>8098859.9999999963</v>
      </c>
      <c r="D271" s="43">
        <v>7910330</v>
      </c>
      <c r="E271" s="43">
        <v>3279630.0000000009</v>
      </c>
      <c r="F271" s="43">
        <f t="shared" si="14"/>
        <v>19288.819999999996</v>
      </c>
      <c r="G271" s="43">
        <v>19091.480000000003</v>
      </c>
      <c r="H271" s="43">
        <v>22487.80000000001</v>
      </c>
      <c r="I271" s="44">
        <f t="shared" si="15"/>
        <v>41.579280000000011</v>
      </c>
      <c r="J271" s="49">
        <f t="shared" si="16"/>
        <v>41.579280000000011</v>
      </c>
      <c r="L271" s="12"/>
      <c r="M271">
        <v>8098859.9999999963</v>
      </c>
    </row>
    <row r="272" spans="2:13" ht="14.55" customHeight="1">
      <c r="B272" s="51">
        <v>43739</v>
      </c>
      <c r="C272" s="50">
        <v>189900.00000000146</v>
      </c>
      <c r="D272" s="50">
        <v>208579.99999999447</v>
      </c>
      <c r="E272" s="50">
        <v>0</v>
      </c>
      <c r="F272" s="50">
        <f t="shared" si="14"/>
        <v>398.47999999999593</v>
      </c>
      <c r="G272" s="50">
        <v>587.51999999999782</v>
      </c>
      <c r="H272" s="50">
        <v>695.90999999999781</v>
      </c>
      <c r="I272" s="50">
        <f t="shared" si="15"/>
        <v>1.2834299999999959</v>
      </c>
      <c r="J272" s="48">
        <f t="shared" si="16"/>
        <v>1.2834299999999959</v>
      </c>
      <c r="L272" s="12"/>
      <c r="M272">
        <v>189900.00000000146</v>
      </c>
    </row>
    <row r="273" spans="2:16" ht="14.55" customHeight="1">
      <c r="B273" s="51">
        <v>43740</v>
      </c>
      <c r="C273" s="50">
        <v>161480.0000000032</v>
      </c>
      <c r="D273" s="50">
        <v>201750</v>
      </c>
      <c r="E273" s="50">
        <v>0</v>
      </c>
      <c r="F273" s="50">
        <f t="shared" si="14"/>
        <v>363.2300000000032</v>
      </c>
      <c r="G273" s="50">
        <v>572.54999999999256</v>
      </c>
      <c r="H273" s="50">
        <v>679.40000000000111</v>
      </c>
      <c r="I273" s="50">
        <f t="shared" si="15"/>
        <v>1.2519499999999937</v>
      </c>
      <c r="J273" s="48">
        <f t="shared" si="16"/>
        <v>1.2519499999999937</v>
      </c>
      <c r="L273" s="12"/>
      <c r="M273">
        <v>161480.0000000032</v>
      </c>
      <c r="N273" s="12"/>
      <c r="O273" s="12"/>
      <c r="P273" s="12"/>
    </row>
    <row r="274" spans="2:16" ht="14.55" customHeight="1">
      <c r="B274" s="51">
        <v>43741</v>
      </c>
      <c r="C274" s="50">
        <v>156119.99999999534</v>
      </c>
      <c r="D274" s="50">
        <v>194040.00000000087</v>
      </c>
      <c r="E274" s="50">
        <v>0</v>
      </c>
      <c r="F274" s="50">
        <f t="shared" si="14"/>
        <v>350.15999999999622</v>
      </c>
      <c r="G274" s="50">
        <v>560.41000000000452</v>
      </c>
      <c r="H274" s="50">
        <v>666.74999999999329</v>
      </c>
      <c r="I274" s="50">
        <f t="shared" si="15"/>
        <v>1.2271599999999978</v>
      </c>
      <c r="J274" s="48">
        <f t="shared" si="16"/>
        <v>1.2271599999999978</v>
      </c>
      <c r="L274" s="12"/>
      <c r="M274">
        <v>156119.99999999534</v>
      </c>
    </row>
    <row r="275" spans="2:16" ht="14.55" customHeight="1">
      <c r="B275" s="51">
        <v>43742</v>
      </c>
      <c r="C275" s="50">
        <v>227010.00000000204</v>
      </c>
      <c r="D275" s="50">
        <v>81139.999999999418</v>
      </c>
      <c r="E275" s="50">
        <v>42939.99999999869</v>
      </c>
      <c r="F275" s="50">
        <f t="shared" si="14"/>
        <v>351.09000000000009</v>
      </c>
      <c r="G275" s="50">
        <v>564.61000000000183</v>
      </c>
      <c r="H275" s="50">
        <v>672.32000000001335</v>
      </c>
      <c r="I275" s="50">
        <f t="shared" si="15"/>
        <v>1.2369300000000154</v>
      </c>
      <c r="J275" s="48">
        <f t="shared" si="16"/>
        <v>1.2369300000000154</v>
      </c>
      <c r="L275" s="12"/>
      <c r="M275">
        <v>227010.00000000204</v>
      </c>
    </row>
    <row r="276" spans="2:16" ht="14.55" customHeight="1">
      <c r="B276" s="51">
        <v>43743</v>
      </c>
      <c r="C276" s="50">
        <v>210190.00000000233</v>
      </c>
      <c r="D276" s="50">
        <v>137240.00000000524</v>
      </c>
      <c r="E276" s="50">
        <v>0</v>
      </c>
      <c r="F276" s="50">
        <f t="shared" si="14"/>
        <v>347.43000000000757</v>
      </c>
      <c r="G276" s="50">
        <v>538.20999999999231</v>
      </c>
      <c r="H276" s="50">
        <v>643.42999999999506</v>
      </c>
      <c r="I276" s="50">
        <f t="shared" si="15"/>
        <v>1.1816399999999874</v>
      </c>
      <c r="J276" s="48">
        <f t="shared" si="16"/>
        <v>1.1816399999999874</v>
      </c>
      <c r="L276" s="12"/>
      <c r="M276">
        <v>210190.00000000233</v>
      </c>
    </row>
    <row r="277" spans="2:16" ht="14.55" customHeight="1">
      <c r="B277" s="51">
        <v>43744</v>
      </c>
      <c r="C277" s="50">
        <v>280559.99999999767</v>
      </c>
      <c r="D277" s="50">
        <v>66629.999999997381</v>
      </c>
      <c r="E277" s="50">
        <v>0</v>
      </c>
      <c r="F277" s="50">
        <f t="shared" si="14"/>
        <v>347.18999999999505</v>
      </c>
      <c r="G277" s="50">
        <v>536.29000000000815</v>
      </c>
      <c r="H277" s="50">
        <v>642.15000000000089</v>
      </c>
      <c r="I277" s="50">
        <f t="shared" si="15"/>
        <v>1.1784400000000093</v>
      </c>
      <c r="J277" s="48">
        <f t="shared" si="16"/>
        <v>1.1784400000000093</v>
      </c>
      <c r="L277" s="12"/>
      <c r="M277">
        <v>280559.99999999767</v>
      </c>
    </row>
    <row r="278" spans="2:16" ht="14.55" customHeight="1">
      <c r="B278" s="51">
        <v>43745</v>
      </c>
      <c r="C278" s="50">
        <v>296790.00000000087</v>
      </c>
      <c r="D278" s="50">
        <v>49400.000000001455</v>
      </c>
      <c r="E278" s="50">
        <v>0</v>
      </c>
      <c r="F278" s="50">
        <f t="shared" si="14"/>
        <v>346.19000000000233</v>
      </c>
      <c r="G278" s="50">
        <v>524.67000000000041</v>
      </c>
      <c r="H278" s="50">
        <v>630.06999999998925</v>
      </c>
      <c r="I278" s="50">
        <f t="shared" si="15"/>
        <v>1.1547399999999899</v>
      </c>
      <c r="J278" s="48">
        <f t="shared" si="16"/>
        <v>1.1547399999999899</v>
      </c>
      <c r="L278" s="12"/>
      <c r="M278">
        <v>296790.00000000087</v>
      </c>
    </row>
    <row r="279" spans="2:16" ht="14.55" customHeight="1">
      <c r="B279" s="51">
        <v>43746</v>
      </c>
      <c r="C279" s="50">
        <v>315180.00000000029</v>
      </c>
      <c r="D279" s="50">
        <v>24529.999999998836</v>
      </c>
      <c r="E279" s="50">
        <v>0</v>
      </c>
      <c r="F279" s="50">
        <f t="shared" si="14"/>
        <v>339.70999999999913</v>
      </c>
      <c r="G279" s="50">
        <v>491.50999999999101</v>
      </c>
      <c r="H279" s="50">
        <v>593.24000000000865</v>
      </c>
      <c r="I279" s="50">
        <f t="shared" si="15"/>
        <v>1.0847499999999994</v>
      </c>
      <c r="J279" s="48">
        <f t="shared" si="16"/>
        <v>1.0847499999999994</v>
      </c>
      <c r="L279" s="12"/>
      <c r="M279">
        <v>315180.00000000029</v>
      </c>
    </row>
    <row r="280" spans="2:16" ht="14.55" customHeight="1">
      <c r="B280" s="51">
        <v>43747</v>
      </c>
      <c r="C280" s="50">
        <v>311369.99999999534</v>
      </c>
      <c r="D280" s="50">
        <v>32410.000000003492</v>
      </c>
      <c r="E280" s="50">
        <v>0</v>
      </c>
      <c r="F280" s="50">
        <f t="shared" si="14"/>
        <v>343.77999999999884</v>
      </c>
      <c r="G280" s="50">
        <v>521.35000000001241</v>
      </c>
      <c r="H280" s="50">
        <v>629.6999999999997</v>
      </c>
      <c r="I280" s="50">
        <f t="shared" si="15"/>
        <v>1.1510500000000119</v>
      </c>
      <c r="J280" s="48">
        <f t="shared" si="16"/>
        <v>1.1510500000000119</v>
      </c>
      <c r="L280" s="12"/>
      <c r="M280">
        <v>311369.99999999534</v>
      </c>
    </row>
    <row r="281" spans="2:16" ht="14.55" customHeight="1">
      <c r="B281" s="51">
        <v>43748</v>
      </c>
      <c r="C281" s="50">
        <v>340330.00000000175</v>
      </c>
      <c r="D281" s="50">
        <v>49.999999995634425</v>
      </c>
      <c r="E281" s="50">
        <v>0</v>
      </c>
      <c r="F281" s="50">
        <f t="shared" si="14"/>
        <v>340.37999999999738</v>
      </c>
      <c r="G281" s="50">
        <v>499.33999999998946</v>
      </c>
      <c r="H281" s="50">
        <v>610.03999999999792</v>
      </c>
      <c r="I281" s="50">
        <f t="shared" si="15"/>
        <v>1.1093799999999874</v>
      </c>
      <c r="J281" s="48">
        <f t="shared" si="16"/>
        <v>1.1093799999999874</v>
      </c>
      <c r="L281" s="12"/>
      <c r="M281">
        <v>340330.00000000175</v>
      </c>
    </row>
    <row r="282" spans="2:16" ht="14.55" customHeight="1">
      <c r="B282" s="51">
        <v>43749</v>
      </c>
      <c r="C282" s="50">
        <v>339180.00000000029</v>
      </c>
      <c r="D282" s="50">
        <v>0</v>
      </c>
      <c r="E282" s="50">
        <v>0</v>
      </c>
      <c r="F282" s="50">
        <f t="shared" si="14"/>
        <v>339.18000000000029</v>
      </c>
      <c r="G282" s="50">
        <v>532.08999999999662</v>
      </c>
      <c r="H282" s="50">
        <v>651.40999999999849</v>
      </c>
      <c r="I282" s="50">
        <f t="shared" si="15"/>
        <v>1.1834999999999949</v>
      </c>
      <c r="J282" s="48">
        <f t="shared" si="16"/>
        <v>1.1834999999999949</v>
      </c>
      <c r="L282" s="12"/>
      <c r="M282">
        <v>339180.00000000029</v>
      </c>
    </row>
    <row r="283" spans="2:16" ht="14.55" customHeight="1">
      <c r="B283" s="51">
        <v>43750</v>
      </c>
      <c r="C283" s="50">
        <v>326870.00000000262</v>
      </c>
      <c r="D283" s="50">
        <v>0</v>
      </c>
      <c r="E283" s="50">
        <v>0</v>
      </c>
      <c r="F283" s="50">
        <f t="shared" si="14"/>
        <v>326.87000000000262</v>
      </c>
      <c r="G283" s="50">
        <v>610.14000000000124</v>
      </c>
      <c r="H283" s="50">
        <v>737.26000000000624</v>
      </c>
      <c r="I283" s="50">
        <f t="shared" si="15"/>
        <v>1.3474000000000073</v>
      </c>
      <c r="J283" s="48">
        <f t="shared" si="16"/>
        <v>1.3474000000000073</v>
      </c>
      <c r="L283" s="12"/>
      <c r="M283">
        <v>326870.00000000262</v>
      </c>
    </row>
    <row r="284" spans="2:16" ht="14.55" customHeight="1">
      <c r="B284" s="51">
        <v>43751</v>
      </c>
      <c r="C284" s="50">
        <v>307409.99999999622</v>
      </c>
      <c r="D284" s="50">
        <v>0</v>
      </c>
      <c r="E284" s="50">
        <v>0</v>
      </c>
      <c r="F284" s="50">
        <f t="shared" si="14"/>
        <v>307.40999999999622</v>
      </c>
      <c r="G284" s="50">
        <v>912.76000000000579</v>
      </c>
      <c r="H284" s="50">
        <v>1087.6299999999901</v>
      </c>
      <c r="I284" s="50">
        <f t="shared" si="15"/>
        <v>2.0003899999999959</v>
      </c>
      <c r="J284" s="48">
        <f t="shared" si="16"/>
        <v>2.0003899999999959</v>
      </c>
      <c r="L284" s="12"/>
      <c r="M284">
        <v>307409.99999999622</v>
      </c>
    </row>
    <row r="285" spans="2:16" ht="14.55" customHeight="1">
      <c r="B285" s="51">
        <v>43752</v>
      </c>
      <c r="C285" s="50">
        <v>138880.00000000466</v>
      </c>
      <c r="D285" s="50">
        <v>180450.00000000437</v>
      </c>
      <c r="E285" s="50">
        <v>0</v>
      </c>
      <c r="F285" s="50">
        <f t="shared" si="14"/>
        <v>319.33000000000902</v>
      </c>
      <c r="G285" s="50">
        <v>828.68000000000563</v>
      </c>
      <c r="H285" s="50">
        <v>986.79000000001338</v>
      </c>
      <c r="I285" s="50">
        <f t="shared" si="15"/>
        <v>1.8154700000000188</v>
      </c>
      <c r="J285" s="48">
        <f t="shared" si="16"/>
        <v>1.8154700000000188</v>
      </c>
      <c r="L285" s="12"/>
      <c r="M285">
        <v>138880.00000000466</v>
      </c>
    </row>
    <row r="286" spans="2:16" ht="14.55" customHeight="1">
      <c r="B286" s="51">
        <v>43753</v>
      </c>
      <c r="C286" s="50">
        <v>0</v>
      </c>
      <c r="D286" s="50">
        <v>311250</v>
      </c>
      <c r="E286" s="50">
        <v>0</v>
      </c>
      <c r="F286" s="50">
        <f t="shared" si="14"/>
        <v>311.25</v>
      </c>
      <c r="G286" s="50">
        <v>520.52999999999372</v>
      </c>
      <c r="H286" s="50">
        <v>624.3300000000005</v>
      </c>
      <c r="I286" s="50">
        <f t="shared" si="15"/>
        <v>1.1448599999999942</v>
      </c>
      <c r="J286" s="48">
        <f t="shared" si="16"/>
        <v>1.1448599999999942</v>
      </c>
      <c r="L286" s="12"/>
      <c r="M286">
        <v>0</v>
      </c>
    </row>
    <row r="287" spans="2:16" ht="14.55" customHeight="1">
      <c r="B287" s="51">
        <v>43754</v>
      </c>
      <c r="C287" s="50">
        <v>0</v>
      </c>
      <c r="D287" s="50">
        <v>302049.99999999563</v>
      </c>
      <c r="E287" s="50">
        <v>0</v>
      </c>
      <c r="F287" s="50">
        <f t="shared" si="14"/>
        <v>302.04999999999563</v>
      </c>
      <c r="G287" s="50">
        <v>519.61000000000013</v>
      </c>
      <c r="H287" s="50">
        <v>624.04999999998267</v>
      </c>
      <c r="I287" s="50">
        <f t="shared" si="15"/>
        <v>1.1436599999999828</v>
      </c>
      <c r="J287" s="48">
        <f t="shared" si="16"/>
        <v>1.1436599999999828</v>
      </c>
      <c r="L287" s="12"/>
      <c r="M287">
        <v>0</v>
      </c>
    </row>
    <row r="288" spans="2:16" ht="14.55" customHeight="1">
      <c r="B288" s="51">
        <v>43755</v>
      </c>
      <c r="C288" s="50">
        <v>0</v>
      </c>
      <c r="D288" s="50">
        <v>295790.00000000087</v>
      </c>
      <c r="E288" s="50">
        <v>0</v>
      </c>
      <c r="F288" s="50">
        <f t="shared" si="14"/>
        <v>295.79000000000087</v>
      </c>
      <c r="G288" s="50">
        <v>546.57000000000266</v>
      </c>
      <c r="H288" s="50">
        <v>647.35000000001719</v>
      </c>
      <c r="I288" s="50">
        <f t="shared" si="15"/>
        <v>1.1939200000000199</v>
      </c>
      <c r="J288" s="48">
        <f t="shared" si="16"/>
        <v>1.1939200000000199</v>
      </c>
      <c r="L288" s="12"/>
      <c r="M288">
        <v>0</v>
      </c>
    </row>
    <row r="289" spans="2:16" ht="14.55" customHeight="1">
      <c r="B289" s="51">
        <v>43756</v>
      </c>
      <c r="C289" s="50">
        <v>0</v>
      </c>
      <c r="D289" s="50">
        <v>300150.00000000146</v>
      </c>
      <c r="E289" s="50">
        <v>0</v>
      </c>
      <c r="F289" s="50">
        <f t="shared" si="14"/>
        <v>300.15000000000146</v>
      </c>
      <c r="G289" s="50">
        <v>528.94000000000574</v>
      </c>
      <c r="H289" s="50">
        <v>622.64999999999304</v>
      </c>
      <c r="I289" s="50">
        <f t="shared" si="15"/>
        <v>1.1515899999999988</v>
      </c>
      <c r="J289" s="48">
        <f t="shared" si="16"/>
        <v>1.1515899999999988</v>
      </c>
      <c r="L289" s="12"/>
      <c r="M289">
        <v>0</v>
      </c>
    </row>
    <row r="290" spans="2:16" ht="14.55" customHeight="1">
      <c r="B290" s="51">
        <v>43757</v>
      </c>
      <c r="C290" s="50">
        <v>172529.99999999884</v>
      </c>
      <c r="D290" s="50">
        <v>123229.99999999593</v>
      </c>
      <c r="E290" s="50">
        <v>0</v>
      </c>
      <c r="F290" s="50">
        <f t="shared" si="14"/>
        <v>295.75999999999476</v>
      </c>
      <c r="G290" s="50">
        <v>540.70999999999003</v>
      </c>
      <c r="H290" s="50">
        <v>633.9100000000002</v>
      </c>
      <c r="I290" s="50">
        <f t="shared" si="15"/>
        <v>1.1746199999999904</v>
      </c>
      <c r="J290" s="48">
        <f t="shared" si="16"/>
        <v>1.1746199999999904</v>
      </c>
      <c r="L290" s="12"/>
      <c r="M290">
        <v>172529.99999999884</v>
      </c>
    </row>
    <row r="291" spans="2:16" ht="14.55" customHeight="1">
      <c r="B291" s="51">
        <v>43758</v>
      </c>
      <c r="C291" s="50">
        <v>268260.00000000204</v>
      </c>
      <c r="D291" s="50">
        <v>0</v>
      </c>
      <c r="E291" s="50">
        <v>0</v>
      </c>
      <c r="F291" s="50">
        <f t="shared" si="14"/>
        <v>268.26000000000204</v>
      </c>
      <c r="G291" s="50">
        <v>535.49000000001001</v>
      </c>
      <c r="H291" s="50">
        <v>631.30999999999915</v>
      </c>
      <c r="I291" s="50">
        <f t="shared" si="15"/>
        <v>1.1668000000000094</v>
      </c>
      <c r="J291" s="48">
        <f t="shared" si="16"/>
        <v>1.1668000000000094</v>
      </c>
      <c r="L291" s="12"/>
      <c r="M291">
        <v>268260.00000000204</v>
      </c>
    </row>
    <row r="292" spans="2:16" ht="14.55" customHeight="1">
      <c r="B292" s="51">
        <v>43759</v>
      </c>
      <c r="C292" s="50">
        <v>269729.99999999593</v>
      </c>
      <c r="D292" s="50">
        <v>0</v>
      </c>
      <c r="E292" s="50">
        <v>0</v>
      </c>
      <c r="F292" s="50">
        <f t="shared" si="14"/>
        <v>269.72999999999593</v>
      </c>
      <c r="G292" s="50">
        <v>555.34000000000106</v>
      </c>
      <c r="H292" s="50">
        <v>649.10000000000423</v>
      </c>
      <c r="I292" s="50">
        <f t="shared" si="15"/>
        <v>1.2044400000000053</v>
      </c>
      <c r="J292" s="48">
        <f t="shared" si="16"/>
        <v>1.2044400000000053</v>
      </c>
      <c r="L292" s="12"/>
      <c r="M292">
        <v>269729.99999999593</v>
      </c>
    </row>
    <row r="293" spans="2:16" ht="14.55" customHeight="1">
      <c r="B293" s="51">
        <v>43760</v>
      </c>
      <c r="C293" s="50">
        <v>128949.99999999709</v>
      </c>
      <c r="D293" s="50">
        <v>130510.00000000204</v>
      </c>
      <c r="E293" s="50">
        <v>0</v>
      </c>
      <c r="F293" s="50">
        <f t="shared" si="14"/>
        <v>259.45999999999913</v>
      </c>
      <c r="G293" s="50">
        <v>563.73999999999569</v>
      </c>
      <c r="H293" s="50">
        <v>656.94000000000585</v>
      </c>
      <c r="I293" s="50">
        <f t="shared" si="15"/>
        <v>1.2206800000000018</v>
      </c>
      <c r="J293" s="48">
        <f t="shared" si="16"/>
        <v>1.2206800000000018</v>
      </c>
      <c r="L293" s="12"/>
      <c r="M293">
        <v>128949.99999999709</v>
      </c>
    </row>
    <row r="294" spans="2:16" ht="14.55" customHeight="1">
      <c r="B294" s="51">
        <v>43761</v>
      </c>
      <c r="C294" s="50">
        <v>0</v>
      </c>
      <c r="D294" s="50">
        <v>257940.00000000233</v>
      </c>
      <c r="E294" s="50">
        <v>0</v>
      </c>
      <c r="F294" s="50">
        <f t="shared" si="14"/>
        <v>257.94000000000233</v>
      </c>
      <c r="G294" s="50">
        <v>531.79000000000087</v>
      </c>
      <c r="H294" s="50">
        <v>627.77999999998713</v>
      </c>
      <c r="I294" s="50">
        <f t="shared" si="15"/>
        <v>1.1595699999999878</v>
      </c>
      <c r="J294" s="48">
        <f t="shared" si="16"/>
        <v>1.1595699999999878</v>
      </c>
      <c r="L294" s="12"/>
      <c r="M294">
        <v>0</v>
      </c>
    </row>
    <row r="295" spans="2:16" ht="14.55" customHeight="1">
      <c r="B295" s="51">
        <v>43762</v>
      </c>
      <c r="C295" s="50">
        <v>0</v>
      </c>
      <c r="D295" s="50">
        <v>247750</v>
      </c>
      <c r="E295" s="50">
        <v>0</v>
      </c>
      <c r="F295" s="50">
        <f t="shared" si="14"/>
        <v>247.75</v>
      </c>
      <c r="G295" s="50">
        <v>527.07999999999799</v>
      </c>
      <c r="H295" s="50">
        <v>626.23999999999569</v>
      </c>
      <c r="I295" s="50">
        <f t="shared" si="15"/>
        <v>1.1533199999999939</v>
      </c>
      <c r="J295" s="48">
        <f t="shared" si="16"/>
        <v>1.1533199999999939</v>
      </c>
      <c r="L295" s="12"/>
      <c r="M295">
        <v>0</v>
      </c>
    </row>
    <row r="296" spans="2:16" ht="14.55" customHeight="1">
      <c r="B296" s="51">
        <v>43763</v>
      </c>
      <c r="C296" s="50">
        <v>0</v>
      </c>
      <c r="D296" s="50">
        <v>244809.99999999767</v>
      </c>
      <c r="E296" s="50">
        <v>0</v>
      </c>
      <c r="F296" s="50">
        <f t="shared" si="14"/>
        <v>244.80999999999767</v>
      </c>
      <c r="G296" s="50">
        <v>513.10000000000855</v>
      </c>
      <c r="H296" s="50">
        <v>612.92000000001678</v>
      </c>
      <c r="I296" s="50">
        <f t="shared" si="15"/>
        <v>1.1260200000000256</v>
      </c>
      <c r="J296" s="48">
        <f t="shared" si="16"/>
        <v>1.1260200000000256</v>
      </c>
      <c r="L296" s="12"/>
      <c r="M296">
        <v>0</v>
      </c>
    </row>
    <row r="297" spans="2:16" ht="14.55" customHeight="1">
      <c r="B297" s="51">
        <v>43764</v>
      </c>
      <c r="C297" s="50">
        <v>123820.00000000698</v>
      </c>
      <c r="D297" s="50">
        <v>112330.00000000175</v>
      </c>
      <c r="E297" s="50">
        <v>0</v>
      </c>
      <c r="F297" s="50">
        <f t="shared" si="14"/>
        <v>236.15000000000873</v>
      </c>
      <c r="G297" s="50">
        <v>510.12999999998954</v>
      </c>
      <c r="H297" s="50">
        <v>610.50999999999078</v>
      </c>
      <c r="I297" s="50">
        <f t="shared" si="15"/>
        <v>1.1206399999999803</v>
      </c>
      <c r="J297" s="48">
        <f t="shared" si="16"/>
        <v>1.1206399999999803</v>
      </c>
      <c r="L297" s="12"/>
      <c r="M297">
        <v>123820.00000000698</v>
      </c>
    </row>
    <row r="298" spans="2:16" ht="14.55" customHeight="1">
      <c r="B298" s="51">
        <v>43765</v>
      </c>
      <c r="C298" s="50">
        <v>231079.99999999447</v>
      </c>
      <c r="D298" s="50">
        <v>0</v>
      </c>
      <c r="E298" s="50">
        <v>0</v>
      </c>
      <c r="F298" s="50">
        <f t="shared" si="14"/>
        <v>231.07999999999447</v>
      </c>
      <c r="G298" s="50">
        <v>522.49999999999375</v>
      </c>
      <c r="H298" s="50">
        <v>623.9400000000046</v>
      </c>
      <c r="I298" s="50">
        <f t="shared" si="15"/>
        <v>1.1464399999999981</v>
      </c>
      <c r="J298" s="48">
        <f t="shared" si="16"/>
        <v>1.1464399999999981</v>
      </c>
      <c r="L298" s="12"/>
      <c r="M298">
        <v>231079.99999999447</v>
      </c>
    </row>
    <row r="299" spans="2:16" ht="14.55" customHeight="1">
      <c r="B299" s="51">
        <v>43766</v>
      </c>
      <c r="C299" s="50">
        <v>231800.00000000291</v>
      </c>
      <c r="D299" s="50">
        <v>0</v>
      </c>
      <c r="E299" s="50">
        <v>0</v>
      </c>
      <c r="F299" s="50">
        <f t="shared" si="14"/>
        <v>231.80000000000291</v>
      </c>
      <c r="G299" s="50">
        <v>518.74000000000819</v>
      </c>
      <c r="H299" s="50">
        <v>617.48999999998944</v>
      </c>
      <c r="I299" s="50">
        <f t="shared" si="15"/>
        <v>1.1362299999999979</v>
      </c>
      <c r="J299" s="48">
        <f t="shared" si="16"/>
        <v>1.1362299999999979</v>
      </c>
      <c r="L299" s="12"/>
      <c r="M299">
        <v>231800.00000000291</v>
      </c>
    </row>
    <row r="300" spans="2:16" ht="14.55" customHeight="1">
      <c r="B300" s="51">
        <v>43767</v>
      </c>
      <c r="C300" s="50">
        <v>224489.99999999796</v>
      </c>
      <c r="D300" s="50">
        <v>0</v>
      </c>
      <c r="E300" s="50">
        <v>0</v>
      </c>
      <c r="F300" s="50">
        <f t="shared" si="14"/>
        <v>224.48999999999796</v>
      </c>
      <c r="G300" s="50">
        <v>529.06999999999016</v>
      </c>
      <c r="H300" s="50">
        <v>629.62000000001694</v>
      </c>
      <c r="I300" s="50">
        <f t="shared" si="15"/>
        <v>1.1586900000000071</v>
      </c>
      <c r="J300" s="48">
        <f t="shared" si="16"/>
        <v>1.1586900000000071</v>
      </c>
      <c r="L300" s="12"/>
      <c r="M300">
        <v>224489.99999999796</v>
      </c>
    </row>
    <row r="301" spans="2:16" ht="15" customHeight="1">
      <c r="B301" s="51">
        <v>43768</v>
      </c>
      <c r="C301" s="50">
        <v>225330.00000000175</v>
      </c>
      <c r="D301" s="50">
        <v>0</v>
      </c>
      <c r="E301" s="50">
        <v>0</v>
      </c>
      <c r="F301" s="50">
        <f t="shared" si="14"/>
        <v>225.33000000000175</v>
      </c>
      <c r="G301" s="50">
        <v>538.07000000000471</v>
      </c>
      <c r="H301" s="50">
        <v>636.82999999998913</v>
      </c>
      <c r="I301" s="50">
        <f t="shared" si="15"/>
        <v>1.1748999999999936</v>
      </c>
      <c r="J301" s="48">
        <f t="shared" si="16"/>
        <v>1.1748999999999936</v>
      </c>
      <c r="L301" s="12"/>
      <c r="M301">
        <v>225330.00000000175</v>
      </c>
    </row>
    <row r="302" spans="2:16" s="14" customFormat="1" ht="15" customHeight="1" thickBot="1">
      <c r="B302" s="51">
        <v>43769</v>
      </c>
      <c r="C302" s="50">
        <v>221629.99999999738</v>
      </c>
      <c r="D302" s="50">
        <v>0</v>
      </c>
      <c r="E302" s="50">
        <v>0</v>
      </c>
      <c r="F302" s="50">
        <f t="shared" si="14"/>
        <v>221.62999999999738</v>
      </c>
      <c r="G302" s="50">
        <v>636.33000000000095</v>
      </c>
      <c r="H302" s="50">
        <v>727.42000000000928</v>
      </c>
      <c r="I302" s="50">
        <f t="shared" si="15"/>
        <v>1.3637500000000102</v>
      </c>
      <c r="J302" s="48">
        <f t="shared" si="16"/>
        <v>1.3637500000000102</v>
      </c>
      <c r="L302" s="13"/>
      <c r="M302">
        <v>221629.99999999738</v>
      </c>
    </row>
    <row r="303" spans="2:16" ht="14.55" customHeight="1" thickBot="1">
      <c r="B303" s="51"/>
      <c r="C303" s="43">
        <v>5698890</v>
      </c>
      <c r="D303" s="43">
        <v>3502029.9999999986</v>
      </c>
      <c r="E303" s="43">
        <v>42939.99999999869</v>
      </c>
      <c r="F303" s="43">
        <f t="shared" si="14"/>
        <v>9243.8599999999969</v>
      </c>
      <c r="G303" s="43">
        <v>17417.869999999995</v>
      </c>
      <c r="H303" s="43">
        <v>20728.490000000016</v>
      </c>
      <c r="I303" s="44">
        <f t="shared" si="15"/>
        <v>38.146360000000016</v>
      </c>
      <c r="J303" s="49">
        <f t="shared" si="16"/>
        <v>38.146360000000016</v>
      </c>
      <c r="M303">
        <v>5698890</v>
      </c>
    </row>
    <row r="304" spans="2:16" ht="14.55" customHeight="1">
      <c r="B304" s="51">
        <v>43770</v>
      </c>
      <c r="C304" s="50">
        <v>212389.99999999942</v>
      </c>
      <c r="D304" s="50">
        <v>0</v>
      </c>
      <c r="E304" s="50">
        <v>0</v>
      </c>
      <c r="F304" s="50">
        <f t="shared" si="14"/>
        <v>212.38999999999942</v>
      </c>
      <c r="G304" s="50">
        <v>580.06999999999209</v>
      </c>
      <c r="H304" s="50">
        <v>674.30000000000234</v>
      </c>
      <c r="I304" s="50">
        <f t="shared" si="15"/>
        <v>1.2543699999999944</v>
      </c>
      <c r="J304" s="48">
        <f t="shared" si="16"/>
        <v>1.2543699999999944</v>
      </c>
      <c r="K304" s="12"/>
      <c r="L304" s="12"/>
      <c r="M304">
        <v>212389.99999999942</v>
      </c>
      <c r="N304" s="12"/>
      <c r="O304" s="12"/>
      <c r="P304" s="12"/>
    </row>
    <row r="305" spans="2:13" ht="14.55" customHeight="1">
      <c r="B305" s="51">
        <v>43771</v>
      </c>
      <c r="C305" s="50">
        <v>180319.99999999971</v>
      </c>
      <c r="D305" s="50">
        <v>0</v>
      </c>
      <c r="E305" s="50">
        <v>0</v>
      </c>
      <c r="F305" s="50">
        <f t="shared" si="14"/>
        <v>180.31999999999971</v>
      </c>
      <c r="G305" s="50">
        <v>464.84000000002368</v>
      </c>
      <c r="H305" s="50">
        <v>539.81999999999175</v>
      </c>
      <c r="I305" s="50">
        <f t="shared" si="15"/>
        <v>1.0046600000000154</v>
      </c>
      <c r="J305" s="48">
        <f t="shared" si="16"/>
        <v>1.0046600000000154</v>
      </c>
      <c r="M305">
        <v>180319.99999999971</v>
      </c>
    </row>
    <row r="306" spans="2:13" ht="14.55" customHeight="1">
      <c r="B306" s="51">
        <v>43772</v>
      </c>
      <c r="C306" s="50">
        <v>224310.00000000495</v>
      </c>
      <c r="D306" s="50">
        <v>0</v>
      </c>
      <c r="E306" s="50">
        <v>0</v>
      </c>
      <c r="F306" s="50">
        <f t="shared" ref="F306:F369" si="17">SUM(C306:E306)/1000</f>
        <v>224.31000000000495</v>
      </c>
      <c r="G306" s="50">
        <v>680.23999999998352</v>
      </c>
      <c r="H306" s="50">
        <v>765.30999999999949</v>
      </c>
      <c r="I306" s="50">
        <f t="shared" ref="I306:I369" si="18">SUM(G306:H306)/1000</f>
        <v>1.4455499999999828</v>
      </c>
      <c r="J306" s="48">
        <f t="shared" ref="J306:J369" si="19">I306</f>
        <v>1.4455499999999828</v>
      </c>
      <c r="M306">
        <v>224310.00000000495</v>
      </c>
    </row>
    <row r="307" spans="2:13" ht="14.55" customHeight="1">
      <c r="B307" s="51">
        <v>43773</v>
      </c>
      <c r="C307" s="50">
        <v>216900.00000000146</v>
      </c>
      <c r="D307" s="50">
        <v>0</v>
      </c>
      <c r="E307" s="50">
        <v>0</v>
      </c>
      <c r="F307" s="50">
        <f t="shared" si="17"/>
        <v>216.90000000000146</v>
      </c>
      <c r="G307" s="50">
        <v>746.03000000000463</v>
      </c>
      <c r="H307" s="50">
        <v>828.51000000000852</v>
      </c>
      <c r="I307" s="50">
        <f t="shared" si="18"/>
        <v>1.5745400000000132</v>
      </c>
      <c r="J307" s="48">
        <f t="shared" si="19"/>
        <v>1.5745400000000132</v>
      </c>
      <c r="M307">
        <v>216900.00000000146</v>
      </c>
    </row>
    <row r="308" spans="2:13" ht="14.55" customHeight="1">
      <c r="B308" s="51">
        <v>43774</v>
      </c>
      <c r="C308" s="50">
        <v>207569.99999999971</v>
      </c>
      <c r="D308" s="50">
        <v>12500</v>
      </c>
      <c r="E308" s="50">
        <v>0</v>
      </c>
      <c r="F308" s="50">
        <f t="shared" si="17"/>
        <v>220.06999999999971</v>
      </c>
      <c r="G308" s="50">
        <v>631.77000000000305</v>
      </c>
      <c r="H308" s="50">
        <v>717.09999999998786</v>
      </c>
      <c r="I308" s="50">
        <f t="shared" si="18"/>
        <v>1.3488699999999907</v>
      </c>
      <c r="J308" s="48">
        <f t="shared" si="19"/>
        <v>1.3488699999999907</v>
      </c>
      <c r="M308">
        <v>207569.99999999971</v>
      </c>
    </row>
    <row r="309" spans="2:13" ht="14.55" customHeight="1">
      <c r="B309" s="51">
        <v>43775</v>
      </c>
      <c r="C309" s="50">
        <v>170369.99999999534</v>
      </c>
      <c r="D309" s="50">
        <v>28889.999999999418</v>
      </c>
      <c r="E309" s="50">
        <v>0</v>
      </c>
      <c r="F309" s="50">
        <f t="shared" si="17"/>
        <v>199.25999999999476</v>
      </c>
      <c r="G309" s="50">
        <v>552.9899999999941</v>
      </c>
      <c r="H309" s="50">
        <v>645.18999999999949</v>
      </c>
      <c r="I309" s="50">
        <f t="shared" si="18"/>
        <v>1.1981799999999934</v>
      </c>
      <c r="J309" s="48">
        <f t="shared" si="19"/>
        <v>1.1981799999999934</v>
      </c>
      <c r="M309">
        <v>170369.99999999534</v>
      </c>
    </row>
    <row r="310" spans="2:13" ht="14.55" customHeight="1">
      <c r="B310" s="51">
        <v>43776</v>
      </c>
      <c r="C310" s="50">
        <v>97010.000000002037</v>
      </c>
      <c r="D310" s="50">
        <v>92040.000000000873</v>
      </c>
      <c r="E310" s="50">
        <v>0</v>
      </c>
      <c r="F310" s="50">
        <f t="shared" si="17"/>
        <v>189.05000000000291</v>
      </c>
      <c r="G310" s="50">
        <v>568.03999999999633</v>
      </c>
      <c r="H310" s="50">
        <v>666.18000000001132</v>
      </c>
      <c r="I310" s="50">
        <f t="shared" si="18"/>
        <v>1.2342200000000074</v>
      </c>
      <c r="J310" s="48">
        <f t="shared" si="19"/>
        <v>1.2342200000000074</v>
      </c>
      <c r="M310">
        <v>97010.000000002037</v>
      </c>
    </row>
    <row r="311" spans="2:13" ht="14.55" customHeight="1">
      <c r="B311" s="51">
        <v>43777</v>
      </c>
      <c r="C311" s="50">
        <v>98220.000000001164</v>
      </c>
      <c r="D311" s="50">
        <v>114790.00000000087</v>
      </c>
      <c r="E311" s="50">
        <v>0</v>
      </c>
      <c r="F311" s="50">
        <f t="shared" si="17"/>
        <v>213.01000000000204</v>
      </c>
      <c r="G311" s="50">
        <v>555.99000000000842</v>
      </c>
      <c r="H311" s="50">
        <v>648.469999999989</v>
      </c>
      <c r="I311" s="50">
        <f t="shared" si="18"/>
        <v>1.2044599999999972</v>
      </c>
      <c r="J311" s="48">
        <f t="shared" si="19"/>
        <v>1.2044599999999972</v>
      </c>
      <c r="M311">
        <v>98220.000000001164</v>
      </c>
    </row>
    <row r="312" spans="2:13" ht="14.55" customHeight="1">
      <c r="B312" s="51">
        <v>43778</v>
      </c>
      <c r="C312" s="50">
        <v>220029.99999999884</v>
      </c>
      <c r="D312" s="50">
        <v>0</v>
      </c>
      <c r="E312" s="50">
        <v>0</v>
      </c>
      <c r="F312" s="50">
        <f t="shared" si="17"/>
        <v>220.02999999999884</v>
      </c>
      <c r="G312" s="50">
        <v>565.13999999999953</v>
      </c>
      <c r="H312" s="50">
        <v>658.36000000000183</v>
      </c>
      <c r="I312" s="50">
        <f t="shared" si="18"/>
        <v>1.2235000000000014</v>
      </c>
      <c r="J312" s="48">
        <f t="shared" si="19"/>
        <v>1.2235000000000014</v>
      </c>
      <c r="M312">
        <v>220029.99999999884</v>
      </c>
    </row>
    <row r="313" spans="2:13" ht="14.55" customHeight="1">
      <c r="B313" s="51">
        <v>43779</v>
      </c>
      <c r="C313" s="50">
        <v>200370.00000000262</v>
      </c>
      <c r="D313" s="50">
        <v>0</v>
      </c>
      <c r="E313" s="50">
        <v>0</v>
      </c>
      <c r="F313" s="50">
        <f t="shared" si="17"/>
        <v>200.37000000000262</v>
      </c>
      <c r="G313" s="50">
        <v>537.31000000000506</v>
      </c>
      <c r="H313" s="50">
        <v>634.20999999999594</v>
      </c>
      <c r="I313" s="50">
        <f t="shared" si="18"/>
        <v>1.1715200000000008</v>
      </c>
      <c r="J313" s="48">
        <f t="shared" si="19"/>
        <v>1.1715200000000008</v>
      </c>
      <c r="M313">
        <v>200370.00000000262</v>
      </c>
    </row>
    <row r="314" spans="2:13" ht="14.55" customHeight="1">
      <c r="B314" s="51">
        <v>43780</v>
      </c>
      <c r="C314" s="50">
        <v>192609.99999999331</v>
      </c>
      <c r="D314" s="50">
        <v>0</v>
      </c>
      <c r="E314" s="50">
        <v>0</v>
      </c>
      <c r="F314" s="50">
        <f t="shared" si="17"/>
        <v>192.60999999999331</v>
      </c>
      <c r="G314" s="50">
        <v>525.73999999999899</v>
      </c>
      <c r="H314" s="50">
        <v>626.86999999999671</v>
      </c>
      <c r="I314" s="50">
        <f t="shared" si="18"/>
        <v>1.1526099999999955</v>
      </c>
      <c r="J314" s="48">
        <f t="shared" si="19"/>
        <v>1.1526099999999955</v>
      </c>
      <c r="M314">
        <v>192609.99999999331</v>
      </c>
    </row>
    <row r="315" spans="2:13" ht="14.55" customHeight="1">
      <c r="B315" s="51">
        <v>43781</v>
      </c>
      <c r="C315" s="50">
        <v>185110.00000000058</v>
      </c>
      <c r="D315" s="50">
        <v>0</v>
      </c>
      <c r="E315" s="50">
        <v>0</v>
      </c>
      <c r="F315" s="50">
        <f t="shared" si="17"/>
        <v>185.11000000000058</v>
      </c>
      <c r="G315" s="50">
        <v>539.62999999998829</v>
      </c>
      <c r="H315" s="50">
        <v>641.68000000000802</v>
      </c>
      <c r="I315" s="50">
        <f t="shared" si="18"/>
        <v>1.1813099999999963</v>
      </c>
      <c r="J315" s="48">
        <f t="shared" si="19"/>
        <v>1.1813099999999963</v>
      </c>
      <c r="M315">
        <v>185110.00000000058</v>
      </c>
    </row>
    <row r="316" spans="2:13" ht="14.55" customHeight="1">
      <c r="B316" s="51">
        <v>43782</v>
      </c>
      <c r="C316" s="50">
        <v>175840.00000000378</v>
      </c>
      <c r="D316" s="50">
        <v>0</v>
      </c>
      <c r="E316" s="50">
        <v>0</v>
      </c>
      <c r="F316" s="50">
        <f t="shared" si="17"/>
        <v>175.84000000000378</v>
      </c>
      <c r="G316" s="50">
        <v>571.96000000000424</v>
      </c>
      <c r="H316" s="50">
        <v>676.02999999999724</v>
      </c>
      <c r="I316" s="50">
        <f t="shared" si="18"/>
        <v>1.2479900000000017</v>
      </c>
      <c r="J316" s="48">
        <f t="shared" si="19"/>
        <v>1.2479900000000017</v>
      </c>
      <c r="M316">
        <v>175840.00000000378</v>
      </c>
    </row>
    <row r="317" spans="2:13" ht="14.55" customHeight="1">
      <c r="B317" s="51">
        <v>43783</v>
      </c>
      <c r="C317" s="50">
        <v>171339.99999999651</v>
      </c>
      <c r="D317" s="50">
        <v>0</v>
      </c>
      <c r="E317" s="50">
        <v>0</v>
      </c>
      <c r="F317" s="50">
        <f t="shared" si="17"/>
        <v>171.33999999999651</v>
      </c>
      <c r="G317" s="50">
        <v>570.02000000001374</v>
      </c>
      <c r="H317" s="50">
        <v>673.33000000000709</v>
      </c>
      <c r="I317" s="50">
        <f t="shared" si="18"/>
        <v>1.2433500000000208</v>
      </c>
      <c r="J317" s="48">
        <f t="shared" si="19"/>
        <v>1.2433500000000208</v>
      </c>
      <c r="M317">
        <v>171339.99999999651</v>
      </c>
    </row>
    <row r="318" spans="2:13" ht="14.55" customHeight="1">
      <c r="B318" s="51">
        <v>43784</v>
      </c>
      <c r="C318" s="50">
        <v>168270.00000000407</v>
      </c>
      <c r="D318" s="50">
        <v>0</v>
      </c>
      <c r="E318" s="50">
        <v>0</v>
      </c>
      <c r="F318" s="50">
        <f t="shared" si="17"/>
        <v>168.27000000000407</v>
      </c>
      <c r="G318" s="50">
        <v>569.04999999997585</v>
      </c>
      <c r="H318" s="50">
        <v>671.72999999999661</v>
      </c>
      <c r="I318" s="50">
        <f t="shared" si="18"/>
        <v>1.2407799999999725</v>
      </c>
      <c r="J318" s="48">
        <f t="shared" si="19"/>
        <v>1.2407799999999725</v>
      </c>
      <c r="M318">
        <v>168270.00000000407</v>
      </c>
    </row>
    <row r="319" spans="2:13" ht="14.55" customHeight="1">
      <c r="B319" s="51">
        <v>43785</v>
      </c>
      <c r="C319" s="50">
        <v>172669.99999999825</v>
      </c>
      <c r="D319" s="50">
        <v>0</v>
      </c>
      <c r="E319" s="50">
        <v>0</v>
      </c>
      <c r="F319" s="50">
        <f t="shared" si="17"/>
        <v>172.66999999999825</v>
      </c>
      <c r="G319" s="50">
        <v>555.65000000001419</v>
      </c>
      <c r="H319" s="50">
        <v>657.61999999999432</v>
      </c>
      <c r="I319" s="50">
        <f t="shared" si="18"/>
        <v>1.2132700000000087</v>
      </c>
      <c r="J319" s="48">
        <f t="shared" si="19"/>
        <v>1.2132700000000087</v>
      </c>
      <c r="M319">
        <v>172669.99999999825</v>
      </c>
    </row>
    <row r="320" spans="2:13" ht="14.55" customHeight="1">
      <c r="B320" s="51">
        <v>43786</v>
      </c>
      <c r="C320" s="50">
        <v>176680.00000000029</v>
      </c>
      <c r="D320" s="50">
        <v>0</v>
      </c>
      <c r="E320" s="50">
        <v>0</v>
      </c>
      <c r="F320" s="50">
        <f t="shared" si="17"/>
        <v>176.68000000000029</v>
      </c>
      <c r="G320" s="50">
        <v>520.45999999999992</v>
      </c>
      <c r="H320" s="50">
        <v>618.04999999999666</v>
      </c>
      <c r="I320" s="50">
        <f t="shared" si="18"/>
        <v>1.1385099999999966</v>
      </c>
      <c r="J320" s="48">
        <f t="shared" si="19"/>
        <v>1.1385099999999966</v>
      </c>
      <c r="M320">
        <v>176680.00000000029</v>
      </c>
    </row>
    <row r="321" spans="2:13" ht="14.55" customHeight="1">
      <c r="B321" s="51">
        <v>43787</v>
      </c>
      <c r="C321" s="50">
        <v>161040.00000000087</v>
      </c>
      <c r="D321" s="50">
        <v>0</v>
      </c>
      <c r="E321" s="50">
        <v>0</v>
      </c>
      <c r="F321" s="50">
        <f t="shared" si="17"/>
        <v>161.04000000000087</v>
      </c>
      <c r="G321" s="50">
        <v>510.84000000000174</v>
      </c>
      <c r="H321" s="50">
        <v>596.67000000000314</v>
      </c>
      <c r="I321" s="50">
        <f t="shared" si="18"/>
        <v>1.1075100000000047</v>
      </c>
      <c r="J321" s="48">
        <f t="shared" si="19"/>
        <v>1.1075100000000047</v>
      </c>
      <c r="M321">
        <v>161040.00000000087</v>
      </c>
    </row>
    <row r="322" spans="2:13" ht="14.55" customHeight="1">
      <c r="B322" s="51">
        <v>43788</v>
      </c>
      <c r="C322" s="50">
        <v>159650.00000000146</v>
      </c>
      <c r="D322" s="50">
        <v>0</v>
      </c>
      <c r="E322" s="50">
        <v>0</v>
      </c>
      <c r="F322" s="50">
        <f t="shared" si="17"/>
        <v>159.65000000000146</v>
      </c>
      <c r="G322" s="50">
        <v>543.0199999999985</v>
      </c>
      <c r="H322" s="50">
        <v>631.63000000000125</v>
      </c>
      <c r="I322" s="50">
        <f t="shared" si="18"/>
        <v>1.1746499999999995</v>
      </c>
      <c r="J322" s="48">
        <f t="shared" si="19"/>
        <v>1.1746499999999995</v>
      </c>
      <c r="M322">
        <v>159650.00000000146</v>
      </c>
    </row>
    <row r="323" spans="2:13" ht="14.55" customHeight="1">
      <c r="B323" s="51">
        <v>43789</v>
      </c>
      <c r="C323" s="50">
        <v>157939.99999999505</v>
      </c>
      <c r="D323" s="50">
        <v>0</v>
      </c>
      <c r="E323" s="50">
        <v>0</v>
      </c>
      <c r="F323" s="50">
        <f t="shared" si="17"/>
        <v>157.93999999999505</v>
      </c>
      <c r="G323" s="50">
        <v>458.62999999999943</v>
      </c>
      <c r="H323" s="50">
        <v>538.24000000000183</v>
      </c>
      <c r="I323" s="50">
        <f t="shared" si="18"/>
        <v>0.99687000000000126</v>
      </c>
      <c r="J323" s="48">
        <f t="shared" si="19"/>
        <v>0.99687000000000126</v>
      </c>
      <c r="M323">
        <v>157939.99999999505</v>
      </c>
    </row>
    <row r="324" spans="2:13" ht="14.55" customHeight="1">
      <c r="B324" s="51">
        <v>43790</v>
      </c>
      <c r="C324" s="50">
        <v>156750</v>
      </c>
      <c r="D324" s="50">
        <v>0</v>
      </c>
      <c r="E324" s="50">
        <v>0</v>
      </c>
      <c r="F324" s="50">
        <f t="shared" si="17"/>
        <v>156.75</v>
      </c>
      <c r="G324" s="50">
        <v>522.1300000000042</v>
      </c>
      <c r="H324" s="50">
        <v>613.900000000001</v>
      </c>
      <c r="I324" s="50">
        <f t="shared" si="18"/>
        <v>1.1360300000000052</v>
      </c>
      <c r="J324" s="48">
        <f t="shared" si="19"/>
        <v>1.1360300000000052</v>
      </c>
      <c r="M324">
        <v>156750</v>
      </c>
    </row>
    <row r="325" spans="2:13" ht="14.55" customHeight="1">
      <c r="B325" s="51">
        <v>43791</v>
      </c>
      <c r="C325" s="50">
        <v>153959.99999999913</v>
      </c>
      <c r="D325" s="50">
        <v>0</v>
      </c>
      <c r="E325" s="50">
        <v>0</v>
      </c>
      <c r="F325" s="50">
        <f t="shared" si="17"/>
        <v>153.95999999999913</v>
      </c>
      <c r="G325" s="50">
        <v>670.22000000000048</v>
      </c>
      <c r="H325" s="50">
        <v>752.43000000000393</v>
      </c>
      <c r="I325" s="50">
        <f t="shared" si="18"/>
        <v>1.4226500000000044</v>
      </c>
      <c r="J325" s="48">
        <f t="shared" si="19"/>
        <v>1.4226500000000044</v>
      </c>
      <c r="M325">
        <v>153959.99999999913</v>
      </c>
    </row>
    <row r="326" spans="2:13" ht="14.55" customHeight="1">
      <c r="B326" s="51">
        <v>43792</v>
      </c>
      <c r="C326" s="50">
        <v>180810.00000000495</v>
      </c>
      <c r="D326" s="50">
        <v>0</v>
      </c>
      <c r="E326" s="50">
        <v>0</v>
      </c>
      <c r="F326" s="50">
        <f t="shared" si="17"/>
        <v>180.81000000000495</v>
      </c>
      <c r="G326" s="50">
        <v>685.98999999998966</v>
      </c>
      <c r="H326" s="50">
        <v>767.40000000000919</v>
      </c>
      <c r="I326" s="50">
        <f t="shared" si="18"/>
        <v>1.4533899999999991</v>
      </c>
      <c r="J326" s="48">
        <f t="shared" si="19"/>
        <v>1.4533899999999991</v>
      </c>
      <c r="M326">
        <v>180810.00000000495</v>
      </c>
    </row>
    <row r="327" spans="2:13" ht="14.55" customHeight="1">
      <c r="B327" s="51">
        <v>43793</v>
      </c>
      <c r="C327" s="50">
        <v>185709.99999999913</v>
      </c>
      <c r="D327" s="50">
        <v>0</v>
      </c>
      <c r="E327" s="50">
        <v>0</v>
      </c>
      <c r="F327" s="50">
        <f t="shared" si="17"/>
        <v>185.70999999999913</v>
      </c>
      <c r="G327" s="50">
        <v>616.91000000000429</v>
      </c>
      <c r="H327" s="50">
        <v>703.56999999998493</v>
      </c>
      <c r="I327" s="50">
        <f t="shared" si="18"/>
        <v>1.320479999999989</v>
      </c>
      <c r="J327" s="48">
        <f t="shared" si="19"/>
        <v>1.320479999999989</v>
      </c>
      <c r="M327">
        <v>185709.99999999913</v>
      </c>
    </row>
    <row r="328" spans="2:13" ht="14.55" customHeight="1">
      <c r="B328" s="51">
        <v>43794</v>
      </c>
      <c r="C328" s="50">
        <v>154739.99999999796</v>
      </c>
      <c r="D328" s="50">
        <v>0</v>
      </c>
      <c r="E328" s="50">
        <v>0</v>
      </c>
      <c r="F328" s="50">
        <f t="shared" si="17"/>
        <v>154.73999999999796</v>
      </c>
      <c r="G328" s="50">
        <v>546.24000000001161</v>
      </c>
      <c r="H328" s="50">
        <v>639.58999999999833</v>
      </c>
      <c r="I328" s="50">
        <f t="shared" si="18"/>
        <v>1.1858300000000099</v>
      </c>
      <c r="J328" s="48">
        <f t="shared" si="19"/>
        <v>1.1858300000000099</v>
      </c>
      <c r="M328">
        <v>154739.99999999796</v>
      </c>
    </row>
    <row r="329" spans="2:13" ht="14.55" customHeight="1">
      <c r="B329" s="51">
        <v>43795</v>
      </c>
      <c r="C329" s="50">
        <v>158300.00000000291</v>
      </c>
      <c r="D329" s="50">
        <v>0</v>
      </c>
      <c r="E329" s="50">
        <v>0</v>
      </c>
      <c r="F329" s="50">
        <f t="shared" si="17"/>
        <v>158.30000000000291</v>
      </c>
      <c r="G329" s="50">
        <v>551.68999999997936</v>
      </c>
      <c r="H329" s="50">
        <v>645.150000000001</v>
      </c>
      <c r="I329" s="50">
        <f t="shared" si="18"/>
        <v>1.1968399999999804</v>
      </c>
      <c r="J329" s="48">
        <f t="shared" si="19"/>
        <v>1.1968399999999804</v>
      </c>
      <c r="M329">
        <v>158300.00000000291</v>
      </c>
    </row>
    <row r="330" spans="2:13" ht="14.55" customHeight="1">
      <c r="B330" s="51">
        <v>43796</v>
      </c>
      <c r="C330" s="50">
        <v>146959.99999999913</v>
      </c>
      <c r="D330" s="50">
        <v>0</v>
      </c>
      <c r="E330" s="50">
        <v>0</v>
      </c>
      <c r="F330" s="50">
        <f t="shared" si="17"/>
        <v>146.95999999999913</v>
      </c>
      <c r="G330" s="50">
        <v>553.28000000001509</v>
      </c>
      <c r="H330" s="50">
        <v>646.05000000000246</v>
      </c>
      <c r="I330" s="50">
        <f t="shared" si="18"/>
        <v>1.1993300000000178</v>
      </c>
      <c r="J330" s="48">
        <f t="shared" si="19"/>
        <v>1.1993300000000178</v>
      </c>
      <c r="M330">
        <v>146959.99999999913</v>
      </c>
    </row>
    <row r="331" spans="2:13" ht="14.55" customHeight="1">
      <c r="B331" s="51">
        <v>43797</v>
      </c>
      <c r="C331" s="50">
        <v>177949.99999999709</v>
      </c>
      <c r="D331" s="50">
        <v>0</v>
      </c>
      <c r="E331" s="50">
        <v>0</v>
      </c>
      <c r="F331" s="50">
        <f t="shared" si="17"/>
        <v>177.94999999999709</v>
      </c>
      <c r="G331" s="50">
        <v>647.95999999999765</v>
      </c>
      <c r="H331" s="50">
        <v>748.5200000000134</v>
      </c>
      <c r="I331" s="50">
        <f t="shared" si="18"/>
        <v>1.3964800000000108</v>
      </c>
      <c r="J331" s="48">
        <f t="shared" si="19"/>
        <v>1.3964800000000108</v>
      </c>
      <c r="M331">
        <v>177949.99999999709</v>
      </c>
    </row>
    <row r="332" spans="2:13" ht="15" customHeight="1">
      <c r="B332" s="51">
        <v>43798</v>
      </c>
      <c r="C332" s="50">
        <v>155980.0000000032</v>
      </c>
      <c r="D332" s="50">
        <v>0</v>
      </c>
      <c r="E332" s="50">
        <v>0</v>
      </c>
      <c r="F332" s="50">
        <f t="shared" si="17"/>
        <v>155.9800000000032</v>
      </c>
      <c r="G332" s="50">
        <v>662.89999999999338</v>
      </c>
      <c r="H332" s="50">
        <v>768.01999999997861</v>
      </c>
      <c r="I332" s="50">
        <f t="shared" si="18"/>
        <v>1.4309199999999718</v>
      </c>
      <c r="J332" s="48">
        <f t="shared" si="19"/>
        <v>1.4309199999999718</v>
      </c>
      <c r="M332">
        <v>155980.0000000032</v>
      </c>
    </row>
    <row r="333" spans="2:13" ht="15" customHeight="1" thickBot="1">
      <c r="B333" s="51">
        <v>43799</v>
      </c>
      <c r="C333" s="50">
        <v>141180.00000000029</v>
      </c>
      <c r="D333" s="50">
        <v>0</v>
      </c>
      <c r="E333" s="50">
        <v>0</v>
      </c>
      <c r="F333" s="50">
        <f t="shared" si="17"/>
        <v>141.18000000000029</v>
      </c>
      <c r="G333" s="50">
        <v>631.03000000000975</v>
      </c>
      <c r="H333" s="50">
        <v>725.55000000002678</v>
      </c>
      <c r="I333" s="50">
        <f t="shared" si="18"/>
        <v>1.3565800000000365</v>
      </c>
      <c r="J333" s="48">
        <f t="shared" si="19"/>
        <v>1.3565800000000365</v>
      </c>
      <c r="M333">
        <v>141180.00000000029</v>
      </c>
    </row>
    <row r="334" spans="2:13" ht="14.55" customHeight="1" thickBot="1">
      <c r="B334" s="51"/>
      <c r="C334" s="43">
        <v>5160980.0000000028</v>
      </c>
      <c r="D334" s="43">
        <v>248220.00000000116</v>
      </c>
      <c r="E334" s="43">
        <v>0</v>
      </c>
      <c r="F334" s="43">
        <f t="shared" si="17"/>
        <v>5409.2000000000035</v>
      </c>
      <c r="G334" s="43">
        <v>17335.770000000008</v>
      </c>
      <c r="H334" s="43">
        <v>20119.480000000014</v>
      </c>
      <c r="I334" s="44">
        <f t="shared" si="18"/>
        <v>37.455250000000021</v>
      </c>
      <c r="J334" s="49">
        <f t="shared" si="19"/>
        <v>37.455250000000021</v>
      </c>
      <c r="M334">
        <v>5160980.0000000028</v>
      </c>
    </row>
    <row r="335" spans="2:13" ht="14.55" customHeight="1">
      <c r="B335" s="51">
        <v>43800</v>
      </c>
      <c r="C335" s="50">
        <v>144779.99999999884</v>
      </c>
      <c r="D335" s="50">
        <v>0</v>
      </c>
      <c r="E335" s="50">
        <v>599.99999999854481</v>
      </c>
      <c r="F335" s="50">
        <f t="shared" si="17"/>
        <v>145.37999999999738</v>
      </c>
      <c r="G335" s="50">
        <v>541.9599999999889</v>
      </c>
      <c r="H335" s="50">
        <v>631.91999999997961</v>
      </c>
      <c r="I335" s="50">
        <f t="shared" si="18"/>
        <v>1.1738799999999685</v>
      </c>
      <c r="J335" s="48">
        <f t="shared" si="19"/>
        <v>1.1738799999999685</v>
      </c>
      <c r="M335">
        <v>144779.99999999884</v>
      </c>
    </row>
    <row r="336" spans="2:13" ht="14.55" customHeight="1">
      <c r="B336" s="51">
        <v>43801</v>
      </c>
      <c r="C336" s="50">
        <v>70910.000000003492</v>
      </c>
      <c r="D336" s="50">
        <v>0</v>
      </c>
      <c r="E336" s="50">
        <v>73479.999999999563</v>
      </c>
      <c r="F336" s="50">
        <f t="shared" si="17"/>
        <v>144.39000000000306</v>
      </c>
      <c r="G336" s="50">
        <v>508.87000000000171</v>
      </c>
      <c r="H336" s="50">
        <v>594.03000000000361</v>
      </c>
      <c r="I336" s="50">
        <f t="shared" si="18"/>
        <v>1.1029000000000053</v>
      </c>
      <c r="J336" s="48">
        <f t="shared" si="19"/>
        <v>1.1029000000000053</v>
      </c>
      <c r="M336">
        <v>70910.000000003492</v>
      </c>
    </row>
    <row r="337" spans="2:13" ht="14.55" customHeight="1">
      <c r="B337" s="51">
        <v>43802</v>
      </c>
      <c r="C337" s="50">
        <v>0</v>
      </c>
      <c r="D337" s="50">
        <v>0</v>
      </c>
      <c r="E337" s="50">
        <v>147620.00000000262</v>
      </c>
      <c r="F337" s="50">
        <f t="shared" si="17"/>
        <v>147.62000000000262</v>
      </c>
      <c r="G337" s="50">
        <v>552.2500000000008</v>
      </c>
      <c r="H337" s="50">
        <v>648.66000000000668</v>
      </c>
      <c r="I337" s="50">
        <f t="shared" si="18"/>
        <v>1.2009100000000077</v>
      </c>
      <c r="J337" s="48">
        <f t="shared" si="19"/>
        <v>1.2009100000000077</v>
      </c>
      <c r="M337">
        <v>0</v>
      </c>
    </row>
    <row r="338" spans="2:13" ht="14.55" customHeight="1">
      <c r="B338" s="51">
        <v>43803</v>
      </c>
      <c r="C338" s="50">
        <v>0</v>
      </c>
      <c r="D338" s="50">
        <v>0</v>
      </c>
      <c r="E338" s="50">
        <v>157840.00000000015</v>
      </c>
      <c r="F338" s="50">
        <f t="shared" si="17"/>
        <v>157.84000000000015</v>
      </c>
      <c r="G338" s="50">
        <v>634.68000000000302</v>
      </c>
      <c r="H338" s="50">
        <v>729.52999999998269</v>
      </c>
      <c r="I338" s="50">
        <f t="shared" si="18"/>
        <v>1.3642099999999857</v>
      </c>
      <c r="J338" s="48">
        <f t="shared" si="19"/>
        <v>1.3642099999999857</v>
      </c>
      <c r="M338">
        <v>0</v>
      </c>
    </row>
    <row r="339" spans="2:13" ht="14.55" customHeight="1">
      <c r="B339" s="51">
        <v>43804</v>
      </c>
      <c r="C339" s="50">
        <v>0</v>
      </c>
      <c r="D339" s="50">
        <v>0</v>
      </c>
      <c r="E339" s="50">
        <v>72750</v>
      </c>
      <c r="F339" s="50">
        <f t="shared" si="17"/>
        <v>72.75</v>
      </c>
      <c r="G339" s="50">
        <v>557.22000000000094</v>
      </c>
      <c r="H339" s="50">
        <v>643.12000000001035</v>
      </c>
      <c r="I339" s="50">
        <f t="shared" si="18"/>
        <v>1.2003400000000113</v>
      </c>
      <c r="J339" s="48">
        <f t="shared" si="19"/>
        <v>1.2003400000000113</v>
      </c>
      <c r="M339">
        <v>0</v>
      </c>
    </row>
    <row r="340" spans="2:13" ht="14.55" customHeight="1">
      <c r="B340" s="51">
        <v>43805</v>
      </c>
      <c r="C340" s="50">
        <v>0</v>
      </c>
      <c r="D340" s="50">
        <v>0</v>
      </c>
      <c r="E340" s="50">
        <v>0</v>
      </c>
      <c r="F340" s="50">
        <f t="shared" si="17"/>
        <v>0</v>
      </c>
      <c r="G340" s="50">
        <v>517.97000000000537</v>
      </c>
      <c r="H340" s="50">
        <v>592.19999999999118</v>
      </c>
      <c r="I340" s="50">
        <f t="shared" si="18"/>
        <v>1.1101699999999963</v>
      </c>
      <c r="J340" s="48">
        <f t="shared" si="19"/>
        <v>1.1101699999999963</v>
      </c>
      <c r="M340">
        <v>0</v>
      </c>
    </row>
    <row r="341" spans="2:13" ht="14.55" customHeight="1">
      <c r="B341" s="51">
        <v>43806</v>
      </c>
      <c r="C341" s="50">
        <v>0</v>
      </c>
      <c r="D341" s="50">
        <v>0</v>
      </c>
      <c r="E341" s="50">
        <v>0</v>
      </c>
      <c r="F341" s="50">
        <f t="shared" si="17"/>
        <v>0</v>
      </c>
      <c r="G341" s="50">
        <v>471.17999999998972</v>
      </c>
      <c r="H341" s="50">
        <v>550.8700000000033</v>
      </c>
      <c r="I341" s="50">
        <f t="shared" si="18"/>
        <v>1.022049999999993</v>
      </c>
      <c r="J341" s="48">
        <f t="shared" si="19"/>
        <v>1.022049999999993</v>
      </c>
      <c r="M341">
        <v>0</v>
      </c>
    </row>
    <row r="342" spans="2:13" ht="14.55" customHeight="1">
      <c r="B342" s="51">
        <v>43807</v>
      </c>
      <c r="C342" s="50">
        <v>0</v>
      </c>
      <c r="D342" s="50">
        <v>0</v>
      </c>
      <c r="E342" s="50">
        <v>0</v>
      </c>
      <c r="F342" s="50">
        <f t="shared" si="17"/>
        <v>0</v>
      </c>
      <c r="G342" s="50">
        <v>299.99999999999716</v>
      </c>
      <c r="H342" s="50">
        <v>363.29000000000633</v>
      </c>
      <c r="I342" s="50">
        <f t="shared" si="18"/>
        <v>0.66329000000000349</v>
      </c>
      <c r="J342" s="48">
        <f t="shared" si="19"/>
        <v>0.66329000000000349</v>
      </c>
      <c r="M342">
        <v>0</v>
      </c>
    </row>
    <row r="343" spans="2:13" ht="14.55" customHeight="1">
      <c r="B343" s="51">
        <v>43808</v>
      </c>
      <c r="C343" s="50">
        <v>0</v>
      </c>
      <c r="D343" s="50">
        <v>0</v>
      </c>
      <c r="E343" s="50">
        <v>0</v>
      </c>
      <c r="F343" s="50">
        <f t="shared" si="17"/>
        <v>0</v>
      </c>
      <c r="G343" s="50">
        <v>448.61000000000217</v>
      </c>
      <c r="H343" s="50">
        <v>525.04999999999313</v>
      </c>
      <c r="I343" s="50">
        <f t="shared" si="18"/>
        <v>0.97365999999999531</v>
      </c>
      <c r="J343" s="48">
        <f t="shared" si="19"/>
        <v>0.97365999999999531</v>
      </c>
      <c r="M343">
        <v>0</v>
      </c>
    </row>
    <row r="344" spans="2:13" ht="14.55" customHeight="1">
      <c r="B344" s="51">
        <v>43809</v>
      </c>
      <c r="C344" s="50">
        <v>0</v>
      </c>
      <c r="D344" s="50">
        <v>0</v>
      </c>
      <c r="E344" s="50">
        <v>0</v>
      </c>
      <c r="F344" s="50">
        <f t="shared" si="17"/>
        <v>0</v>
      </c>
      <c r="G344" s="50">
        <v>460.35000000000537</v>
      </c>
      <c r="H344" s="50">
        <v>533.56999999999744</v>
      </c>
      <c r="I344" s="50">
        <f t="shared" si="18"/>
        <v>0.9939200000000028</v>
      </c>
      <c r="J344" s="48">
        <f t="shared" si="19"/>
        <v>0.9939200000000028</v>
      </c>
      <c r="M344">
        <v>0</v>
      </c>
    </row>
    <row r="345" spans="2:13" ht="14.55" customHeight="1">
      <c r="B345" s="51">
        <v>43810</v>
      </c>
      <c r="C345" s="50">
        <v>0</v>
      </c>
      <c r="D345" s="50">
        <v>0</v>
      </c>
      <c r="E345" s="50">
        <v>0</v>
      </c>
      <c r="F345" s="50">
        <f t="shared" si="17"/>
        <v>0</v>
      </c>
      <c r="G345" s="50">
        <v>517.27000000001055</v>
      </c>
      <c r="H345" s="50">
        <v>599.10999999999603</v>
      </c>
      <c r="I345" s="50">
        <f t="shared" si="18"/>
        <v>1.1163800000000064</v>
      </c>
      <c r="J345" s="48">
        <f t="shared" si="19"/>
        <v>1.1163800000000064</v>
      </c>
      <c r="M345">
        <v>0</v>
      </c>
    </row>
    <row r="346" spans="2:13" ht="14.55" customHeight="1">
      <c r="B346" s="51">
        <v>43811</v>
      </c>
      <c r="C346" s="50">
        <v>0</v>
      </c>
      <c r="D346" s="50">
        <v>0</v>
      </c>
      <c r="E346" s="50">
        <v>0</v>
      </c>
      <c r="F346" s="50">
        <f t="shared" si="17"/>
        <v>0</v>
      </c>
      <c r="G346" s="50">
        <v>474.98999999999114</v>
      </c>
      <c r="H346" s="50">
        <v>567.21000000001709</v>
      </c>
      <c r="I346" s="50">
        <f t="shared" si="18"/>
        <v>1.0422000000000082</v>
      </c>
      <c r="J346" s="48">
        <f t="shared" si="19"/>
        <v>1.0422000000000082</v>
      </c>
      <c r="M346">
        <v>0</v>
      </c>
    </row>
    <row r="347" spans="2:13" ht="14.55" customHeight="1">
      <c r="B347" s="51">
        <v>43812</v>
      </c>
      <c r="C347" s="50">
        <v>0</v>
      </c>
      <c r="D347" s="50">
        <v>0</v>
      </c>
      <c r="E347" s="50">
        <v>0</v>
      </c>
      <c r="F347" s="50">
        <f t="shared" si="17"/>
        <v>0</v>
      </c>
      <c r="G347" s="50">
        <v>456.54000000000394</v>
      </c>
      <c r="H347" s="50">
        <v>545.81999999999198</v>
      </c>
      <c r="I347" s="50">
        <f t="shared" si="18"/>
        <v>1.0023599999999959</v>
      </c>
      <c r="J347" s="48">
        <f t="shared" si="19"/>
        <v>1.0023599999999959</v>
      </c>
      <c r="M347">
        <v>0</v>
      </c>
    </row>
    <row r="348" spans="2:13" ht="14.55" customHeight="1">
      <c r="B348" s="51">
        <v>43813</v>
      </c>
      <c r="C348" s="50">
        <v>0</v>
      </c>
      <c r="D348" s="50">
        <v>0</v>
      </c>
      <c r="E348" s="50">
        <v>108609.99999999694</v>
      </c>
      <c r="F348" s="50">
        <f t="shared" si="17"/>
        <v>108.60999999999694</v>
      </c>
      <c r="G348" s="50">
        <v>659.99999999999659</v>
      </c>
      <c r="H348" s="50">
        <v>772.08000000001675</v>
      </c>
      <c r="I348" s="50">
        <f t="shared" si="18"/>
        <v>1.4320800000000133</v>
      </c>
      <c r="J348" s="48">
        <f t="shared" si="19"/>
        <v>1.4320800000000133</v>
      </c>
      <c r="M348">
        <v>0</v>
      </c>
    </row>
    <row r="349" spans="2:13" ht="14.55" customHeight="1">
      <c r="B349" s="51">
        <v>43814</v>
      </c>
      <c r="C349" s="50">
        <v>0</v>
      </c>
      <c r="D349" s="50">
        <v>0</v>
      </c>
      <c r="E349" s="50">
        <v>166720.00000000116</v>
      </c>
      <c r="F349" s="50">
        <f t="shared" si="17"/>
        <v>166.72000000000116</v>
      </c>
      <c r="G349" s="50">
        <v>651.73999999998955</v>
      </c>
      <c r="H349" s="50">
        <v>765.11999999999603</v>
      </c>
      <c r="I349" s="50">
        <f t="shared" si="18"/>
        <v>1.4168599999999856</v>
      </c>
      <c r="J349" s="48">
        <f t="shared" si="19"/>
        <v>1.4168599999999856</v>
      </c>
      <c r="M349">
        <v>0</v>
      </c>
    </row>
    <row r="350" spans="2:13" ht="14.55" customHeight="1">
      <c r="B350" s="51">
        <v>43815</v>
      </c>
      <c r="C350" s="50">
        <v>0</v>
      </c>
      <c r="D350" s="50">
        <v>0</v>
      </c>
      <c r="E350" s="50">
        <v>86880.000000001019</v>
      </c>
      <c r="F350" s="50">
        <f t="shared" si="17"/>
        <v>86.880000000001019</v>
      </c>
      <c r="G350" s="50">
        <v>355.91000000000861</v>
      </c>
      <c r="H350" s="50">
        <v>417.17999999997346</v>
      </c>
      <c r="I350" s="50">
        <f t="shared" si="18"/>
        <v>0.77308999999998207</v>
      </c>
      <c r="J350" s="48">
        <f t="shared" si="19"/>
        <v>0.77308999999998207</v>
      </c>
      <c r="M350">
        <v>0</v>
      </c>
    </row>
    <row r="351" spans="2:13" ht="14.55" customHeight="1">
      <c r="B351" s="51">
        <v>43816</v>
      </c>
      <c r="C351" s="50">
        <v>0</v>
      </c>
      <c r="D351" s="50">
        <v>0</v>
      </c>
      <c r="E351" s="50">
        <v>125360.00000000058</v>
      </c>
      <c r="F351" s="50">
        <f t="shared" si="17"/>
        <v>125.36000000000058</v>
      </c>
      <c r="G351" s="50">
        <v>460.35999999999433</v>
      </c>
      <c r="H351" s="50">
        <v>537.13000000001898</v>
      </c>
      <c r="I351" s="50">
        <f t="shared" si="18"/>
        <v>0.99749000000001331</v>
      </c>
      <c r="J351" s="48">
        <f t="shared" si="19"/>
        <v>0.99749000000001331</v>
      </c>
      <c r="M351">
        <v>0</v>
      </c>
    </row>
    <row r="352" spans="2:13" ht="14.55" customHeight="1">
      <c r="B352" s="51">
        <v>43817</v>
      </c>
      <c r="C352" s="50">
        <v>0</v>
      </c>
      <c r="D352" s="50">
        <v>0</v>
      </c>
      <c r="E352" s="50">
        <v>162189.99999999869</v>
      </c>
      <c r="F352" s="50">
        <f t="shared" si="17"/>
        <v>162.18999999999869</v>
      </c>
      <c r="G352" s="50">
        <v>662.27999999999554</v>
      </c>
      <c r="H352" s="50">
        <v>770.55999999998903</v>
      </c>
      <c r="I352" s="50">
        <f t="shared" si="18"/>
        <v>1.4328399999999848</v>
      </c>
      <c r="J352" s="48">
        <f t="shared" si="19"/>
        <v>1.4328399999999848</v>
      </c>
      <c r="M352">
        <v>0</v>
      </c>
    </row>
    <row r="353" spans="2:13" ht="14.55" customHeight="1">
      <c r="B353" s="51">
        <v>43818</v>
      </c>
      <c r="C353" s="50">
        <v>0</v>
      </c>
      <c r="D353" s="50">
        <v>0</v>
      </c>
      <c r="E353" s="50">
        <v>143180.00000000029</v>
      </c>
      <c r="F353" s="50">
        <f t="shared" si="17"/>
        <v>143.18000000000029</v>
      </c>
      <c r="G353" s="50">
        <v>661.70000000001039</v>
      </c>
      <c r="H353" s="50">
        <v>769.05000000002133</v>
      </c>
      <c r="I353" s="50">
        <f t="shared" si="18"/>
        <v>1.4307500000000319</v>
      </c>
      <c r="J353" s="48">
        <f t="shared" si="19"/>
        <v>1.4307500000000319</v>
      </c>
      <c r="M353">
        <v>0</v>
      </c>
    </row>
    <row r="354" spans="2:13" ht="14.55" customHeight="1">
      <c r="B354" s="51">
        <v>43819</v>
      </c>
      <c r="C354" s="50">
        <v>0</v>
      </c>
      <c r="D354" s="50">
        <v>0</v>
      </c>
      <c r="E354" s="50">
        <v>114369.99999999898</v>
      </c>
      <c r="F354" s="50">
        <f t="shared" si="17"/>
        <v>114.36999999999898</v>
      </c>
      <c r="G354" s="50">
        <v>681.55000000000143</v>
      </c>
      <c r="H354" s="50">
        <v>789.21999999997183</v>
      </c>
      <c r="I354" s="50">
        <f t="shared" si="18"/>
        <v>1.470769999999973</v>
      </c>
      <c r="J354" s="48">
        <f t="shared" si="19"/>
        <v>1.470769999999973</v>
      </c>
      <c r="M354">
        <v>0</v>
      </c>
    </row>
    <row r="355" spans="2:13" ht="14.55" customHeight="1">
      <c r="B355" s="51">
        <v>43820</v>
      </c>
      <c r="C355" s="50">
        <v>0</v>
      </c>
      <c r="D355" s="50">
        <v>0</v>
      </c>
      <c r="E355" s="50">
        <v>186780.00000000247</v>
      </c>
      <c r="F355" s="50">
        <f t="shared" si="17"/>
        <v>186.78000000000247</v>
      </c>
      <c r="G355" s="50">
        <v>723.10999999999126</v>
      </c>
      <c r="H355" s="50">
        <v>822.14000000001874</v>
      </c>
      <c r="I355" s="50">
        <f t="shared" si="18"/>
        <v>1.54525000000001</v>
      </c>
      <c r="J355" s="48">
        <f t="shared" si="19"/>
        <v>1.54525000000001</v>
      </c>
      <c r="M355">
        <v>0</v>
      </c>
    </row>
    <row r="356" spans="2:13" ht="14.55" customHeight="1">
      <c r="B356" s="51">
        <v>43821</v>
      </c>
      <c r="C356" s="50">
        <v>61250</v>
      </c>
      <c r="D356" s="50">
        <v>0</v>
      </c>
      <c r="E356" s="50">
        <v>72840.000000000146</v>
      </c>
      <c r="F356" s="50">
        <f t="shared" si="17"/>
        <v>134.09000000000015</v>
      </c>
      <c r="G356" s="50">
        <v>656.82999999999936</v>
      </c>
      <c r="H356" s="50">
        <v>746.67999999999779</v>
      </c>
      <c r="I356" s="50">
        <f t="shared" si="18"/>
        <v>1.4035099999999969</v>
      </c>
      <c r="J356" s="48">
        <f t="shared" si="19"/>
        <v>1.4035099999999969</v>
      </c>
      <c r="M356">
        <v>61250</v>
      </c>
    </row>
    <row r="357" spans="2:13" ht="14.55" customHeight="1">
      <c r="B357" s="51">
        <v>43822</v>
      </c>
      <c r="C357" s="50">
        <v>0</v>
      </c>
      <c r="D357" s="50">
        <v>0</v>
      </c>
      <c r="E357" s="50">
        <v>143509.9999999984</v>
      </c>
      <c r="F357" s="50">
        <f t="shared" si="17"/>
        <v>143.5099999999984</v>
      </c>
      <c r="G357" s="50">
        <v>679.24000000002138</v>
      </c>
      <c r="H357" s="50">
        <v>766.39000000000124</v>
      </c>
      <c r="I357" s="50">
        <f t="shared" si="18"/>
        <v>1.4456300000000226</v>
      </c>
      <c r="J357" s="48">
        <f t="shared" si="19"/>
        <v>1.4456300000000226</v>
      </c>
      <c r="M357">
        <v>0</v>
      </c>
    </row>
    <row r="358" spans="2:13" ht="14.55" customHeight="1">
      <c r="B358" s="51">
        <v>43823</v>
      </c>
      <c r="C358" s="50">
        <v>0</v>
      </c>
      <c r="D358" s="50">
        <v>0</v>
      </c>
      <c r="E358" s="50">
        <v>165619.99999999898</v>
      </c>
      <c r="F358" s="50">
        <f t="shared" si="17"/>
        <v>165.61999999999898</v>
      </c>
      <c r="G358" s="50">
        <v>690.36999999997306</v>
      </c>
      <c r="H358" s="50">
        <v>775.88999999997554</v>
      </c>
      <c r="I358" s="50">
        <f t="shared" si="18"/>
        <v>1.4662599999999486</v>
      </c>
      <c r="J358" s="48">
        <f t="shared" si="19"/>
        <v>1.4662599999999486</v>
      </c>
      <c r="M358">
        <v>0</v>
      </c>
    </row>
    <row r="359" spans="2:13" ht="14.55" customHeight="1">
      <c r="B359" s="51">
        <v>43824</v>
      </c>
      <c r="C359" s="50">
        <v>0</v>
      </c>
      <c r="D359" s="50">
        <v>0</v>
      </c>
      <c r="E359" s="50">
        <v>138750</v>
      </c>
      <c r="F359" s="50">
        <f t="shared" si="17"/>
        <v>138.75</v>
      </c>
      <c r="G359" s="50">
        <v>683.30000000000268</v>
      </c>
      <c r="H359" s="50">
        <v>767.44000000002188</v>
      </c>
      <c r="I359" s="50">
        <f t="shared" si="18"/>
        <v>1.4507400000000246</v>
      </c>
      <c r="J359" s="48">
        <f t="shared" si="19"/>
        <v>1.4507400000000246</v>
      </c>
      <c r="M359">
        <v>0</v>
      </c>
    </row>
    <row r="360" spans="2:13" ht="14.55" customHeight="1">
      <c r="B360" s="51">
        <v>43825</v>
      </c>
      <c r="C360" s="50">
        <v>53969.999999993888</v>
      </c>
      <c r="D360" s="50">
        <v>0</v>
      </c>
      <c r="E360" s="50">
        <v>82490.000000001601</v>
      </c>
      <c r="F360" s="50">
        <f t="shared" si="17"/>
        <v>136.45999999999549</v>
      </c>
      <c r="G360" s="50">
        <v>583.99</v>
      </c>
      <c r="H360" s="50">
        <v>661.41999999999257</v>
      </c>
      <c r="I360" s="50">
        <f t="shared" si="18"/>
        <v>1.2454099999999926</v>
      </c>
      <c r="J360" s="48">
        <f t="shared" si="19"/>
        <v>1.2454099999999926</v>
      </c>
      <c r="M360">
        <v>53969.999999993888</v>
      </c>
    </row>
    <row r="361" spans="2:13" ht="14.55" customHeight="1">
      <c r="B361" s="51">
        <v>43826</v>
      </c>
      <c r="C361" s="50">
        <v>57880.000000004657</v>
      </c>
      <c r="D361" s="50">
        <v>0</v>
      </c>
      <c r="E361" s="50">
        <v>80450.000000000728</v>
      </c>
      <c r="F361" s="50">
        <f t="shared" si="17"/>
        <v>138.33000000000538</v>
      </c>
      <c r="G361" s="50">
        <v>513.26000000000249</v>
      </c>
      <c r="H361" s="50">
        <v>586.88000000000784</v>
      </c>
      <c r="I361" s="50">
        <f t="shared" si="18"/>
        <v>1.1001400000000103</v>
      </c>
      <c r="J361" s="48">
        <f t="shared" si="19"/>
        <v>1.1001400000000103</v>
      </c>
      <c r="M361">
        <v>57880.000000004657</v>
      </c>
    </row>
    <row r="362" spans="2:13" ht="14.55" customHeight="1">
      <c r="B362" s="51">
        <v>43827</v>
      </c>
      <c r="C362" s="50">
        <v>59639.999999999418</v>
      </c>
      <c r="D362" s="50">
        <v>0</v>
      </c>
      <c r="E362" s="50">
        <v>83159.999999999854</v>
      </c>
      <c r="F362" s="50">
        <f t="shared" si="17"/>
        <v>142.79999999999927</v>
      </c>
      <c r="G362" s="50">
        <v>533.22</v>
      </c>
      <c r="H362" s="50">
        <v>622.32000000000198</v>
      </c>
      <c r="I362" s="50">
        <f t="shared" si="18"/>
        <v>1.155540000000002</v>
      </c>
      <c r="J362" s="48">
        <f t="shared" si="19"/>
        <v>1.155540000000002</v>
      </c>
      <c r="M362">
        <v>59639.999999999418</v>
      </c>
    </row>
    <row r="363" spans="2:13" ht="14.55" customHeight="1">
      <c r="B363" s="51">
        <v>43828</v>
      </c>
      <c r="C363" s="50">
        <v>50379.999999997381</v>
      </c>
      <c r="D363" s="50">
        <v>0</v>
      </c>
      <c r="E363" s="50">
        <v>87919.999999998254</v>
      </c>
      <c r="F363" s="50">
        <f t="shared" si="17"/>
        <v>138.29999999999563</v>
      </c>
      <c r="G363" s="50">
        <v>534.86999999998375</v>
      </c>
      <c r="H363" s="50">
        <v>633.42000000000098</v>
      </c>
      <c r="I363" s="50">
        <f t="shared" si="18"/>
        <v>1.1682899999999847</v>
      </c>
      <c r="J363" s="48">
        <f t="shared" si="19"/>
        <v>1.1682899999999847</v>
      </c>
      <c r="M363">
        <v>50379.999999997381</v>
      </c>
    </row>
    <row r="364" spans="2:13" ht="15" customHeight="1">
      <c r="B364" s="51">
        <v>43829</v>
      </c>
      <c r="C364" s="50">
        <v>32480.000000003201</v>
      </c>
      <c r="D364" s="50">
        <v>48329.99999999447</v>
      </c>
      <c r="E364" s="50">
        <v>59000</v>
      </c>
      <c r="F364" s="50">
        <f t="shared" si="17"/>
        <v>139.80999999999767</v>
      </c>
      <c r="G364" s="50">
        <v>488.40000000004125</v>
      </c>
      <c r="H364" s="50">
        <v>577.52999999999588</v>
      </c>
      <c r="I364" s="50">
        <f t="shared" si="18"/>
        <v>1.0659300000000371</v>
      </c>
      <c r="J364" s="48">
        <f t="shared" si="19"/>
        <v>1.0659300000000371</v>
      </c>
      <c r="M364">
        <v>32480.000000003201</v>
      </c>
    </row>
    <row r="365" spans="2:13" ht="15" customHeight="1" thickBot="1">
      <c r="B365" s="51">
        <v>43830</v>
      </c>
      <c r="C365" s="50">
        <v>0</v>
      </c>
      <c r="D365" s="50">
        <v>24880.000000004657</v>
      </c>
      <c r="E365" s="50">
        <v>19790.000000000873</v>
      </c>
      <c r="F365" s="50">
        <f t="shared" si="17"/>
        <v>44.67000000000553</v>
      </c>
      <c r="G365" s="50">
        <v>536.00999999997612</v>
      </c>
      <c r="H365" s="50">
        <v>620.28000000000816</v>
      </c>
      <c r="I365" s="50">
        <f t="shared" si="18"/>
        <v>1.1562899999999843</v>
      </c>
      <c r="J365" s="48">
        <f t="shared" si="19"/>
        <v>1.1562899999999843</v>
      </c>
      <c r="M365">
        <v>0</v>
      </c>
    </row>
    <row r="366" spans="2:13" ht="14.55" customHeight="1" thickBot="1">
      <c r="B366" s="51"/>
      <c r="C366" s="43">
        <v>531290.00000000093</v>
      </c>
      <c r="D366" s="43">
        <v>73209.999999999127</v>
      </c>
      <c r="E366" s="43">
        <v>2479910.0000000005</v>
      </c>
      <c r="F366" s="43">
        <f t="shared" si="17"/>
        <v>3084.4100000000003</v>
      </c>
      <c r="G366" s="43">
        <v>17198.029999999988</v>
      </c>
      <c r="H366" s="43">
        <v>19925.109999999993</v>
      </c>
      <c r="I366" s="44">
        <f t="shared" si="18"/>
        <v>37.123139999999985</v>
      </c>
      <c r="J366" s="49">
        <f t="shared" si="19"/>
        <v>37.123139999999985</v>
      </c>
      <c r="M366">
        <v>531290.00000000093</v>
      </c>
    </row>
    <row r="367" spans="2:13" ht="13.35" customHeight="1">
      <c r="B367" s="51">
        <v>43831</v>
      </c>
      <c r="C367" s="50">
        <v>0</v>
      </c>
      <c r="D367" s="50">
        <v>78059.999999997672</v>
      </c>
      <c r="E367" s="50">
        <v>30290.000000000873</v>
      </c>
      <c r="F367" s="50">
        <f t="shared" si="17"/>
        <v>108.34999999999854</v>
      </c>
      <c r="G367" s="50">
        <v>608.65000000001146</v>
      </c>
      <c r="H367" s="50">
        <v>697.7099999999723</v>
      </c>
      <c r="I367" s="50">
        <f t="shared" si="18"/>
        <v>1.3063599999999838</v>
      </c>
      <c r="J367" s="48">
        <f t="shared" si="19"/>
        <v>1.3063599999999838</v>
      </c>
      <c r="M367">
        <v>0</v>
      </c>
    </row>
    <row r="368" spans="2:13" ht="13.35" customHeight="1">
      <c r="B368" s="51">
        <v>43832</v>
      </c>
      <c r="C368" s="50">
        <v>0</v>
      </c>
      <c r="D368" s="50">
        <v>67529.999999998836</v>
      </c>
      <c r="E368" s="50">
        <v>59539.999999997235</v>
      </c>
      <c r="F368" s="50">
        <f t="shared" si="17"/>
        <v>127.06999999999607</v>
      </c>
      <c r="G368" s="50">
        <v>604.81000000001472</v>
      </c>
      <c r="H368" s="50">
        <v>705.49000000002593</v>
      </c>
      <c r="I368" s="50">
        <f t="shared" si="18"/>
        <v>1.3103000000000407</v>
      </c>
      <c r="J368" s="48">
        <f t="shared" si="19"/>
        <v>1.3103000000000407</v>
      </c>
      <c r="M368">
        <v>0</v>
      </c>
    </row>
    <row r="369" spans="2:13" ht="13.35" customHeight="1">
      <c r="B369" s="51">
        <v>43833</v>
      </c>
      <c r="C369" s="50">
        <v>0</v>
      </c>
      <c r="D369" s="50">
        <v>44110.000000000582</v>
      </c>
      <c r="E369" s="50">
        <v>79770.000000000437</v>
      </c>
      <c r="F369" s="50">
        <f t="shared" si="17"/>
        <v>123.88000000000102</v>
      </c>
      <c r="G369" s="50">
        <v>583.48999999998341</v>
      </c>
      <c r="H369" s="50">
        <v>688.50000000000477</v>
      </c>
      <c r="I369" s="50">
        <f t="shared" si="18"/>
        <v>1.2719899999999882</v>
      </c>
      <c r="J369" s="48">
        <f t="shared" si="19"/>
        <v>1.2719899999999882</v>
      </c>
      <c r="M369">
        <v>0</v>
      </c>
    </row>
    <row r="370" spans="2:13" ht="13.35" customHeight="1">
      <c r="B370" s="51">
        <v>43834</v>
      </c>
      <c r="C370" s="50">
        <v>0</v>
      </c>
      <c r="D370" s="50">
        <v>61180.000000000291</v>
      </c>
      <c r="E370" s="50">
        <v>63270.000000000437</v>
      </c>
      <c r="F370" s="50">
        <f t="shared" ref="F370:F433" si="20">SUM(C370:E370)/1000</f>
        <v>124.45000000000073</v>
      </c>
      <c r="G370" s="50">
        <v>625.30999999998471</v>
      </c>
      <c r="H370" s="50">
        <v>728.43000000000302</v>
      </c>
      <c r="I370" s="50">
        <f t="shared" ref="I370:I433" si="21">SUM(G370:H370)/1000</f>
        <v>1.3537399999999877</v>
      </c>
      <c r="J370" s="48">
        <f t="shared" ref="J370:J433" si="22">I370</f>
        <v>1.3537399999999877</v>
      </c>
      <c r="M370">
        <v>0</v>
      </c>
    </row>
    <row r="371" spans="2:13" ht="13.35" customHeight="1">
      <c r="B371" s="51">
        <v>43835</v>
      </c>
      <c r="C371" s="50">
        <v>0</v>
      </c>
      <c r="D371" s="50">
        <v>60790.000000000873</v>
      </c>
      <c r="E371" s="50">
        <v>70270.000000000437</v>
      </c>
      <c r="F371" s="50">
        <f t="shared" si="20"/>
        <v>131.06000000000131</v>
      </c>
      <c r="G371" s="50">
        <v>625.63000000000102</v>
      </c>
      <c r="H371" s="50">
        <v>731.04999999998199</v>
      </c>
      <c r="I371" s="50">
        <f t="shared" si="21"/>
        <v>1.356679999999983</v>
      </c>
      <c r="J371" s="48">
        <f t="shared" si="22"/>
        <v>1.356679999999983</v>
      </c>
      <c r="M371">
        <v>0</v>
      </c>
    </row>
    <row r="372" spans="2:13" ht="13.35" customHeight="1">
      <c r="B372" s="51">
        <v>43836</v>
      </c>
      <c r="C372" s="50">
        <v>0</v>
      </c>
      <c r="D372" s="50">
        <v>22849.999999998545</v>
      </c>
      <c r="E372" s="50">
        <v>91290.000000000873</v>
      </c>
      <c r="F372" s="50">
        <f t="shared" si="20"/>
        <v>114.13999999999942</v>
      </c>
      <c r="G372" s="50">
        <v>642.26000000002159</v>
      </c>
      <c r="H372" s="50">
        <v>750.33999999999423</v>
      </c>
      <c r="I372" s="50">
        <f t="shared" si="21"/>
        <v>1.3926000000000158</v>
      </c>
      <c r="J372" s="48">
        <f t="shared" si="22"/>
        <v>1.3926000000000158</v>
      </c>
      <c r="M372">
        <v>0</v>
      </c>
    </row>
    <row r="373" spans="2:13" ht="13.35" customHeight="1">
      <c r="B373" s="51">
        <v>43837</v>
      </c>
      <c r="C373" s="50">
        <v>0</v>
      </c>
      <c r="D373" s="50">
        <v>46300.00000000291</v>
      </c>
      <c r="E373" s="50">
        <v>86329.999999998108</v>
      </c>
      <c r="F373" s="50">
        <f t="shared" si="20"/>
        <v>132.63000000000102</v>
      </c>
      <c r="G373" s="50">
        <v>642.69999999999072</v>
      </c>
      <c r="H373" s="50">
        <v>747.99999999999045</v>
      </c>
      <c r="I373" s="50">
        <f t="shared" si="21"/>
        <v>1.3906999999999812</v>
      </c>
      <c r="J373" s="48">
        <f t="shared" si="22"/>
        <v>1.3906999999999812</v>
      </c>
      <c r="M373">
        <v>0</v>
      </c>
    </row>
    <row r="374" spans="2:13" ht="13.35" customHeight="1">
      <c r="B374" s="51">
        <v>43838</v>
      </c>
      <c r="C374" s="50">
        <v>0</v>
      </c>
      <c r="D374" s="50">
        <v>47430.000000000291</v>
      </c>
      <c r="E374" s="50">
        <v>86780.000000002474</v>
      </c>
      <c r="F374" s="50">
        <f t="shared" si="20"/>
        <v>134.21000000000276</v>
      </c>
      <c r="G374" s="50">
        <v>642.56000000000313</v>
      </c>
      <c r="H374" s="50">
        <v>738.8000000000261</v>
      </c>
      <c r="I374" s="50">
        <f t="shared" si="21"/>
        <v>1.3813600000000292</v>
      </c>
      <c r="J374" s="48">
        <f t="shared" si="22"/>
        <v>1.3813600000000292</v>
      </c>
      <c r="M374">
        <v>0</v>
      </c>
    </row>
    <row r="375" spans="2:13" ht="13.35" customHeight="1">
      <c r="B375" s="51">
        <v>43839</v>
      </c>
      <c r="C375" s="50">
        <v>0</v>
      </c>
      <c r="D375" s="50">
        <v>36699.99999999709</v>
      </c>
      <c r="E375" s="50">
        <v>100930.00000000029</v>
      </c>
      <c r="F375" s="50">
        <f t="shared" si="20"/>
        <v>137.62999999999738</v>
      </c>
      <c r="G375" s="50">
        <v>646.42999999998096</v>
      </c>
      <c r="H375" s="50">
        <v>731.22000000000753</v>
      </c>
      <c r="I375" s="50">
        <f t="shared" si="21"/>
        <v>1.3776499999999885</v>
      </c>
      <c r="J375" s="48">
        <f t="shared" si="22"/>
        <v>1.3776499999999885</v>
      </c>
      <c r="M375">
        <v>0</v>
      </c>
    </row>
    <row r="376" spans="2:13" ht="13.35" customHeight="1">
      <c r="B376" s="51">
        <v>43840</v>
      </c>
      <c r="C376" s="50">
        <v>0</v>
      </c>
      <c r="D376" s="50">
        <v>35849.999999998545</v>
      </c>
      <c r="E376" s="50">
        <v>91659.999999999854</v>
      </c>
      <c r="F376" s="50">
        <f t="shared" si="20"/>
        <v>127.5099999999984</v>
      </c>
      <c r="G376" s="50">
        <v>643.39000000001079</v>
      </c>
      <c r="H376" s="50">
        <v>726.03999999998337</v>
      </c>
      <c r="I376" s="50">
        <f t="shared" si="21"/>
        <v>1.3694299999999942</v>
      </c>
      <c r="J376" s="48">
        <f t="shared" si="22"/>
        <v>1.3694299999999942</v>
      </c>
      <c r="M376">
        <v>0</v>
      </c>
    </row>
    <row r="377" spans="2:13" ht="13.35" customHeight="1">
      <c r="B377" s="51">
        <v>43841</v>
      </c>
      <c r="C377" s="50">
        <v>0</v>
      </c>
      <c r="D377" s="50">
        <v>44319.999999999709</v>
      </c>
      <c r="E377" s="50">
        <v>80579.999999998108</v>
      </c>
      <c r="F377" s="50">
        <f t="shared" si="20"/>
        <v>124.89999999999782</v>
      </c>
      <c r="G377" s="50">
        <v>633.76000000002364</v>
      </c>
      <c r="H377" s="50">
        <v>722.62000000000626</v>
      </c>
      <c r="I377" s="50">
        <f t="shared" si="21"/>
        <v>1.3563800000000299</v>
      </c>
      <c r="J377" s="48">
        <f t="shared" si="22"/>
        <v>1.3563800000000299</v>
      </c>
      <c r="M377">
        <v>0</v>
      </c>
    </row>
    <row r="378" spans="2:13" ht="13.35" customHeight="1">
      <c r="B378" s="51">
        <v>43842</v>
      </c>
      <c r="C378" s="50">
        <v>0</v>
      </c>
      <c r="D378" s="50">
        <v>65880.000000004657</v>
      </c>
      <c r="E378" s="50">
        <v>64650.000000001455</v>
      </c>
      <c r="F378" s="50">
        <f t="shared" si="20"/>
        <v>130.53000000000611</v>
      </c>
      <c r="G378" s="50">
        <v>588.71999999999503</v>
      </c>
      <c r="H378" s="50">
        <v>675.95000000000027</v>
      </c>
      <c r="I378" s="50">
        <f t="shared" si="21"/>
        <v>1.2646699999999953</v>
      </c>
      <c r="J378" s="48">
        <f t="shared" si="22"/>
        <v>1.2646699999999953</v>
      </c>
      <c r="M378">
        <v>0</v>
      </c>
    </row>
    <row r="379" spans="2:13" ht="13.35" customHeight="1">
      <c r="B379" s="51">
        <v>43843</v>
      </c>
      <c r="C379" s="50">
        <v>0</v>
      </c>
      <c r="D379" s="50">
        <v>72610.000000000582</v>
      </c>
      <c r="E379" s="50">
        <v>56020.000000000437</v>
      </c>
      <c r="F379" s="50">
        <f t="shared" si="20"/>
        <v>128.63000000000102</v>
      </c>
      <c r="G379" s="50">
        <v>667.39999999998645</v>
      </c>
      <c r="H379" s="50">
        <v>755.63999999999965</v>
      </c>
      <c r="I379" s="50">
        <f t="shared" si="21"/>
        <v>1.4230399999999861</v>
      </c>
      <c r="J379" s="48">
        <f t="shared" si="22"/>
        <v>1.4230399999999861</v>
      </c>
      <c r="M379">
        <v>0</v>
      </c>
    </row>
    <row r="380" spans="2:13" ht="13.35" customHeight="1">
      <c r="B380" s="51">
        <v>43844</v>
      </c>
      <c r="C380" s="50">
        <v>0</v>
      </c>
      <c r="D380" s="50">
        <v>133930.00000000029</v>
      </c>
      <c r="E380" s="50">
        <v>39430.000000000291</v>
      </c>
      <c r="F380" s="50">
        <f t="shared" si="20"/>
        <v>173.36000000000058</v>
      </c>
      <c r="G380" s="50">
        <v>674.59999999999809</v>
      </c>
      <c r="H380" s="50">
        <v>763.35999999997739</v>
      </c>
      <c r="I380" s="50">
        <f t="shared" si="21"/>
        <v>1.4379599999999755</v>
      </c>
      <c r="J380" s="48">
        <f t="shared" si="22"/>
        <v>1.4379599999999755</v>
      </c>
      <c r="M380">
        <v>0</v>
      </c>
    </row>
    <row r="381" spans="2:13" ht="13.35" customHeight="1">
      <c r="B381" s="51">
        <v>43845</v>
      </c>
      <c r="C381" s="50">
        <v>0</v>
      </c>
      <c r="D381" s="50">
        <v>114659.99999999622</v>
      </c>
      <c r="E381" s="50">
        <v>39840.000000000146</v>
      </c>
      <c r="F381" s="50">
        <f t="shared" si="20"/>
        <v>154.49999999999636</v>
      </c>
      <c r="G381" s="50">
        <v>683.400000000006</v>
      </c>
      <c r="H381" s="50">
        <v>770.28000000001384</v>
      </c>
      <c r="I381" s="50">
        <f t="shared" si="21"/>
        <v>1.4536800000000198</v>
      </c>
      <c r="J381" s="48">
        <f t="shared" si="22"/>
        <v>1.4536800000000198</v>
      </c>
      <c r="M381">
        <v>0</v>
      </c>
    </row>
    <row r="382" spans="2:13" ht="13.35" customHeight="1">
      <c r="B382" s="51">
        <v>43846</v>
      </c>
      <c r="C382" s="50">
        <v>0</v>
      </c>
      <c r="D382" s="50">
        <v>71560.000000004948</v>
      </c>
      <c r="E382" s="50">
        <v>86559.999999997672</v>
      </c>
      <c r="F382" s="50">
        <f t="shared" si="20"/>
        <v>158.12000000000262</v>
      </c>
      <c r="G382" s="50">
        <v>672.03000000000657</v>
      </c>
      <c r="H382" s="50">
        <v>757.67999999999347</v>
      </c>
      <c r="I382" s="50">
        <f t="shared" si="21"/>
        <v>1.42971</v>
      </c>
      <c r="J382" s="48">
        <f t="shared" si="22"/>
        <v>1.42971</v>
      </c>
      <c r="M382">
        <v>0</v>
      </c>
    </row>
    <row r="383" spans="2:13" ht="13.35" customHeight="1">
      <c r="B383" s="51">
        <v>43847</v>
      </c>
      <c r="C383" s="50">
        <v>0</v>
      </c>
      <c r="D383" s="50">
        <v>38559.999999997672</v>
      </c>
      <c r="E383" s="50">
        <v>121760.00000000204</v>
      </c>
      <c r="F383" s="50">
        <f t="shared" si="20"/>
        <v>160.31999999999971</v>
      </c>
      <c r="G383" s="50">
        <v>648.31999999998402</v>
      </c>
      <c r="H383" s="50">
        <v>731.94000000000869</v>
      </c>
      <c r="I383" s="50">
        <f t="shared" si="21"/>
        <v>1.3802599999999927</v>
      </c>
      <c r="J383" s="48">
        <f t="shared" si="22"/>
        <v>1.3802599999999927</v>
      </c>
      <c r="M383">
        <v>0</v>
      </c>
    </row>
    <row r="384" spans="2:13" ht="13.35" customHeight="1">
      <c r="B384" s="51">
        <v>43848</v>
      </c>
      <c r="C384" s="50">
        <v>0</v>
      </c>
      <c r="D384" s="50">
        <v>36019.999999996799</v>
      </c>
      <c r="E384" s="50">
        <v>115979.99999999956</v>
      </c>
      <c r="F384" s="50">
        <f t="shared" si="20"/>
        <v>151.99999999999636</v>
      </c>
      <c r="G384" s="50">
        <v>642.72000000002549</v>
      </c>
      <c r="H384" s="50">
        <v>726.01000000000226</v>
      </c>
      <c r="I384" s="50">
        <f t="shared" si="21"/>
        <v>1.3687300000000278</v>
      </c>
      <c r="J384" s="48">
        <f t="shared" si="22"/>
        <v>1.3687300000000278</v>
      </c>
      <c r="M384">
        <v>0</v>
      </c>
    </row>
    <row r="385" spans="2:13" ht="13.35" customHeight="1">
      <c r="B385" s="51">
        <v>43849</v>
      </c>
      <c r="C385" s="50">
        <v>0</v>
      </c>
      <c r="D385" s="50">
        <v>37680.000000000291</v>
      </c>
      <c r="E385" s="50">
        <v>112189.99999999869</v>
      </c>
      <c r="F385" s="50">
        <f t="shared" si="20"/>
        <v>149.86999999999898</v>
      </c>
      <c r="G385" s="50">
        <v>568.12999999996805</v>
      </c>
      <c r="H385" s="50">
        <v>655.10000000000446</v>
      </c>
      <c r="I385" s="50">
        <f t="shared" si="21"/>
        <v>1.2232299999999725</v>
      </c>
      <c r="J385" s="48">
        <f t="shared" si="22"/>
        <v>1.2232299999999725</v>
      </c>
      <c r="M385">
        <v>0</v>
      </c>
    </row>
    <row r="386" spans="2:13" ht="13.35" customHeight="1">
      <c r="B386" s="51">
        <v>43850</v>
      </c>
      <c r="C386" s="50">
        <v>0</v>
      </c>
      <c r="D386" s="50">
        <v>38790.000000000873</v>
      </c>
      <c r="E386" s="50">
        <v>107939.99999999869</v>
      </c>
      <c r="F386" s="50">
        <f t="shared" si="20"/>
        <v>146.72999999999956</v>
      </c>
      <c r="G386" s="50">
        <v>631.40999999998826</v>
      </c>
      <c r="H386" s="50">
        <v>718.54999999999336</v>
      </c>
      <c r="I386" s="50">
        <f t="shared" si="21"/>
        <v>1.3499599999999816</v>
      </c>
      <c r="J386" s="48">
        <f t="shared" si="22"/>
        <v>1.3499599999999816</v>
      </c>
      <c r="M386">
        <v>0</v>
      </c>
    </row>
    <row r="387" spans="2:13" ht="13.35" customHeight="1">
      <c r="B387" s="51">
        <v>43851</v>
      </c>
      <c r="C387" s="50">
        <v>0</v>
      </c>
      <c r="D387" s="50">
        <v>39510.000000002037</v>
      </c>
      <c r="E387" s="50">
        <v>104840.00000000015</v>
      </c>
      <c r="F387" s="50">
        <f t="shared" si="20"/>
        <v>144.35000000000218</v>
      </c>
      <c r="G387" s="50">
        <v>668.17000000003191</v>
      </c>
      <c r="H387" s="50">
        <v>755.09999999999877</v>
      </c>
      <c r="I387" s="50">
        <f t="shared" si="21"/>
        <v>1.4232700000000307</v>
      </c>
      <c r="J387" s="48">
        <f t="shared" si="22"/>
        <v>1.4232700000000307</v>
      </c>
      <c r="M387">
        <v>0</v>
      </c>
    </row>
    <row r="388" spans="2:13" ht="13.35" customHeight="1">
      <c r="B388" s="51">
        <v>43852</v>
      </c>
      <c r="C388" s="50">
        <v>0</v>
      </c>
      <c r="D388" s="50">
        <v>67589.999999996508</v>
      </c>
      <c r="E388" s="50">
        <v>78940.000000002328</v>
      </c>
      <c r="F388" s="50">
        <f t="shared" si="20"/>
        <v>146.52999999999884</v>
      </c>
      <c r="G388" s="50">
        <v>694.57999999997355</v>
      </c>
      <c r="H388" s="50">
        <v>782.35000000000809</v>
      </c>
      <c r="I388" s="50">
        <f t="shared" si="21"/>
        <v>1.4769299999999816</v>
      </c>
      <c r="J388" s="48">
        <f t="shared" si="22"/>
        <v>1.4769299999999816</v>
      </c>
      <c r="M388">
        <v>0</v>
      </c>
    </row>
    <row r="389" spans="2:13" ht="13.35" customHeight="1">
      <c r="B389" s="51">
        <v>43853</v>
      </c>
      <c r="C389" s="50">
        <v>0</v>
      </c>
      <c r="D389" s="50">
        <v>40139.999999999418</v>
      </c>
      <c r="E389" s="50">
        <v>107000</v>
      </c>
      <c r="F389" s="50">
        <f t="shared" si="20"/>
        <v>147.13999999999942</v>
      </c>
      <c r="G389" s="50">
        <v>669.35000000000855</v>
      </c>
      <c r="H389" s="50">
        <v>758.35000000000719</v>
      </c>
      <c r="I389" s="50">
        <f t="shared" si="21"/>
        <v>1.4277000000000157</v>
      </c>
      <c r="J389" s="48">
        <f t="shared" si="22"/>
        <v>1.4277000000000157</v>
      </c>
      <c r="M389">
        <v>0</v>
      </c>
    </row>
    <row r="390" spans="2:13" ht="13.35" customHeight="1">
      <c r="B390" s="51">
        <v>43854</v>
      </c>
      <c r="C390" s="50">
        <v>0</v>
      </c>
      <c r="D390" s="50">
        <v>39960.000000006403</v>
      </c>
      <c r="E390" s="50">
        <v>109450.00000000073</v>
      </c>
      <c r="F390" s="50">
        <f t="shared" si="20"/>
        <v>149.41000000000713</v>
      </c>
      <c r="G390" s="50">
        <v>572.1499999999935</v>
      </c>
      <c r="H390" s="50">
        <v>650.59999999996876</v>
      </c>
      <c r="I390" s="50">
        <f t="shared" si="21"/>
        <v>1.2227499999999623</v>
      </c>
      <c r="J390" s="48">
        <f t="shared" si="22"/>
        <v>1.2227499999999623</v>
      </c>
      <c r="M390">
        <v>0</v>
      </c>
    </row>
    <row r="391" spans="2:13" ht="13.35" customHeight="1">
      <c r="B391" s="51">
        <v>43855</v>
      </c>
      <c r="C391" s="50">
        <v>0</v>
      </c>
      <c r="D391" s="50">
        <v>39629.999999997381</v>
      </c>
      <c r="E391" s="50">
        <v>109309.99999999767</v>
      </c>
      <c r="F391" s="50">
        <f t="shared" si="20"/>
        <v>148.93999999999505</v>
      </c>
      <c r="G391" s="50">
        <v>601.7100000000255</v>
      </c>
      <c r="H391" s="50">
        <v>690.40000000003943</v>
      </c>
      <c r="I391" s="50">
        <f t="shared" si="21"/>
        <v>1.2921100000000649</v>
      </c>
      <c r="J391" s="48">
        <f t="shared" si="22"/>
        <v>1.2921100000000649</v>
      </c>
      <c r="M391">
        <v>0</v>
      </c>
    </row>
    <row r="392" spans="2:13" ht="13.35" customHeight="1">
      <c r="B392" s="51">
        <v>43856</v>
      </c>
      <c r="C392" s="50">
        <v>0</v>
      </c>
      <c r="D392" s="50">
        <v>40349.999999998545</v>
      </c>
      <c r="E392" s="50">
        <v>109479.99999999956</v>
      </c>
      <c r="F392" s="50">
        <f t="shared" si="20"/>
        <v>149.82999999999811</v>
      </c>
      <c r="G392" s="50">
        <v>600.86999999998625</v>
      </c>
      <c r="H392" s="50">
        <v>693.50000000000023</v>
      </c>
      <c r="I392" s="50">
        <f t="shared" si="21"/>
        <v>1.2943699999999865</v>
      </c>
      <c r="J392" s="48">
        <f t="shared" si="22"/>
        <v>1.2943699999999865</v>
      </c>
      <c r="M392">
        <v>0</v>
      </c>
    </row>
    <row r="393" spans="2:13" ht="13.35" customHeight="1">
      <c r="B393" s="51">
        <v>43857</v>
      </c>
      <c r="C393" s="50">
        <v>0</v>
      </c>
      <c r="D393" s="50">
        <v>40459.999999999127</v>
      </c>
      <c r="E393" s="50">
        <v>108990.0000000016</v>
      </c>
      <c r="F393" s="50">
        <f t="shared" si="20"/>
        <v>149.45000000000073</v>
      </c>
      <c r="G393" s="50">
        <v>641.00000000001955</v>
      </c>
      <c r="H393" s="50">
        <v>735.07999999998219</v>
      </c>
      <c r="I393" s="50">
        <f t="shared" si="21"/>
        <v>1.3760800000000017</v>
      </c>
      <c r="J393" s="48">
        <f t="shared" si="22"/>
        <v>1.3760800000000017</v>
      </c>
      <c r="M393">
        <v>0</v>
      </c>
    </row>
    <row r="394" spans="2:13" ht="13.35" customHeight="1">
      <c r="B394" s="51">
        <v>43858</v>
      </c>
      <c r="C394" s="50">
        <v>0</v>
      </c>
      <c r="D394" s="50">
        <v>40540.000000000873</v>
      </c>
      <c r="E394" s="50">
        <v>117290.00000000087</v>
      </c>
      <c r="F394" s="50">
        <f t="shared" si="20"/>
        <v>157.83000000000175</v>
      </c>
      <c r="G394" s="50">
        <v>693.6099999999783</v>
      </c>
      <c r="H394" s="50">
        <v>786.43999999999892</v>
      </c>
      <c r="I394" s="50">
        <f t="shared" si="21"/>
        <v>1.4800499999999772</v>
      </c>
      <c r="J394" s="48">
        <f t="shared" si="22"/>
        <v>1.4800499999999772</v>
      </c>
      <c r="M394">
        <v>0</v>
      </c>
    </row>
    <row r="395" spans="2:13" ht="13.35" customHeight="1">
      <c r="B395" s="51">
        <v>43859</v>
      </c>
      <c r="C395" s="50">
        <v>0</v>
      </c>
      <c r="D395" s="50">
        <v>0</v>
      </c>
      <c r="E395" s="50">
        <v>152349.99999999854</v>
      </c>
      <c r="F395" s="50">
        <f t="shared" si="20"/>
        <v>152.34999999999854</v>
      </c>
      <c r="G395" s="50">
        <v>716.72000000000935</v>
      </c>
      <c r="H395" s="50">
        <v>804.05999999999267</v>
      </c>
      <c r="I395" s="50">
        <f t="shared" si="21"/>
        <v>1.520780000000002</v>
      </c>
      <c r="J395" s="48">
        <f t="shared" si="22"/>
        <v>1.520780000000002</v>
      </c>
      <c r="M395">
        <v>0</v>
      </c>
    </row>
    <row r="396" spans="2:13" ht="13.35" customHeight="1">
      <c r="B396" s="51">
        <v>43860</v>
      </c>
      <c r="C396" s="50">
        <v>0</v>
      </c>
      <c r="D396" s="50">
        <v>0</v>
      </c>
      <c r="E396" s="50">
        <v>156650.00000000146</v>
      </c>
      <c r="F396" s="50">
        <f t="shared" si="20"/>
        <v>156.65000000000146</v>
      </c>
      <c r="G396" s="50">
        <v>678.939999999983</v>
      </c>
      <c r="H396" s="50">
        <v>767.40000000000919</v>
      </c>
      <c r="I396" s="50">
        <f t="shared" si="21"/>
        <v>1.4463399999999922</v>
      </c>
      <c r="J396" s="48">
        <f t="shared" si="22"/>
        <v>1.4463399999999922</v>
      </c>
      <c r="M396">
        <v>0</v>
      </c>
    </row>
    <row r="397" spans="2:13" ht="13.35" customHeight="1" thickBot="1">
      <c r="B397" s="51">
        <v>43861</v>
      </c>
      <c r="C397" s="50">
        <v>0</v>
      </c>
      <c r="D397" s="50">
        <v>40849.999999998545</v>
      </c>
      <c r="E397" s="50">
        <v>118059.99999999767</v>
      </c>
      <c r="F397" s="50">
        <f t="shared" si="20"/>
        <v>158.90999999999622</v>
      </c>
      <c r="G397" s="50">
        <v>657.48000000002094</v>
      </c>
      <c r="H397" s="50">
        <v>756.21999999998479</v>
      </c>
      <c r="I397" s="50">
        <f t="shared" si="21"/>
        <v>1.4137000000000057</v>
      </c>
      <c r="J397" s="48">
        <f t="shared" si="22"/>
        <v>1.4137000000000057</v>
      </c>
      <c r="M397">
        <v>0</v>
      </c>
    </row>
    <row r="398" spans="2:13" ht="13.35" customHeight="1" thickBot="1">
      <c r="B398" s="51"/>
      <c r="C398" s="43">
        <v>0</v>
      </c>
      <c r="D398" s="43">
        <v>1543839.999999997</v>
      </c>
      <c r="E398" s="43">
        <v>2857439.9999999986</v>
      </c>
      <c r="F398" s="43">
        <f t="shared" si="20"/>
        <v>4401.2799999999952</v>
      </c>
      <c r="G398" s="43">
        <v>19870.300000000014</v>
      </c>
      <c r="H398" s="43">
        <v>22702.209999999977</v>
      </c>
      <c r="I398" s="44">
        <f t="shared" si="21"/>
        <v>42.572509999999994</v>
      </c>
      <c r="J398" s="49">
        <f t="shared" si="22"/>
        <v>42.572509999999994</v>
      </c>
      <c r="M398">
        <v>0</v>
      </c>
    </row>
    <row r="399" spans="2:13" ht="13.35" customHeight="1">
      <c r="B399" s="51">
        <v>43862</v>
      </c>
      <c r="C399" s="50">
        <v>0</v>
      </c>
      <c r="D399" s="50">
        <v>40349.999999998545</v>
      </c>
      <c r="E399" s="50">
        <v>120270.00000000044</v>
      </c>
      <c r="F399" s="50">
        <f t="shared" si="20"/>
        <v>160.61999999999898</v>
      </c>
      <c r="G399" s="50">
        <v>648.85999999998489</v>
      </c>
      <c r="H399" s="50">
        <v>758.49999999999795</v>
      </c>
      <c r="I399" s="50">
        <f t="shared" si="21"/>
        <v>1.4073599999999828</v>
      </c>
      <c r="J399" s="48">
        <f t="shared" si="22"/>
        <v>1.4073599999999828</v>
      </c>
      <c r="M399">
        <v>0</v>
      </c>
    </row>
    <row r="400" spans="2:13" ht="13.35" customHeight="1">
      <c r="B400" s="51">
        <v>43863</v>
      </c>
      <c r="C400" s="50">
        <v>0</v>
      </c>
      <c r="D400" s="50">
        <v>37900.000000001455</v>
      </c>
      <c r="E400" s="50">
        <v>119619.99999999898</v>
      </c>
      <c r="F400" s="50">
        <f t="shared" si="20"/>
        <v>157.52000000000044</v>
      </c>
      <c r="G400" s="50">
        <v>592.89999999998599</v>
      </c>
      <c r="H400" s="50">
        <v>702.32000000001449</v>
      </c>
      <c r="I400" s="50">
        <f t="shared" si="21"/>
        <v>1.2952200000000005</v>
      </c>
      <c r="J400" s="48">
        <f t="shared" si="22"/>
        <v>1.2952200000000005</v>
      </c>
      <c r="M400">
        <v>0</v>
      </c>
    </row>
    <row r="401" spans="2:13" ht="13.35" customHeight="1">
      <c r="B401" s="51">
        <v>43864</v>
      </c>
      <c r="C401" s="50">
        <v>0</v>
      </c>
      <c r="D401" s="50">
        <v>34810.000000004948</v>
      </c>
      <c r="E401" s="50">
        <v>120790.00000000087</v>
      </c>
      <c r="F401" s="50">
        <f t="shared" si="20"/>
        <v>155.60000000000582</v>
      </c>
      <c r="G401" s="50">
        <v>630.91000000000008</v>
      </c>
      <c r="H401" s="50">
        <v>727.3399999999981</v>
      </c>
      <c r="I401" s="50">
        <f t="shared" si="21"/>
        <v>1.3582499999999982</v>
      </c>
      <c r="J401" s="48">
        <f t="shared" si="22"/>
        <v>1.3582499999999982</v>
      </c>
      <c r="M401">
        <v>0</v>
      </c>
    </row>
    <row r="402" spans="2:13" ht="13.35" customHeight="1">
      <c r="B402" s="51">
        <v>43865</v>
      </c>
      <c r="C402" s="50">
        <v>0</v>
      </c>
      <c r="D402" s="50">
        <v>37959.999999999127</v>
      </c>
      <c r="E402" s="50">
        <v>117690.00000000233</v>
      </c>
      <c r="F402" s="50">
        <f t="shared" si="20"/>
        <v>155.65000000000146</v>
      </c>
      <c r="G402" s="50">
        <v>591.39000000001829</v>
      </c>
      <c r="H402" s="50">
        <v>707.80000000002019</v>
      </c>
      <c r="I402" s="50">
        <f t="shared" si="21"/>
        <v>1.2991900000000385</v>
      </c>
      <c r="J402" s="48">
        <f t="shared" si="22"/>
        <v>1.2991900000000385</v>
      </c>
      <c r="M402">
        <v>0</v>
      </c>
    </row>
    <row r="403" spans="2:13" ht="13.35" customHeight="1">
      <c r="B403" s="51">
        <v>43866</v>
      </c>
      <c r="C403" s="50">
        <v>0</v>
      </c>
      <c r="D403" s="50">
        <v>38119.999999995343</v>
      </c>
      <c r="E403" s="50">
        <v>114639.99999999942</v>
      </c>
      <c r="F403" s="50">
        <f t="shared" si="20"/>
        <v>152.75999999999476</v>
      </c>
      <c r="G403" s="50">
        <v>594.84000000000492</v>
      </c>
      <c r="H403" s="50">
        <v>701.07999999999038</v>
      </c>
      <c r="I403" s="50">
        <f t="shared" si="21"/>
        <v>1.2959199999999953</v>
      </c>
      <c r="J403" s="48">
        <f t="shared" si="22"/>
        <v>1.2959199999999953</v>
      </c>
      <c r="M403">
        <v>0</v>
      </c>
    </row>
    <row r="404" spans="2:13" ht="13.35" customHeight="1">
      <c r="B404" s="51">
        <v>43867</v>
      </c>
      <c r="C404" s="50">
        <v>0</v>
      </c>
      <c r="D404" s="50">
        <v>39319.999999999709</v>
      </c>
      <c r="E404" s="50">
        <v>114599.99999999854</v>
      </c>
      <c r="F404" s="50">
        <f t="shared" si="20"/>
        <v>153.91999999999825</v>
      </c>
      <c r="G404" s="50">
        <v>624.44999999999595</v>
      </c>
      <c r="H404" s="50">
        <v>729.88000000000852</v>
      </c>
      <c r="I404" s="50">
        <f t="shared" si="21"/>
        <v>1.3543300000000045</v>
      </c>
      <c r="J404" s="48">
        <f t="shared" si="22"/>
        <v>1.3543300000000045</v>
      </c>
      <c r="M404">
        <v>0</v>
      </c>
    </row>
    <row r="405" spans="2:13" ht="13.35" customHeight="1">
      <c r="B405" s="51">
        <v>43868</v>
      </c>
      <c r="C405" s="50">
        <v>0</v>
      </c>
      <c r="D405" s="50">
        <v>39300.00000000291</v>
      </c>
      <c r="E405" s="50">
        <v>111159.99999999985</v>
      </c>
      <c r="F405" s="50">
        <f t="shared" si="20"/>
        <v>150.46000000000276</v>
      </c>
      <c r="G405" s="50">
        <v>601.31999999998698</v>
      </c>
      <c r="H405" s="50">
        <v>707.2599999999909</v>
      </c>
      <c r="I405" s="50">
        <f t="shared" si="21"/>
        <v>1.3085799999999779</v>
      </c>
      <c r="J405" s="48">
        <f t="shared" si="22"/>
        <v>1.3085799999999779</v>
      </c>
      <c r="M405">
        <v>0</v>
      </c>
    </row>
    <row r="406" spans="2:13" ht="13.35" customHeight="1">
      <c r="B406" s="51">
        <v>43869</v>
      </c>
      <c r="C406" s="50">
        <v>0</v>
      </c>
      <c r="D406" s="50">
        <v>36970.000000001164</v>
      </c>
      <c r="E406" s="50">
        <v>108479.99999999956</v>
      </c>
      <c r="F406" s="50">
        <f t="shared" si="20"/>
        <v>145.45000000000073</v>
      </c>
      <c r="G406" s="50">
        <v>640.02000000002113</v>
      </c>
      <c r="H406" s="50">
        <v>748.50000000000705</v>
      </c>
      <c r="I406" s="50">
        <f t="shared" si="21"/>
        <v>1.3885200000000282</v>
      </c>
      <c r="J406" s="48">
        <f t="shared" si="22"/>
        <v>1.3885200000000282</v>
      </c>
      <c r="M406">
        <v>0</v>
      </c>
    </row>
    <row r="407" spans="2:13" ht="13.35" customHeight="1">
      <c r="B407" s="51">
        <v>43870</v>
      </c>
      <c r="C407" s="50">
        <v>0</v>
      </c>
      <c r="D407" s="50">
        <v>38549.999999995634</v>
      </c>
      <c r="E407" s="50">
        <v>106100.00000000218</v>
      </c>
      <c r="F407" s="50">
        <f t="shared" si="20"/>
        <v>144.64999999999782</v>
      </c>
      <c r="G407" s="50">
        <v>601.82999999997833</v>
      </c>
      <c r="H407" s="50">
        <v>711.43999999998186</v>
      </c>
      <c r="I407" s="50">
        <f t="shared" si="21"/>
        <v>1.3132699999999602</v>
      </c>
      <c r="J407" s="48">
        <f t="shared" si="22"/>
        <v>1.3132699999999602</v>
      </c>
      <c r="M407">
        <v>0</v>
      </c>
    </row>
    <row r="408" spans="2:13" ht="13.35" customHeight="1">
      <c r="B408" s="51">
        <v>43871</v>
      </c>
      <c r="C408" s="50">
        <v>0</v>
      </c>
      <c r="D408" s="50">
        <v>39720.000000001164</v>
      </c>
      <c r="E408" s="50">
        <v>111110.00000000058</v>
      </c>
      <c r="F408" s="50">
        <f t="shared" si="20"/>
        <v>150.83000000000175</v>
      </c>
      <c r="G408" s="50">
        <v>622.18000000001439</v>
      </c>
      <c r="H408" s="50">
        <v>728.03999999999292</v>
      </c>
      <c r="I408" s="50">
        <f t="shared" si="21"/>
        <v>1.3502200000000073</v>
      </c>
      <c r="J408" s="48">
        <f t="shared" si="22"/>
        <v>1.3502200000000073</v>
      </c>
      <c r="M408">
        <v>0</v>
      </c>
    </row>
    <row r="409" spans="2:13" ht="13.35" customHeight="1">
      <c r="B409" s="51">
        <v>43872</v>
      </c>
      <c r="C409" s="50">
        <v>0</v>
      </c>
      <c r="D409" s="50">
        <v>40340.000000003783</v>
      </c>
      <c r="E409" s="50">
        <v>111000</v>
      </c>
      <c r="F409" s="50">
        <f t="shared" si="20"/>
        <v>151.34000000000378</v>
      </c>
      <c r="G409" s="50">
        <v>633.66999999999507</v>
      </c>
      <c r="H409" s="50">
        <v>742.73999999999774</v>
      </c>
      <c r="I409" s="50">
        <f t="shared" si="21"/>
        <v>1.3764099999999928</v>
      </c>
      <c r="J409" s="48">
        <f t="shared" si="22"/>
        <v>1.3764099999999928</v>
      </c>
      <c r="M409">
        <v>0</v>
      </c>
    </row>
    <row r="410" spans="2:13" ht="13.35" customHeight="1">
      <c r="B410" s="51">
        <v>43873</v>
      </c>
      <c r="C410" s="50">
        <v>0</v>
      </c>
      <c r="D410" s="50">
        <v>40150.000000001455</v>
      </c>
      <c r="E410" s="50">
        <v>123439.99999999869</v>
      </c>
      <c r="F410" s="50">
        <f t="shared" si="20"/>
        <v>163.59000000000015</v>
      </c>
      <c r="G410" s="50">
        <v>619.32999999999083</v>
      </c>
      <c r="H410" s="50">
        <v>724.90000000001942</v>
      </c>
      <c r="I410" s="50">
        <f t="shared" si="21"/>
        <v>1.3442300000000103</v>
      </c>
      <c r="J410" s="48">
        <f t="shared" si="22"/>
        <v>1.3442300000000103</v>
      </c>
      <c r="M410">
        <v>0</v>
      </c>
    </row>
    <row r="411" spans="2:13" ht="13.35" customHeight="1">
      <c r="B411" s="51">
        <v>43874</v>
      </c>
      <c r="C411" s="50">
        <v>0</v>
      </c>
      <c r="D411" s="50">
        <v>40729.999999995925</v>
      </c>
      <c r="E411" s="50">
        <v>130020.00000000044</v>
      </c>
      <c r="F411" s="50">
        <f t="shared" si="20"/>
        <v>170.74999999999636</v>
      </c>
      <c r="G411" s="50">
        <v>618.67000000000871</v>
      </c>
      <c r="H411" s="50">
        <v>727.39999999998872</v>
      </c>
      <c r="I411" s="50">
        <f t="shared" si="21"/>
        <v>1.3460699999999974</v>
      </c>
      <c r="J411" s="48">
        <f t="shared" si="22"/>
        <v>1.3460699999999974</v>
      </c>
      <c r="M411">
        <v>0</v>
      </c>
    </row>
    <row r="412" spans="2:13" ht="13.35" customHeight="1">
      <c r="B412" s="51">
        <v>43875</v>
      </c>
      <c r="C412" s="50">
        <v>0</v>
      </c>
      <c r="D412" s="50">
        <v>37110.000000000582</v>
      </c>
      <c r="E412" s="50">
        <v>161329.99999999811</v>
      </c>
      <c r="F412" s="50">
        <f t="shared" si="20"/>
        <v>198.43999999999869</v>
      </c>
      <c r="G412" s="50">
        <v>632.32999999999606</v>
      </c>
      <c r="H412" s="50">
        <v>740.57999999999424</v>
      </c>
      <c r="I412" s="50">
        <f t="shared" si="21"/>
        <v>1.3729099999999903</v>
      </c>
      <c r="J412" s="48">
        <f t="shared" si="22"/>
        <v>1.3729099999999903</v>
      </c>
      <c r="M412">
        <v>0</v>
      </c>
    </row>
    <row r="413" spans="2:13" ht="13.35" customHeight="1">
      <c r="B413" s="51">
        <v>43876</v>
      </c>
      <c r="C413" s="50">
        <v>0</v>
      </c>
      <c r="D413" s="50">
        <v>28370.000000002619</v>
      </c>
      <c r="E413" s="50">
        <v>209260.00000000204</v>
      </c>
      <c r="F413" s="50">
        <f t="shared" si="20"/>
        <v>237.63000000000466</v>
      </c>
      <c r="G413" s="50">
        <v>626.66000000001532</v>
      </c>
      <c r="H413" s="50">
        <v>737.27000000002363</v>
      </c>
      <c r="I413" s="50">
        <f t="shared" si="21"/>
        <v>1.3639300000000389</v>
      </c>
      <c r="J413" s="48">
        <f t="shared" si="22"/>
        <v>1.3639300000000389</v>
      </c>
      <c r="M413">
        <v>0</v>
      </c>
    </row>
    <row r="414" spans="2:13" ht="13.35" customHeight="1">
      <c r="B414" s="51">
        <v>43877</v>
      </c>
      <c r="C414" s="50">
        <v>0</v>
      </c>
      <c r="D414" s="50">
        <v>30959.999999999127</v>
      </c>
      <c r="E414" s="50">
        <v>231090.00000000015</v>
      </c>
      <c r="F414" s="50">
        <f t="shared" si="20"/>
        <v>262.04999999999927</v>
      </c>
      <c r="G414" s="50">
        <v>666.33999999999105</v>
      </c>
      <c r="H414" s="50">
        <v>773.80999999999744</v>
      </c>
      <c r="I414" s="50">
        <f t="shared" si="21"/>
        <v>1.4401499999999885</v>
      </c>
      <c r="J414" s="48">
        <f t="shared" si="22"/>
        <v>1.4401499999999885</v>
      </c>
      <c r="M414">
        <v>0</v>
      </c>
    </row>
    <row r="415" spans="2:13" ht="13.35" customHeight="1">
      <c r="B415" s="51">
        <v>43878</v>
      </c>
      <c r="C415" s="50">
        <v>0</v>
      </c>
      <c r="D415" s="50">
        <v>32239.999999997963</v>
      </c>
      <c r="E415" s="50">
        <v>206329.99999999811</v>
      </c>
      <c r="F415" s="50">
        <f t="shared" si="20"/>
        <v>238.56999999999607</v>
      </c>
      <c r="G415" s="50">
        <v>637.30999999998517</v>
      </c>
      <c r="H415" s="50">
        <v>748.40000000000373</v>
      </c>
      <c r="I415" s="50">
        <f t="shared" si="21"/>
        <v>1.3857099999999889</v>
      </c>
      <c r="J415" s="48">
        <f t="shared" si="22"/>
        <v>1.3857099999999889</v>
      </c>
      <c r="M415">
        <v>0</v>
      </c>
    </row>
    <row r="416" spans="2:13" ht="13.35" customHeight="1">
      <c r="B416" s="51">
        <v>43879</v>
      </c>
      <c r="C416" s="50">
        <v>0</v>
      </c>
      <c r="D416" s="50">
        <v>35290.000000000873</v>
      </c>
      <c r="E416" s="50">
        <v>202060.00000000131</v>
      </c>
      <c r="F416" s="50">
        <f t="shared" si="20"/>
        <v>237.35000000000218</v>
      </c>
      <c r="G416" s="50">
        <v>635.99000000002093</v>
      </c>
      <c r="H416" s="50">
        <v>733.49999999999227</v>
      </c>
      <c r="I416" s="50">
        <f t="shared" si="21"/>
        <v>1.3694900000000132</v>
      </c>
      <c r="J416" s="48">
        <f t="shared" si="22"/>
        <v>1.3694900000000132</v>
      </c>
      <c r="M416">
        <v>0</v>
      </c>
    </row>
    <row r="417" spans="2:13" ht="13.35" customHeight="1">
      <c r="B417" s="51">
        <v>43880</v>
      </c>
      <c r="C417" s="50">
        <v>0</v>
      </c>
      <c r="D417" s="50">
        <v>39269.999999996799</v>
      </c>
      <c r="E417" s="50">
        <v>187909.99999999985</v>
      </c>
      <c r="F417" s="50">
        <f t="shared" si="20"/>
        <v>227.17999999999665</v>
      </c>
      <c r="G417" s="50">
        <v>574.55999999999108</v>
      </c>
      <c r="H417" s="50">
        <v>656.17999999997778</v>
      </c>
      <c r="I417" s="50">
        <f t="shared" si="21"/>
        <v>1.2307399999999689</v>
      </c>
      <c r="J417" s="48">
        <f t="shared" si="22"/>
        <v>1.2307399999999689</v>
      </c>
      <c r="M417">
        <v>0</v>
      </c>
    </row>
    <row r="418" spans="2:13" ht="13.35" customHeight="1">
      <c r="B418" s="51">
        <v>43881</v>
      </c>
      <c r="C418" s="50">
        <v>0</v>
      </c>
      <c r="D418" s="50">
        <v>51010.000000002037</v>
      </c>
      <c r="E418" s="50">
        <v>153880.00000000102</v>
      </c>
      <c r="F418" s="50">
        <f t="shared" si="20"/>
        <v>204.89000000000306</v>
      </c>
      <c r="G418" s="50">
        <v>528.2500000000141</v>
      </c>
      <c r="H418" s="50">
        <v>615.67999999999756</v>
      </c>
      <c r="I418" s="50">
        <f t="shared" si="21"/>
        <v>1.1439300000000117</v>
      </c>
      <c r="J418" s="48">
        <f t="shared" si="22"/>
        <v>1.1439300000000117</v>
      </c>
      <c r="M418">
        <v>0</v>
      </c>
    </row>
    <row r="419" spans="2:13" ht="13.35" customHeight="1">
      <c r="B419" s="51">
        <v>43882</v>
      </c>
      <c r="C419" s="50">
        <v>89029.999999998836</v>
      </c>
      <c r="D419" s="50">
        <v>19900.000000001455</v>
      </c>
      <c r="E419" s="50">
        <v>81139.999999999418</v>
      </c>
      <c r="F419" s="50">
        <f t="shared" si="20"/>
        <v>190.06999999999971</v>
      </c>
      <c r="G419" s="50">
        <v>528.04000000000428</v>
      </c>
      <c r="H419" s="50">
        <v>618.44000000002097</v>
      </c>
      <c r="I419" s="50">
        <f t="shared" si="21"/>
        <v>1.1464800000000253</v>
      </c>
      <c r="J419" s="48">
        <f t="shared" si="22"/>
        <v>1.1464800000000253</v>
      </c>
      <c r="M419">
        <v>89029.999999998836</v>
      </c>
    </row>
    <row r="420" spans="2:13" ht="13.35" customHeight="1">
      <c r="B420" s="51">
        <v>43883</v>
      </c>
      <c r="C420" s="50">
        <v>144479.99999999593</v>
      </c>
      <c r="D420" s="50">
        <v>0</v>
      </c>
      <c r="E420" s="50">
        <v>39540.000000000873</v>
      </c>
      <c r="F420" s="50">
        <f t="shared" si="20"/>
        <v>184.0199999999968</v>
      </c>
      <c r="G420" s="50">
        <v>513.12999999996123</v>
      </c>
      <c r="H420" s="50">
        <v>592.18000000001325</v>
      </c>
      <c r="I420" s="50">
        <f t="shared" si="21"/>
        <v>1.1053099999999745</v>
      </c>
      <c r="J420" s="48">
        <f t="shared" si="22"/>
        <v>1.1053099999999745</v>
      </c>
      <c r="M420">
        <v>144479.99999999593</v>
      </c>
    </row>
    <row r="421" spans="2:13" ht="13.35" customHeight="1">
      <c r="B421" s="51">
        <v>43884</v>
      </c>
      <c r="C421" s="50">
        <v>140670.00000000553</v>
      </c>
      <c r="D421" s="50">
        <v>0</v>
      </c>
      <c r="E421" s="50">
        <v>40399.999999997817</v>
      </c>
      <c r="F421" s="50">
        <f t="shared" si="20"/>
        <v>181.07000000000335</v>
      </c>
      <c r="G421" s="50">
        <v>508.68000000002667</v>
      </c>
      <c r="H421" s="50">
        <v>590.63999999997918</v>
      </c>
      <c r="I421" s="50">
        <f t="shared" si="21"/>
        <v>1.0993200000000058</v>
      </c>
      <c r="J421" s="48">
        <f t="shared" si="22"/>
        <v>1.0993200000000058</v>
      </c>
      <c r="M421">
        <v>140670.00000000553</v>
      </c>
    </row>
    <row r="422" spans="2:13" ht="13.35" customHeight="1">
      <c r="B422" s="51">
        <v>43885</v>
      </c>
      <c r="C422" s="50">
        <v>149119.99999999534</v>
      </c>
      <c r="D422" s="50">
        <v>0</v>
      </c>
      <c r="E422" s="50">
        <v>42389.999999999418</v>
      </c>
      <c r="F422" s="50">
        <f t="shared" si="20"/>
        <v>191.50999999999476</v>
      </c>
      <c r="G422" s="50">
        <v>533.65999999999758</v>
      </c>
      <c r="H422" s="50">
        <v>612.92000000000257</v>
      </c>
      <c r="I422" s="50">
        <f t="shared" si="21"/>
        <v>1.1465800000000002</v>
      </c>
      <c r="J422" s="48">
        <f t="shared" si="22"/>
        <v>1.1465800000000002</v>
      </c>
      <c r="M422">
        <v>149119.99999999534</v>
      </c>
    </row>
    <row r="423" spans="2:13" ht="13.35" customHeight="1">
      <c r="B423" s="51">
        <v>43886</v>
      </c>
      <c r="C423" s="50">
        <v>63840.000000003783</v>
      </c>
      <c r="D423" s="50">
        <v>17709.999999999127</v>
      </c>
      <c r="E423" s="50">
        <v>104319.99999999971</v>
      </c>
      <c r="F423" s="50">
        <f t="shared" si="20"/>
        <v>185.87000000000262</v>
      </c>
      <c r="G423" s="50">
        <v>592.41000000000099</v>
      </c>
      <c r="H423" s="50">
        <v>692.18000000000757</v>
      </c>
      <c r="I423" s="50">
        <f t="shared" si="21"/>
        <v>1.2845900000000086</v>
      </c>
      <c r="J423" s="48">
        <f t="shared" si="22"/>
        <v>1.2845900000000086</v>
      </c>
      <c r="M423">
        <v>63840.000000003783</v>
      </c>
    </row>
    <row r="424" spans="2:13" ht="13.35" customHeight="1">
      <c r="B424" s="51">
        <v>43887</v>
      </c>
      <c r="C424" s="50">
        <v>7479.9999999959255</v>
      </c>
      <c r="D424" s="50">
        <v>36550.00000000291</v>
      </c>
      <c r="E424" s="50">
        <v>133569.99999999971</v>
      </c>
      <c r="F424" s="50">
        <f t="shared" si="20"/>
        <v>177.59999999999854</v>
      </c>
      <c r="G424" s="50">
        <v>605.91999999999757</v>
      </c>
      <c r="H424" s="50">
        <v>688.29999999999814</v>
      </c>
      <c r="I424" s="50">
        <f t="shared" si="21"/>
        <v>1.2942199999999957</v>
      </c>
      <c r="J424" s="48">
        <f t="shared" si="22"/>
        <v>1.2942199999999957</v>
      </c>
      <c r="M424">
        <v>7479.9999999959255</v>
      </c>
    </row>
    <row r="425" spans="2:13" ht="13.35" customHeight="1">
      <c r="B425" s="51">
        <v>43888</v>
      </c>
      <c r="C425" s="50">
        <v>58780.000000006112</v>
      </c>
      <c r="D425" s="50">
        <v>40399.999999994179</v>
      </c>
      <c r="E425" s="50">
        <v>84900.000000001455</v>
      </c>
      <c r="F425" s="50">
        <f t="shared" si="20"/>
        <v>184.08000000000175</v>
      </c>
      <c r="G425" s="50">
        <v>505.60000000001537</v>
      </c>
      <c r="H425" s="50">
        <v>584.92000000001099</v>
      </c>
      <c r="I425" s="50">
        <f t="shared" si="21"/>
        <v>1.0905200000000264</v>
      </c>
      <c r="J425" s="48">
        <f t="shared" si="22"/>
        <v>1.0905200000000264</v>
      </c>
      <c r="M425">
        <v>58780.000000006112</v>
      </c>
    </row>
    <row r="426" spans="2:13" ht="13.35" customHeight="1">
      <c r="B426" s="51">
        <v>43889</v>
      </c>
      <c r="C426" s="50">
        <v>144919.99999999825</v>
      </c>
      <c r="D426" s="50">
        <v>0</v>
      </c>
      <c r="E426" s="50">
        <v>40729.999999999563</v>
      </c>
      <c r="F426" s="50">
        <f t="shared" si="20"/>
        <v>185.64999999999782</v>
      </c>
      <c r="G426" s="50">
        <v>471.44000000000119</v>
      </c>
      <c r="H426" s="50">
        <v>551.37999999999465</v>
      </c>
      <c r="I426" s="50">
        <f t="shared" si="21"/>
        <v>1.0228199999999958</v>
      </c>
      <c r="J426" s="48">
        <f t="shared" si="22"/>
        <v>1.0228199999999958</v>
      </c>
      <c r="M426">
        <v>144919.99999999825</v>
      </c>
    </row>
    <row r="427" spans="2:13" ht="13.35" customHeight="1" thickBot="1">
      <c r="B427" s="51">
        <v>43890</v>
      </c>
      <c r="C427" s="50">
        <v>152459.99999999913</v>
      </c>
      <c r="D427" s="50">
        <v>0</v>
      </c>
      <c r="E427" s="50">
        <v>40610.000000000582</v>
      </c>
      <c r="F427" s="50">
        <f t="shared" si="20"/>
        <v>193.06999999999971</v>
      </c>
      <c r="G427" s="50">
        <v>502.01999999998748</v>
      </c>
      <c r="H427" s="50">
        <v>581.67999999997733</v>
      </c>
      <c r="I427" s="50">
        <f t="shared" si="21"/>
        <v>1.0836999999999648</v>
      </c>
      <c r="J427" s="48">
        <f t="shared" si="22"/>
        <v>1.0836999999999648</v>
      </c>
      <c r="M427">
        <v>152459.99999999913</v>
      </c>
    </row>
    <row r="428" spans="2:13" ht="13.35" customHeight="1" thickBot="1">
      <c r="B428" s="51"/>
      <c r="C428" s="43">
        <v>950779.99999999884</v>
      </c>
      <c r="D428" s="43">
        <v>873029.99999999872</v>
      </c>
      <c r="E428" s="43">
        <v>3468380.0000000009</v>
      </c>
      <c r="F428" s="43">
        <f t="shared" si="20"/>
        <v>5292.1899999999978</v>
      </c>
      <c r="G428" s="43">
        <v>17082.709999999992</v>
      </c>
      <c r="H428" s="43">
        <v>19935.259999999998</v>
      </c>
      <c r="I428" s="44">
        <f t="shared" si="21"/>
        <v>37.017969999999984</v>
      </c>
      <c r="J428" s="49">
        <f t="shared" si="22"/>
        <v>37.017969999999984</v>
      </c>
      <c r="M428">
        <v>950779.99999999884</v>
      </c>
    </row>
    <row r="429" spans="2:13" ht="13.35" customHeight="1">
      <c r="B429" s="51">
        <v>43891</v>
      </c>
      <c r="C429" s="50">
        <v>154260.00000000204</v>
      </c>
      <c r="D429" s="50">
        <v>0</v>
      </c>
      <c r="E429" s="50">
        <v>40400.000000001455</v>
      </c>
      <c r="F429" s="50">
        <f t="shared" si="20"/>
        <v>194.66000000000349</v>
      </c>
      <c r="G429" s="50">
        <v>476.85999999998785</v>
      </c>
      <c r="H429" s="50">
        <v>573.16000000002987</v>
      </c>
      <c r="I429" s="50">
        <f t="shared" si="21"/>
        <v>1.0500200000000177</v>
      </c>
      <c r="J429" s="48">
        <f t="shared" si="22"/>
        <v>1.0500200000000177</v>
      </c>
      <c r="M429">
        <v>154260.00000000204</v>
      </c>
    </row>
    <row r="430" spans="2:13" ht="13.35" customHeight="1">
      <c r="B430" s="51">
        <v>43892</v>
      </c>
      <c r="C430" s="50">
        <v>144180.00000000029</v>
      </c>
      <c r="D430" s="50">
        <v>0</v>
      </c>
      <c r="E430" s="50">
        <v>37379.999999997381</v>
      </c>
      <c r="F430" s="50">
        <f t="shared" si="20"/>
        <v>181.55999999999767</v>
      </c>
      <c r="G430" s="50">
        <v>503.5000000000025</v>
      </c>
      <c r="H430" s="50">
        <v>586.91999999996369</v>
      </c>
      <c r="I430" s="50">
        <f t="shared" si="21"/>
        <v>1.0904199999999662</v>
      </c>
      <c r="J430" s="48">
        <f t="shared" si="22"/>
        <v>1.0904199999999662</v>
      </c>
      <c r="M430">
        <v>144180.00000000029</v>
      </c>
    </row>
    <row r="431" spans="2:13" ht="13.35" customHeight="1">
      <c r="B431" s="51">
        <v>43893</v>
      </c>
      <c r="C431" s="50">
        <v>48719.999999993888</v>
      </c>
      <c r="D431" s="50">
        <v>32350.000000005821</v>
      </c>
      <c r="E431" s="50">
        <v>101880.00000000102</v>
      </c>
      <c r="F431" s="50">
        <f t="shared" si="20"/>
        <v>182.95000000000073</v>
      </c>
      <c r="G431" s="50">
        <v>547.39000000000715</v>
      </c>
      <c r="H431" s="50">
        <v>632.56000000001222</v>
      </c>
      <c r="I431" s="50">
        <f t="shared" si="21"/>
        <v>1.1799500000000194</v>
      </c>
      <c r="J431" s="48">
        <f t="shared" si="22"/>
        <v>1.1799500000000194</v>
      </c>
      <c r="M431">
        <v>48719.999999993888</v>
      </c>
    </row>
    <row r="432" spans="2:13" ht="13.35" customHeight="1">
      <c r="B432" s="51">
        <v>43894</v>
      </c>
      <c r="C432" s="50">
        <v>35670.00000000553</v>
      </c>
      <c r="D432" s="50">
        <v>14599.999999998545</v>
      </c>
      <c r="E432" s="50">
        <v>130259.9999999984</v>
      </c>
      <c r="F432" s="50">
        <f t="shared" si="20"/>
        <v>180.53000000000247</v>
      </c>
      <c r="G432" s="50">
        <v>512.01000000000363</v>
      </c>
      <c r="H432" s="50">
        <v>591.03000000001771</v>
      </c>
      <c r="I432" s="50">
        <f t="shared" si="21"/>
        <v>1.1030400000000213</v>
      </c>
      <c r="J432" s="48">
        <f t="shared" si="22"/>
        <v>1.1030400000000213</v>
      </c>
      <c r="M432">
        <v>35670.00000000553</v>
      </c>
    </row>
    <row r="433" spans="2:13" ht="14.55" customHeight="1">
      <c r="B433" s="51">
        <v>43895</v>
      </c>
      <c r="C433" s="50">
        <v>35529.999999998836</v>
      </c>
      <c r="D433" s="50">
        <v>14830.000000001746</v>
      </c>
      <c r="E433" s="50">
        <v>136970.00000000116</v>
      </c>
      <c r="F433" s="50">
        <f t="shared" si="20"/>
        <v>187.33000000000175</v>
      </c>
      <c r="G433" s="50">
        <v>513.09999999998013</v>
      </c>
      <c r="H433" s="50">
        <v>595.06999999999266</v>
      </c>
      <c r="I433" s="50">
        <f t="shared" si="21"/>
        <v>1.1081699999999728</v>
      </c>
      <c r="J433" s="48">
        <f t="shared" si="22"/>
        <v>1.1081699999999728</v>
      </c>
      <c r="M433">
        <v>35529.999999998836</v>
      </c>
    </row>
    <row r="434" spans="2:13" ht="14.55" customHeight="1">
      <c r="B434" s="51">
        <v>43896</v>
      </c>
      <c r="C434" s="50">
        <v>87180.000000000291</v>
      </c>
      <c r="D434" s="50">
        <v>28629.999999997381</v>
      </c>
      <c r="E434" s="50">
        <v>65150.000000001455</v>
      </c>
      <c r="F434" s="50">
        <f t="shared" ref="F434:F497" si="23">SUM(C434:E434)/1000</f>
        <v>180.95999999999913</v>
      </c>
      <c r="G434" s="50">
        <v>513.03000000004317</v>
      </c>
      <c r="H434" s="50">
        <v>588.799999999992</v>
      </c>
      <c r="I434" s="50">
        <f t="shared" ref="I434:I497" si="24">SUM(G434:H434)/1000</f>
        <v>1.1018300000000352</v>
      </c>
      <c r="J434" s="48">
        <f t="shared" ref="J434:J497" si="25">I434</f>
        <v>1.1018300000000352</v>
      </c>
      <c r="M434">
        <v>87180.000000000291</v>
      </c>
    </row>
    <row r="435" spans="2:13" ht="14.55" customHeight="1">
      <c r="B435" s="51">
        <v>43897</v>
      </c>
      <c r="C435" s="50">
        <v>90959.999999999127</v>
      </c>
      <c r="D435" s="50">
        <v>26730.000000003201</v>
      </c>
      <c r="E435" s="50">
        <v>61189.99999999869</v>
      </c>
      <c r="F435" s="50">
        <f t="shared" si="23"/>
        <v>178.88000000000102</v>
      </c>
      <c r="G435" s="50">
        <v>517.31999999995537</v>
      </c>
      <c r="H435" s="50">
        <v>591.50000000002478</v>
      </c>
      <c r="I435" s="50">
        <f t="shared" si="24"/>
        <v>1.1088199999999802</v>
      </c>
      <c r="J435" s="48">
        <f t="shared" si="25"/>
        <v>1.1088199999999802</v>
      </c>
      <c r="M435">
        <v>90959.999999999127</v>
      </c>
    </row>
    <row r="436" spans="2:13" ht="14.55" customHeight="1">
      <c r="B436" s="51">
        <v>43898</v>
      </c>
      <c r="C436" s="50">
        <v>29839.999999996508</v>
      </c>
      <c r="D436" s="50">
        <v>28369.999999995343</v>
      </c>
      <c r="E436" s="50">
        <v>107659.99999999985</v>
      </c>
      <c r="F436" s="50">
        <f t="shared" si="23"/>
        <v>165.86999999999171</v>
      </c>
      <c r="G436" s="50">
        <v>473.01000000001636</v>
      </c>
      <c r="H436" s="50">
        <v>552.99999999999727</v>
      </c>
      <c r="I436" s="50">
        <f t="shared" si="24"/>
        <v>1.0260100000000136</v>
      </c>
      <c r="J436" s="48">
        <f t="shared" si="25"/>
        <v>1.0260100000000136</v>
      </c>
      <c r="M436">
        <v>29839.999999996508</v>
      </c>
    </row>
    <row r="437" spans="2:13" ht="14.55" customHeight="1">
      <c r="B437" s="51">
        <v>43899</v>
      </c>
      <c r="C437" s="50">
        <v>28720.000000001164</v>
      </c>
      <c r="D437" s="50">
        <v>27959.999999999127</v>
      </c>
      <c r="E437" s="50">
        <v>105180.00000000029</v>
      </c>
      <c r="F437" s="50">
        <f t="shared" si="23"/>
        <v>161.86000000000058</v>
      </c>
      <c r="G437" s="50">
        <v>483.51999999999862</v>
      </c>
      <c r="H437" s="50">
        <v>566.45999999997798</v>
      </c>
      <c r="I437" s="50">
        <f t="shared" si="24"/>
        <v>1.0499799999999766</v>
      </c>
      <c r="J437" s="48">
        <f t="shared" si="25"/>
        <v>1.0499799999999766</v>
      </c>
      <c r="M437">
        <v>28720.000000001164</v>
      </c>
    </row>
    <row r="438" spans="2:13" ht="14.55" customHeight="1">
      <c r="B438" s="51">
        <v>43900</v>
      </c>
      <c r="C438" s="50">
        <v>28940.000000002328</v>
      </c>
      <c r="D438" s="50">
        <v>28950.000000004366</v>
      </c>
      <c r="E438" s="50">
        <v>105299.99999999927</v>
      </c>
      <c r="F438" s="50">
        <f t="shared" si="23"/>
        <v>163.19000000000597</v>
      </c>
      <c r="G438" s="50">
        <v>460.18000000000825</v>
      </c>
      <c r="H438" s="50">
        <v>541.88000000002035</v>
      </c>
      <c r="I438" s="50">
        <f t="shared" si="24"/>
        <v>1.0020600000000286</v>
      </c>
      <c r="J438" s="48">
        <f t="shared" si="25"/>
        <v>1.0020600000000286</v>
      </c>
      <c r="M438">
        <v>28940.000000002328</v>
      </c>
    </row>
    <row r="439" spans="2:13" ht="14.55" customHeight="1">
      <c r="B439" s="51">
        <v>43901</v>
      </c>
      <c r="C439" s="50">
        <v>29489.999999997963</v>
      </c>
      <c r="D439" s="50">
        <v>28899.999999994179</v>
      </c>
      <c r="E439" s="50">
        <v>114030.00000000247</v>
      </c>
      <c r="F439" s="50">
        <f t="shared" si="23"/>
        <v>172.41999999999462</v>
      </c>
      <c r="G439" s="50">
        <v>478.03999999999292</v>
      </c>
      <c r="H439" s="50">
        <v>560.27999999997746</v>
      </c>
      <c r="I439" s="50">
        <f t="shared" si="24"/>
        <v>1.0383199999999704</v>
      </c>
      <c r="J439" s="48">
        <f t="shared" si="25"/>
        <v>1.0383199999999704</v>
      </c>
      <c r="M439">
        <v>29489.999999997963</v>
      </c>
    </row>
    <row r="440" spans="2:13" ht="14.55" customHeight="1">
      <c r="B440" s="51">
        <v>43902</v>
      </c>
      <c r="C440" s="50">
        <v>85550.00000000291</v>
      </c>
      <c r="D440" s="50">
        <v>26350.000000005821</v>
      </c>
      <c r="E440" s="50">
        <v>54869.999999998981</v>
      </c>
      <c r="F440" s="50">
        <f t="shared" si="23"/>
        <v>166.77000000000771</v>
      </c>
      <c r="G440" s="50">
        <v>494.52000000002272</v>
      </c>
      <c r="H440" s="50">
        <v>578.04000000001565</v>
      </c>
      <c r="I440" s="50">
        <f t="shared" si="24"/>
        <v>1.0725600000000384</v>
      </c>
      <c r="J440" s="48">
        <f t="shared" si="25"/>
        <v>1.0725600000000384</v>
      </c>
      <c r="M440">
        <v>85550.00000000291</v>
      </c>
    </row>
    <row r="441" spans="2:13" ht="14.55" customHeight="1">
      <c r="B441" s="51">
        <v>43903</v>
      </c>
      <c r="C441" s="50">
        <v>60860.000000000582</v>
      </c>
      <c r="D441" s="50">
        <v>30680.000000000291</v>
      </c>
      <c r="E441" s="50">
        <v>111000</v>
      </c>
      <c r="F441" s="50">
        <f t="shared" si="23"/>
        <v>202.54000000000087</v>
      </c>
      <c r="G441" s="50">
        <v>517.75999999998135</v>
      </c>
      <c r="H441" s="50">
        <v>594.45999999999799</v>
      </c>
      <c r="I441" s="50">
        <f t="shared" si="24"/>
        <v>1.1122199999999793</v>
      </c>
      <c r="J441" s="48">
        <f t="shared" si="25"/>
        <v>1.1122199999999793</v>
      </c>
      <c r="M441">
        <v>60860.000000000582</v>
      </c>
    </row>
    <row r="442" spans="2:13" ht="14.55" customHeight="1">
      <c r="B442" s="51">
        <v>43904</v>
      </c>
      <c r="C442" s="50">
        <v>31809.999999997672</v>
      </c>
      <c r="D442" s="50">
        <v>43299.999999995634</v>
      </c>
      <c r="E442" s="50">
        <v>139329.99999999811</v>
      </c>
      <c r="F442" s="50">
        <f t="shared" si="23"/>
        <v>214.43999999999141</v>
      </c>
      <c r="G442" s="50">
        <v>491.86000000000263</v>
      </c>
      <c r="H442" s="50">
        <v>608.11999999998534</v>
      </c>
      <c r="I442" s="50">
        <f t="shared" si="24"/>
        <v>1.099979999999988</v>
      </c>
      <c r="J442" s="48">
        <f t="shared" si="25"/>
        <v>1.099979999999988</v>
      </c>
      <c r="M442">
        <v>31809.999999997672</v>
      </c>
    </row>
    <row r="443" spans="2:13" ht="14.55" customHeight="1">
      <c r="B443" s="51">
        <v>43905</v>
      </c>
      <c r="C443" s="50">
        <v>91099.999999998545</v>
      </c>
      <c r="D443" s="50">
        <v>34550.00000000291</v>
      </c>
      <c r="E443" s="50">
        <v>121500</v>
      </c>
      <c r="F443" s="50">
        <f t="shared" si="23"/>
        <v>247.15000000000146</v>
      </c>
      <c r="G443" s="50">
        <v>487.85999999998353</v>
      </c>
      <c r="H443" s="50">
        <v>583.88000000002194</v>
      </c>
      <c r="I443" s="50">
        <f t="shared" si="24"/>
        <v>1.0717400000000055</v>
      </c>
      <c r="J443" s="48">
        <f t="shared" si="25"/>
        <v>1.0717400000000055</v>
      </c>
      <c r="M443">
        <v>91099.999999998545</v>
      </c>
    </row>
    <row r="444" spans="2:13" ht="14.55" customHeight="1">
      <c r="B444" s="51">
        <v>43906</v>
      </c>
      <c r="C444" s="50">
        <v>88560.000000004948</v>
      </c>
      <c r="D444" s="50">
        <v>30619.999999995343</v>
      </c>
      <c r="E444" s="50">
        <v>123760.00000000204</v>
      </c>
      <c r="F444" s="50">
        <f t="shared" si="23"/>
        <v>242.94000000000233</v>
      </c>
      <c r="G444" s="50">
        <v>470.2400000000182</v>
      </c>
      <c r="H444" s="50">
        <v>568.90999999998826</v>
      </c>
      <c r="I444" s="50">
        <f t="shared" si="24"/>
        <v>1.0391500000000065</v>
      </c>
      <c r="J444" s="48">
        <f t="shared" si="25"/>
        <v>1.0391500000000065</v>
      </c>
      <c r="M444">
        <v>88560.000000004948</v>
      </c>
    </row>
    <row r="445" spans="2:13" ht="14.55" customHeight="1">
      <c r="B445" s="51">
        <v>43907</v>
      </c>
      <c r="C445" s="50">
        <v>36329.99999999447</v>
      </c>
      <c r="D445" s="50">
        <v>35800.00000000291</v>
      </c>
      <c r="E445" s="50">
        <v>194880.00000000102</v>
      </c>
      <c r="F445" s="50">
        <f t="shared" si="23"/>
        <v>267.00999999999834</v>
      </c>
      <c r="G445" s="50">
        <v>487.09999999996967</v>
      </c>
      <c r="H445" s="50">
        <v>586.63000000001375</v>
      </c>
      <c r="I445" s="50">
        <f t="shared" si="24"/>
        <v>1.0737299999999834</v>
      </c>
      <c r="J445" s="48">
        <f t="shared" si="25"/>
        <v>1.0737299999999834</v>
      </c>
      <c r="M445">
        <v>36329.99999999447</v>
      </c>
    </row>
    <row r="446" spans="2:13" ht="14.55" customHeight="1">
      <c r="B446" s="51">
        <v>43908</v>
      </c>
      <c r="C446" s="50">
        <v>36700.000000004366</v>
      </c>
      <c r="D446" s="50">
        <v>36849.999999998545</v>
      </c>
      <c r="E446" s="50">
        <v>208829.99999999811</v>
      </c>
      <c r="F446" s="50">
        <f t="shared" si="23"/>
        <v>282.38000000000108</v>
      </c>
      <c r="G446" s="50">
        <v>480.40000000003147</v>
      </c>
      <c r="H446" s="50">
        <v>580.06000000000313</v>
      </c>
      <c r="I446" s="50">
        <f t="shared" si="24"/>
        <v>1.0604600000000346</v>
      </c>
      <c r="J446" s="48">
        <f t="shared" si="25"/>
        <v>1.0604600000000346</v>
      </c>
      <c r="M446">
        <v>36700.000000004366</v>
      </c>
    </row>
    <row r="447" spans="2:13" ht="14.55" customHeight="1">
      <c r="B447" s="51">
        <v>43909</v>
      </c>
      <c r="C447" s="50">
        <v>36739.999999997963</v>
      </c>
      <c r="D447" s="50">
        <v>35430.000000000291</v>
      </c>
      <c r="E447" s="50">
        <v>218900.00000000146</v>
      </c>
      <c r="F447" s="50">
        <f t="shared" si="23"/>
        <v>291.06999999999971</v>
      </c>
      <c r="G447" s="50">
        <v>476.95999999999117</v>
      </c>
      <c r="H447" s="50">
        <v>573.47999999996091</v>
      </c>
      <c r="I447" s="50">
        <f t="shared" si="24"/>
        <v>1.0504399999999521</v>
      </c>
      <c r="J447" s="48">
        <f t="shared" si="25"/>
        <v>1.0504399999999521</v>
      </c>
      <c r="M447">
        <v>36739.999999997963</v>
      </c>
    </row>
    <row r="448" spans="2:13" ht="14.55" customHeight="1">
      <c r="B448" s="51">
        <v>43910</v>
      </c>
      <c r="C448" s="50">
        <v>36349.999999998545</v>
      </c>
      <c r="D448" s="50">
        <v>34790.000000000873</v>
      </c>
      <c r="E448" s="50">
        <v>235479.99999999593</v>
      </c>
      <c r="F448" s="50">
        <f t="shared" si="23"/>
        <v>306.61999999999534</v>
      </c>
      <c r="G448" s="50">
        <v>537.32000000002245</v>
      </c>
      <c r="H448" s="50">
        <v>626.02000000003954</v>
      </c>
      <c r="I448" s="50">
        <f t="shared" si="24"/>
        <v>1.163340000000062</v>
      </c>
      <c r="J448" s="48">
        <f t="shared" si="25"/>
        <v>1.163340000000062</v>
      </c>
      <c r="M448">
        <v>36349.999999998545</v>
      </c>
    </row>
    <row r="449" spans="2:13" ht="14.55" customHeight="1">
      <c r="B449" s="51">
        <v>43911</v>
      </c>
      <c r="C449" s="50">
        <v>34300.00000000291</v>
      </c>
      <c r="D449" s="50">
        <v>36319.999999999709</v>
      </c>
      <c r="E449" s="50">
        <v>241770.00000000407</v>
      </c>
      <c r="F449" s="50">
        <f t="shared" si="23"/>
        <v>312.39000000000669</v>
      </c>
      <c r="G449" s="50">
        <v>594.63999999996986</v>
      </c>
      <c r="H449" s="50">
        <v>677.87999999995918</v>
      </c>
      <c r="I449" s="50">
        <f t="shared" si="24"/>
        <v>1.272519999999929</v>
      </c>
      <c r="J449" s="48">
        <f t="shared" si="25"/>
        <v>1.272519999999929</v>
      </c>
      <c r="M449">
        <v>34300.00000000291</v>
      </c>
    </row>
    <row r="450" spans="2:13" ht="14.55" customHeight="1">
      <c r="B450" s="51">
        <v>43912</v>
      </c>
      <c r="C450" s="50">
        <v>35549.999999995634</v>
      </c>
      <c r="D450" s="50">
        <v>36520.000000004075</v>
      </c>
      <c r="E450" s="50">
        <v>237549.99999999563</v>
      </c>
      <c r="F450" s="50">
        <f t="shared" si="23"/>
        <v>309.61999999999534</v>
      </c>
      <c r="G450" s="50">
        <v>462.68000000000598</v>
      </c>
      <c r="H450" s="50">
        <v>562.80000000003838</v>
      </c>
      <c r="I450" s="50">
        <f t="shared" si="24"/>
        <v>1.0254800000000444</v>
      </c>
      <c r="J450" s="48">
        <f t="shared" si="25"/>
        <v>1.0254800000000444</v>
      </c>
      <c r="M450">
        <v>35549.999999995634</v>
      </c>
    </row>
    <row r="451" spans="2:13" ht="14.55" customHeight="1">
      <c r="B451" s="51">
        <v>43913</v>
      </c>
      <c r="C451" s="50">
        <v>37030.000000006112</v>
      </c>
      <c r="D451" s="50">
        <v>34009.999999994761</v>
      </c>
      <c r="E451" s="50">
        <v>246640.00000000669</v>
      </c>
      <c r="F451" s="50">
        <f t="shared" si="23"/>
        <v>317.68000000000757</v>
      </c>
      <c r="G451" s="50">
        <v>457.650000000001</v>
      </c>
      <c r="H451" s="50">
        <v>557.59999999997945</v>
      </c>
      <c r="I451" s="50">
        <f t="shared" si="24"/>
        <v>1.0152499999999804</v>
      </c>
      <c r="J451" s="48">
        <f t="shared" si="25"/>
        <v>1.0152499999999804</v>
      </c>
      <c r="M451">
        <v>37030.000000006112</v>
      </c>
    </row>
    <row r="452" spans="2:13" ht="14.55" customHeight="1">
      <c r="B452" s="51">
        <v>43914</v>
      </c>
      <c r="C452" s="50">
        <v>36299.999999995634</v>
      </c>
      <c r="D452" s="50">
        <v>35959.999999999127</v>
      </c>
      <c r="E452" s="50">
        <v>251509.99999999476</v>
      </c>
      <c r="F452" s="50">
        <f t="shared" si="23"/>
        <v>323.76999999998952</v>
      </c>
      <c r="G452" s="50">
        <v>470.59000000001561</v>
      </c>
      <c r="H452" s="50">
        <v>572.09999999997763</v>
      </c>
      <c r="I452" s="50">
        <f t="shared" si="24"/>
        <v>1.0426899999999932</v>
      </c>
      <c r="J452" s="48">
        <f t="shared" si="25"/>
        <v>1.0426899999999932</v>
      </c>
      <c r="M452">
        <v>36299.999999995634</v>
      </c>
    </row>
    <row r="453" spans="2:13" ht="14.55" customHeight="1">
      <c r="B453" s="51">
        <v>43915</v>
      </c>
      <c r="C453" s="50">
        <v>37020.000000004075</v>
      </c>
      <c r="D453" s="50">
        <v>36480.000000003201</v>
      </c>
      <c r="E453" s="50">
        <v>262459.99999999913</v>
      </c>
      <c r="F453" s="50">
        <f t="shared" si="23"/>
        <v>335.9600000000064</v>
      </c>
      <c r="G453" s="50">
        <v>459.24999999999727</v>
      </c>
      <c r="H453" s="50">
        <v>559.5000000000141</v>
      </c>
      <c r="I453" s="50">
        <f t="shared" si="24"/>
        <v>1.0187500000000114</v>
      </c>
      <c r="J453" s="48">
        <f t="shared" si="25"/>
        <v>1.0187500000000114</v>
      </c>
      <c r="M453">
        <v>37020.000000004075</v>
      </c>
    </row>
    <row r="454" spans="2:13" ht="14.55" customHeight="1">
      <c r="B454" s="51">
        <v>43916</v>
      </c>
      <c r="C454" s="50">
        <v>36430.000000000291</v>
      </c>
      <c r="D454" s="50">
        <v>36139.999999999418</v>
      </c>
      <c r="E454" s="50">
        <v>274020.00000000407</v>
      </c>
      <c r="F454" s="50">
        <f t="shared" si="23"/>
        <v>346.59000000000378</v>
      </c>
      <c r="G454" s="50">
        <v>470.16999999996756</v>
      </c>
      <c r="H454" s="50">
        <v>570.40000000003488</v>
      </c>
      <c r="I454" s="50">
        <f t="shared" si="24"/>
        <v>1.0405700000000024</v>
      </c>
      <c r="J454" s="48">
        <f t="shared" si="25"/>
        <v>1.0405700000000024</v>
      </c>
      <c r="M454">
        <v>36430.000000000291</v>
      </c>
    </row>
    <row r="455" spans="2:13" ht="14.55" customHeight="1">
      <c r="B455" s="51">
        <v>43917</v>
      </c>
      <c r="C455" s="50">
        <v>47679.999999993015</v>
      </c>
      <c r="D455" s="50">
        <v>36050.00000000291</v>
      </c>
      <c r="E455" s="50">
        <v>272220.00000000116</v>
      </c>
      <c r="F455" s="50">
        <f t="shared" si="23"/>
        <v>355.94999999999709</v>
      </c>
      <c r="G455" s="50">
        <v>514.71000000003642</v>
      </c>
      <c r="H455" s="50">
        <v>616.99999999999022</v>
      </c>
      <c r="I455" s="50">
        <f t="shared" si="24"/>
        <v>1.1317100000000266</v>
      </c>
      <c r="J455" s="48">
        <f t="shared" si="25"/>
        <v>1.1317100000000266</v>
      </c>
      <c r="M455">
        <v>47679.999999993015</v>
      </c>
    </row>
    <row r="456" spans="2:13" ht="14.55" customHeight="1">
      <c r="B456" s="51">
        <v>43918</v>
      </c>
      <c r="C456" s="50">
        <v>149790.00000000087</v>
      </c>
      <c r="D456" s="50">
        <v>55729.999999995925</v>
      </c>
      <c r="E456" s="50">
        <v>202989.99999999796</v>
      </c>
      <c r="F456" s="50">
        <f t="shared" si="23"/>
        <v>408.50999999999476</v>
      </c>
      <c r="G456" s="50">
        <v>564.52999999999065</v>
      </c>
      <c r="H456" s="50">
        <v>670.37999999999442</v>
      </c>
      <c r="I456" s="50">
        <f t="shared" si="24"/>
        <v>1.2349099999999851</v>
      </c>
      <c r="J456" s="48">
        <f t="shared" si="25"/>
        <v>1.2349099999999851</v>
      </c>
      <c r="M456">
        <v>149790.00000000087</v>
      </c>
    </row>
    <row r="457" spans="2:13" ht="14.55" customHeight="1">
      <c r="B457" s="51">
        <v>43919</v>
      </c>
      <c r="C457" s="50">
        <v>186260.00000000204</v>
      </c>
      <c r="D457" s="50">
        <v>40510.000000002037</v>
      </c>
      <c r="E457" s="50">
        <v>213050.00000000291</v>
      </c>
      <c r="F457" s="50">
        <f t="shared" si="23"/>
        <v>439.82000000000698</v>
      </c>
      <c r="G457" s="50">
        <v>554.25999999999931</v>
      </c>
      <c r="H457" s="50">
        <v>659.69999999998663</v>
      </c>
      <c r="I457" s="50">
        <f t="shared" si="24"/>
        <v>1.2139599999999859</v>
      </c>
      <c r="J457" s="48">
        <f t="shared" si="25"/>
        <v>1.2139599999999859</v>
      </c>
      <c r="M457">
        <v>186260.00000000204</v>
      </c>
    </row>
    <row r="458" spans="2:13" ht="14.55" customHeight="1">
      <c r="B458" s="51">
        <v>43920</v>
      </c>
      <c r="C458" s="50">
        <v>234319.99999999971</v>
      </c>
      <c r="D458" s="50">
        <v>38589.999999996508</v>
      </c>
      <c r="E458" s="50">
        <v>193779.99999999884</v>
      </c>
      <c r="F458" s="50">
        <f t="shared" si="23"/>
        <v>466.68999999999505</v>
      </c>
      <c r="G458" s="50">
        <v>542.07999999999856</v>
      </c>
      <c r="H458" s="50">
        <v>646.2799999999902</v>
      </c>
      <c r="I458" s="50">
        <f t="shared" si="24"/>
        <v>1.1883599999999888</v>
      </c>
      <c r="J458" s="48">
        <f t="shared" si="25"/>
        <v>1.1883599999999888</v>
      </c>
      <c r="M458">
        <v>234319.99999999971</v>
      </c>
    </row>
    <row r="459" spans="2:13" ht="14.55" customHeight="1" thickBot="1">
      <c r="B459" s="51">
        <v>43921</v>
      </c>
      <c r="C459" s="50">
        <v>227200.00000000437</v>
      </c>
      <c r="D459" s="50">
        <v>28290.000000000873</v>
      </c>
      <c r="E459" s="50">
        <v>163430.00000000029</v>
      </c>
      <c r="F459" s="50">
        <f t="shared" si="23"/>
        <v>418.92000000000553</v>
      </c>
      <c r="G459" s="50">
        <v>545.99999999999227</v>
      </c>
      <c r="H459" s="50">
        <v>650.56000000001291</v>
      </c>
      <c r="I459" s="50">
        <f t="shared" si="24"/>
        <v>1.1965600000000052</v>
      </c>
      <c r="J459" s="48">
        <f t="shared" si="25"/>
        <v>1.1965600000000052</v>
      </c>
      <c r="M459">
        <v>227200.00000000437</v>
      </c>
    </row>
    <row r="460" spans="2:13" ht="14.55" customHeight="1" thickBot="1">
      <c r="B460" s="51"/>
      <c r="C460" s="43">
        <v>2279370.0000000028</v>
      </c>
      <c r="D460" s="43">
        <v>954290.00000000093</v>
      </c>
      <c r="E460" s="43">
        <v>4973370.0000000028</v>
      </c>
      <c r="F460" s="43">
        <f t="shared" si="23"/>
        <v>8207.0300000000061</v>
      </c>
      <c r="G460" s="43">
        <v>15558.539999999994</v>
      </c>
      <c r="H460" s="43">
        <v>18424.46000000001</v>
      </c>
      <c r="I460" s="44">
        <f t="shared" si="24"/>
        <v>33.982999999999997</v>
      </c>
      <c r="J460" s="49">
        <f t="shared" si="25"/>
        <v>33.982999999999997</v>
      </c>
      <c r="M460">
        <v>2279370.0000000028</v>
      </c>
    </row>
    <row r="461" spans="2:13" ht="14.55" customHeight="1">
      <c r="B461" s="51">
        <v>43922</v>
      </c>
      <c r="C461" s="50">
        <v>233599.99999999854</v>
      </c>
      <c r="D461" s="50">
        <v>38880.000000004657</v>
      </c>
      <c r="E461" s="50">
        <v>144329.99999999447</v>
      </c>
      <c r="F461" s="50">
        <f t="shared" si="23"/>
        <v>416.80999999999767</v>
      </c>
      <c r="G461" s="50">
        <v>534.04000000000451</v>
      </c>
      <c r="H461" s="50">
        <v>637.46000000000436</v>
      </c>
      <c r="I461" s="50">
        <f t="shared" si="24"/>
        <v>1.1715000000000089</v>
      </c>
      <c r="J461" s="48">
        <f t="shared" si="25"/>
        <v>1.1715000000000089</v>
      </c>
      <c r="M461">
        <v>233599.99999999854</v>
      </c>
    </row>
    <row r="462" spans="2:13" ht="14.55" customHeight="1">
      <c r="B462" s="51">
        <v>43923</v>
      </c>
      <c r="C462" s="50">
        <v>236079.99999999447</v>
      </c>
      <c r="D462" s="50">
        <v>38589.999999996508</v>
      </c>
      <c r="E462" s="50">
        <v>144060.00000000495</v>
      </c>
      <c r="F462" s="50">
        <f t="shared" si="23"/>
        <v>418.72999999999593</v>
      </c>
      <c r="G462" s="50">
        <v>548.37999999998033</v>
      </c>
      <c r="H462" s="50">
        <v>652.32000000000312</v>
      </c>
      <c r="I462" s="50">
        <f t="shared" si="24"/>
        <v>1.2006999999999834</v>
      </c>
      <c r="J462" s="48">
        <f t="shared" si="25"/>
        <v>1.2006999999999834</v>
      </c>
      <c r="M462">
        <v>236079.99999999447</v>
      </c>
    </row>
    <row r="463" spans="2:13" ht="14.55" customHeight="1">
      <c r="B463" s="51">
        <v>43924</v>
      </c>
      <c r="C463" s="50">
        <v>235700.00000000437</v>
      </c>
      <c r="D463" s="50">
        <v>38250</v>
      </c>
      <c r="E463" s="50">
        <v>149250</v>
      </c>
      <c r="F463" s="50">
        <f t="shared" si="23"/>
        <v>423.20000000000437</v>
      </c>
      <c r="G463" s="50">
        <v>522.18000000002007</v>
      </c>
      <c r="H463" s="50">
        <v>625.07999999999697</v>
      </c>
      <c r="I463" s="50">
        <f t="shared" si="24"/>
        <v>1.147260000000017</v>
      </c>
      <c r="J463" s="48">
        <f t="shared" si="25"/>
        <v>1.147260000000017</v>
      </c>
      <c r="M463">
        <v>235700.00000000437</v>
      </c>
    </row>
    <row r="464" spans="2:13" ht="14.55" customHeight="1">
      <c r="B464" s="51">
        <v>43925</v>
      </c>
      <c r="C464" s="50">
        <v>239279.99999999884</v>
      </c>
      <c r="D464" s="50">
        <v>38500</v>
      </c>
      <c r="E464" s="50">
        <v>156259.99999999476</v>
      </c>
      <c r="F464" s="50">
        <f t="shared" si="23"/>
        <v>434.0399999999936</v>
      </c>
      <c r="G464" s="50">
        <v>525.90000000000714</v>
      </c>
      <c r="H464" s="50">
        <v>627.97999999997955</v>
      </c>
      <c r="I464" s="50">
        <f t="shared" si="24"/>
        <v>1.1538799999999867</v>
      </c>
      <c r="J464" s="48">
        <f t="shared" si="25"/>
        <v>1.1538799999999867</v>
      </c>
      <c r="M464">
        <v>239279.99999999884</v>
      </c>
    </row>
    <row r="465" spans="2:13" ht="14.55" customHeight="1">
      <c r="B465" s="51">
        <v>43926</v>
      </c>
      <c r="C465" s="50">
        <v>216379.99999999738</v>
      </c>
      <c r="D465" s="50">
        <v>38020.000000004075</v>
      </c>
      <c r="E465" s="50">
        <v>165120.00000000262</v>
      </c>
      <c r="F465" s="50">
        <f t="shared" si="23"/>
        <v>419.52000000000407</v>
      </c>
      <c r="G465" s="50">
        <v>510.79999999998904</v>
      </c>
      <c r="H465" s="50">
        <v>640.28000000001839</v>
      </c>
      <c r="I465" s="50">
        <f t="shared" si="24"/>
        <v>1.1510800000000074</v>
      </c>
      <c r="J465" s="48">
        <f t="shared" si="25"/>
        <v>1.1510800000000074</v>
      </c>
      <c r="M465">
        <v>216379.99999999738</v>
      </c>
    </row>
    <row r="466" spans="2:13" ht="14.55" customHeight="1">
      <c r="B466" s="51">
        <v>43927</v>
      </c>
      <c r="C466" s="50">
        <v>231790.00000000087</v>
      </c>
      <c r="D466" s="50">
        <v>39399.999999994179</v>
      </c>
      <c r="E466" s="50">
        <v>205300.00000000291</v>
      </c>
      <c r="F466" s="50">
        <f t="shared" si="23"/>
        <v>476.48999999999796</v>
      </c>
      <c r="G466" s="50">
        <v>270.03999999999451</v>
      </c>
      <c r="H466" s="50">
        <v>913.37999999998942</v>
      </c>
      <c r="I466" s="50">
        <f t="shared" si="24"/>
        <v>1.1834199999999839</v>
      </c>
      <c r="J466" s="48">
        <f t="shared" si="25"/>
        <v>1.1834199999999839</v>
      </c>
      <c r="M466">
        <v>231790.00000000087</v>
      </c>
    </row>
    <row r="467" spans="2:13" ht="14.55" customHeight="1">
      <c r="B467" s="51">
        <v>43928</v>
      </c>
      <c r="C467" s="50">
        <v>155560.00000000495</v>
      </c>
      <c r="D467" s="50">
        <v>101340.00000000378</v>
      </c>
      <c r="E467" s="50">
        <v>105220.00000000116</v>
      </c>
      <c r="F467" s="50">
        <f t="shared" si="23"/>
        <v>362.1200000000099</v>
      </c>
      <c r="G467" s="50">
        <v>377.46000000001345</v>
      </c>
      <c r="H467" s="50">
        <v>816.25999999999976</v>
      </c>
      <c r="I467" s="50">
        <f t="shared" si="24"/>
        <v>1.1937200000000132</v>
      </c>
      <c r="J467" s="48">
        <f t="shared" si="25"/>
        <v>1.1937200000000132</v>
      </c>
      <c r="M467">
        <v>155560.00000000495</v>
      </c>
    </row>
    <row r="468" spans="2:13" ht="14.55" customHeight="1">
      <c r="B468" s="51">
        <v>43929</v>
      </c>
      <c r="C468" s="50">
        <v>109769.9999999968</v>
      </c>
      <c r="D468" s="50">
        <v>161159.99999999622</v>
      </c>
      <c r="E468" s="50">
        <v>88500</v>
      </c>
      <c r="F468" s="50">
        <f t="shared" si="23"/>
        <v>359.42999999999302</v>
      </c>
      <c r="G468" s="50">
        <v>516.81999999999562</v>
      </c>
      <c r="H468" s="50">
        <v>618.34000000001765</v>
      </c>
      <c r="I468" s="50">
        <f t="shared" si="24"/>
        <v>1.1351600000000133</v>
      </c>
      <c r="J468" s="48">
        <f t="shared" si="25"/>
        <v>1.1351600000000133</v>
      </c>
      <c r="M468">
        <v>109769.9999999968</v>
      </c>
    </row>
    <row r="469" spans="2:13" ht="14.55" customHeight="1">
      <c r="B469" s="51">
        <v>43930</v>
      </c>
      <c r="C469" s="50">
        <v>237779.99999999884</v>
      </c>
      <c r="D469" s="50">
        <v>0</v>
      </c>
      <c r="E469" s="50">
        <v>170079.99999999447</v>
      </c>
      <c r="F469" s="50">
        <f t="shared" si="23"/>
        <v>407.85999999999331</v>
      </c>
      <c r="G469" s="50">
        <v>555.01999999998475</v>
      </c>
      <c r="H469" s="50">
        <v>663.79999999998063</v>
      </c>
      <c r="I469" s="50">
        <f t="shared" si="24"/>
        <v>1.2188199999999654</v>
      </c>
      <c r="J469" s="48">
        <f t="shared" si="25"/>
        <v>1.2188199999999654</v>
      </c>
      <c r="M469">
        <v>237779.99999999884</v>
      </c>
    </row>
    <row r="470" spans="2:13" ht="14.55" customHeight="1">
      <c r="B470" s="51">
        <v>43931</v>
      </c>
      <c r="C470" s="50">
        <v>207650.00000000146</v>
      </c>
      <c r="D470" s="50">
        <v>51170.00000000553</v>
      </c>
      <c r="E470" s="50">
        <v>169940.00000000233</v>
      </c>
      <c r="F470" s="50">
        <f t="shared" si="23"/>
        <v>428.76000000000931</v>
      </c>
      <c r="G470" s="50">
        <v>557.08000000001334</v>
      </c>
      <c r="H470" s="50">
        <v>661.96000000002186</v>
      </c>
      <c r="I470" s="50">
        <f t="shared" si="24"/>
        <v>1.2190400000000352</v>
      </c>
      <c r="J470" s="48">
        <f t="shared" si="25"/>
        <v>1.2190400000000352</v>
      </c>
      <c r="M470">
        <v>207650.00000000146</v>
      </c>
    </row>
    <row r="471" spans="2:13" ht="14.55" customHeight="1">
      <c r="B471" s="51">
        <v>43932</v>
      </c>
      <c r="C471" s="50">
        <v>191870.00000000262</v>
      </c>
      <c r="D471" s="50">
        <v>231869.99999999534</v>
      </c>
      <c r="E471" s="50">
        <v>27870.000000002619</v>
      </c>
      <c r="F471" s="50">
        <f t="shared" si="23"/>
        <v>451.61000000000058</v>
      </c>
      <c r="G471" s="50">
        <v>569.47999999999865</v>
      </c>
      <c r="H471" s="50">
        <v>674.45999999998207</v>
      </c>
      <c r="I471" s="50">
        <f t="shared" si="24"/>
        <v>1.2439399999999807</v>
      </c>
      <c r="J471" s="48">
        <f t="shared" si="25"/>
        <v>1.2439399999999807</v>
      </c>
      <c r="M471">
        <v>191870.00000000262</v>
      </c>
    </row>
    <row r="472" spans="2:13" ht="14.55" customHeight="1">
      <c r="B472" s="51">
        <v>43933</v>
      </c>
      <c r="C472" s="50">
        <v>213680.00000000029</v>
      </c>
      <c r="D472" s="50">
        <v>253660.00000000349</v>
      </c>
      <c r="E472" s="50">
        <v>57639.999999999418</v>
      </c>
      <c r="F472" s="50">
        <f t="shared" si="23"/>
        <v>524.98000000000332</v>
      </c>
      <c r="G472" s="50">
        <v>567.41999999999848</v>
      </c>
      <c r="H472" s="50">
        <v>671.8800000000158</v>
      </c>
      <c r="I472" s="50">
        <f t="shared" si="24"/>
        <v>1.2393000000000143</v>
      </c>
      <c r="J472" s="48">
        <f t="shared" si="25"/>
        <v>1.2393000000000143</v>
      </c>
      <c r="M472">
        <v>213680.00000000029</v>
      </c>
    </row>
    <row r="473" spans="2:13" ht="14.55" customHeight="1">
      <c r="B473" s="51">
        <v>43934</v>
      </c>
      <c r="C473" s="50">
        <v>266899.99999999418</v>
      </c>
      <c r="D473" s="50">
        <v>282569.99999999971</v>
      </c>
      <c r="E473" s="50">
        <v>69159.999999996217</v>
      </c>
      <c r="F473" s="50">
        <f t="shared" si="23"/>
        <v>618.62999999999022</v>
      </c>
      <c r="G473" s="50">
        <v>581.86000000000604</v>
      </c>
      <c r="H473" s="50">
        <v>685.11999999998352</v>
      </c>
      <c r="I473" s="50">
        <f t="shared" si="24"/>
        <v>1.2669799999999896</v>
      </c>
      <c r="J473" s="48">
        <f t="shared" si="25"/>
        <v>1.2669799999999896</v>
      </c>
      <c r="M473">
        <v>266899.99999999418</v>
      </c>
    </row>
    <row r="474" spans="2:13" ht="14.55" customHeight="1">
      <c r="B474" s="51">
        <v>43935</v>
      </c>
      <c r="C474" s="50">
        <v>197700.00000000437</v>
      </c>
      <c r="D474" s="50">
        <v>296779.99999999884</v>
      </c>
      <c r="E474" s="50">
        <v>181430.00000000029</v>
      </c>
      <c r="F474" s="50">
        <f t="shared" si="23"/>
        <v>675.91000000000349</v>
      </c>
      <c r="G474" s="50">
        <v>573.35000000000491</v>
      </c>
      <c r="H474" s="50">
        <v>673.23999999999273</v>
      </c>
      <c r="I474" s="50">
        <f t="shared" si="24"/>
        <v>1.2465899999999976</v>
      </c>
      <c r="J474" s="48">
        <f t="shared" si="25"/>
        <v>1.2465899999999976</v>
      </c>
      <c r="M474">
        <v>197700.00000000437</v>
      </c>
    </row>
    <row r="475" spans="2:13" ht="14.55" customHeight="1">
      <c r="B475" s="51">
        <v>43936</v>
      </c>
      <c r="C475" s="50">
        <v>298299.99999999563</v>
      </c>
      <c r="D475" s="50">
        <v>102569.99999999971</v>
      </c>
      <c r="E475" s="50">
        <v>299059.99999999767</v>
      </c>
      <c r="F475" s="50">
        <f t="shared" si="23"/>
        <v>699.92999999999302</v>
      </c>
      <c r="G475" s="50">
        <v>596.47999999998547</v>
      </c>
      <c r="H475" s="50">
        <v>715.15999999999735</v>
      </c>
      <c r="I475" s="50">
        <f t="shared" si="24"/>
        <v>1.3116399999999828</v>
      </c>
      <c r="J475" s="48">
        <f t="shared" si="25"/>
        <v>1.3116399999999828</v>
      </c>
      <c r="M475">
        <v>298299.99999999563</v>
      </c>
    </row>
    <row r="476" spans="2:13" ht="14.55" customHeight="1">
      <c r="B476" s="51">
        <v>43937</v>
      </c>
      <c r="C476" s="50">
        <v>303850.00000000582</v>
      </c>
      <c r="D476" s="50">
        <v>37260.000000002037</v>
      </c>
      <c r="E476" s="50">
        <v>313930.00000000029</v>
      </c>
      <c r="F476" s="50">
        <f t="shared" si="23"/>
        <v>655.04000000000815</v>
      </c>
      <c r="G476" s="50">
        <v>573.5300000000052</v>
      </c>
      <c r="H476" s="50">
        <v>660.79000000001997</v>
      </c>
      <c r="I476" s="50">
        <f t="shared" si="24"/>
        <v>1.2343200000000252</v>
      </c>
      <c r="J476" s="48">
        <f t="shared" si="25"/>
        <v>1.2343200000000252</v>
      </c>
      <c r="M476">
        <v>303850.00000000582</v>
      </c>
    </row>
    <row r="477" spans="2:13" ht="14.55" customHeight="1">
      <c r="B477" s="51">
        <v>43938</v>
      </c>
      <c r="C477" s="50">
        <v>295479.99999999593</v>
      </c>
      <c r="D477" s="50">
        <v>43419.999999998254</v>
      </c>
      <c r="E477" s="50">
        <v>302530.00000000611</v>
      </c>
      <c r="F477" s="50">
        <f t="shared" si="23"/>
        <v>641.43000000000018</v>
      </c>
      <c r="G477" s="50">
        <v>602.96999999999912</v>
      </c>
      <c r="H477" s="50">
        <v>706.10999999999535</v>
      </c>
      <c r="I477" s="50">
        <f t="shared" si="24"/>
        <v>1.3090799999999945</v>
      </c>
      <c r="J477" s="48">
        <f t="shared" si="25"/>
        <v>1.3090799999999945</v>
      </c>
      <c r="M477">
        <v>295479.99999999593</v>
      </c>
    </row>
    <row r="478" spans="2:13" ht="14.55" customHeight="1">
      <c r="B478" s="51">
        <v>43939</v>
      </c>
      <c r="C478" s="50">
        <v>306389.99999999942</v>
      </c>
      <c r="D478" s="50">
        <v>170779.99999999884</v>
      </c>
      <c r="E478" s="50">
        <v>283849.99999999854</v>
      </c>
      <c r="F478" s="50">
        <f t="shared" si="23"/>
        <v>761.01999999999668</v>
      </c>
      <c r="G478" s="50">
        <v>628.88000000000943</v>
      </c>
      <c r="H478" s="50">
        <v>736.12000000002809</v>
      </c>
      <c r="I478" s="50">
        <f t="shared" si="24"/>
        <v>1.3650000000000375</v>
      </c>
      <c r="J478" s="48">
        <f t="shared" si="25"/>
        <v>1.3650000000000375</v>
      </c>
      <c r="M478">
        <v>306389.99999999942</v>
      </c>
    </row>
    <row r="479" spans="2:13" ht="14.55" customHeight="1">
      <c r="B479" s="51">
        <v>43940</v>
      </c>
      <c r="C479" s="50">
        <v>314190.00000000233</v>
      </c>
      <c r="D479" s="50">
        <v>39270.000000004075</v>
      </c>
      <c r="E479" s="50">
        <v>311809.99999999767</v>
      </c>
      <c r="F479" s="50">
        <f t="shared" si="23"/>
        <v>665.27000000000407</v>
      </c>
      <c r="G479" s="50">
        <v>584.41999999999439</v>
      </c>
      <c r="H479" s="50">
        <v>688.03999999997245</v>
      </c>
      <c r="I479" s="50">
        <f t="shared" si="24"/>
        <v>1.2724599999999668</v>
      </c>
      <c r="J479" s="48">
        <f t="shared" si="25"/>
        <v>1.2724599999999668</v>
      </c>
      <c r="M479">
        <v>314190.00000000233</v>
      </c>
    </row>
    <row r="480" spans="2:13" ht="14.55" customHeight="1">
      <c r="B480" s="51">
        <v>43941</v>
      </c>
      <c r="C480" s="50">
        <v>281949.99999999709</v>
      </c>
      <c r="D480" s="50">
        <v>32339.999999996508</v>
      </c>
      <c r="E480" s="50">
        <v>279629.99999999738</v>
      </c>
      <c r="F480" s="50">
        <f t="shared" si="23"/>
        <v>593.91999999999086</v>
      </c>
      <c r="G480" s="50">
        <v>572.94999999999163</v>
      </c>
      <c r="H480" s="50">
        <v>677.63999999999669</v>
      </c>
      <c r="I480" s="50">
        <f t="shared" si="24"/>
        <v>1.2505899999999883</v>
      </c>
      <c r="J480" s="48">
        <f t="shared" si="25"/>
        <v>1.2505899999999883</v>
      </c>
      <c r="M480">
        <v>281949.99999999709</v>
      </c>
    </row>
    <row r="481" spans="2:13" ht="14.55" customHeight="1">
      <c r="B481" s="51">
        <v>43942</v>
      </c>
      <c r="C481" s="50">
        <v>269790.00000000087</v>
      </c>
      <c r="D481" s="50">
        <v>28010.000000002037</v>
      </c>
      <c r="E481" s="50">
        <v>259130.00000000466</v>
      </c>
      <c r="F481" s="50">
        <f t="shared" si="23"/>
        <v>556.93000000000757</v>
      </c>
      <c r="G481" s="50">
        <v>565.04000000001042</v>
      </c>
      <c r="H481" s="50">
        <v>669.19999999998936</v>
      </c>
      <c r="I481" s="50">
        <f t="shared" si="24"/>
        <v>1.2342399999999998</v>
      </c>
      <c r="J481" s="48">
        <f t="shared" si="25"/>
        <v>1.2342399999999998</v>
      </c>
      <c r="M481">
        <v>269790.00000000087</v>
      </c>
    </row>
    <row r="482" spans="2:13" ht="14.55" customHeight="1">
      <c r="B482" s="51">
        <v>43943</v>
      </c>
      <c r="C482" s="50">
        <v>274860.00000000058</v>
      </c>
      <c r="D482" s="50">
        <v>39309.999999997672</v>
      </c>
      <c r="E482" s="50">
        <v>218900.00000000146</v>
      </c>
      <c r="F482" s="50">
        <f t="shared" si="23"/>
        <v>533.06999999999982</v>
      </c>
      <c r="G482" s="50">
        <v>553.10000000000059</v>
      </c>
      <c r="H482" s="50">
        <v>655.66000000001168</v>
      </c>
      <c r="I482" s="50">
        <f t="shared" si="24"/>
        <v>1.2087600000000123</v>
      </c>
      <c r="J482" s="48">
        <f t="shared" si="25"/>
        <v>1.2087600000000123</v>
      </c>
      <c r="M482">
        <v>274860.00000000058</v>
      </c>
    </row>
    <row r="483" spans="2:13" ht="14.55" customHeight="1">
      <c r="B483" s="51">
        <v>43944</v>
      </c>
      <c r="C483" s="50">
        <v>276059.99999999767</v>
      </c>
      <c r="D483" s="50">
        <v>45129.999999997381</v>
      </c>
      <c r="E483" s="50">
        <v>229680.00000000029</v>
      </c>
      <c r="F483" s="50">
        <f t="shared" si="23"/>
        <v>550.86999999999534</v>
      </c>
      <c r="G483" s="50">
        <v>556.11999999999284</v>
      </c>
      <c r="H483" s="50">
        <v>659.05999999998244</v>
      </c>
      <c r="I483" s="50">
        <f t="shared" si="24"/>
        <v>1.2151799999999753</v>
      </c>
      <c r="J483" s="48">
        <f t="shared" si="25"/>
        <v>1.2151799999999753</v>
      </c>
      <c r="M483">
        <v>276059.99999999767</v>
      </c>
    </row>
    <row r="484" spans="2:13" ht="14.55" customHeight="1">
      <c r="B484" s="51">
        <v>43945</v>
      </c>
      <c r="C484" s="50">
        <v>259580.00000000175</v>
      </c>
      <c r="D484" s="50">
        <v>46600.000000005821</v>
      </c>
      <c r="E484" s="50">
        <v>279019.9999999968</v>
      </c>
      <c r="F484" s="50">
        <f t="shared" si="23"/>
        <v>585.20000000000448</v>
      </c>
      <c r="G484" s="50">
        <v>553.43999999999482</v>
      </c>
      <c r="H484" s="50">
        <v>654.58000000003835</v>
      </c>
      <c r="I484" s="50">
        <f t="shared" si="24"/>
        <v>1.2080200000000332</v>
      </c>
      <c r="J484" s="48">
        <f t="shared" si="25"/>
        <v>1.2080200000000332</v>
      </c>
      <c r="M484">
        <v>259580.00000000175</v>
      </c>
    </row>
    <row r="485" spans="2:13" ht="14.55" customHeight="1">
      <c r="B485" s="51">
        <v>43946</v>
      </c>
      <c r="C485" s="50">
        <v>276800.00000000291</v>
      </c>
      <c r="D485" s="50">
        <v>45259.999999994761</v>
      </c>
      <c r="E485" s="50">
        <v>287379.99999999738</v>
      </c>
      <c r="F485" s="50">
        <f t="shared" si="23"/>
        <v>609.43999999999517</v>
      </c>
      <c r="G485" s="50">
        <v>542.84000000001242</v>
      </c>
      <c r="H485" s="50">
        <v>644.97999999997546</v>
      </c>
      <c r="I485" s="50">
        <f t="shared" si="24"/>
        <v>1.1878199999999879</v>
      </c>
      <c r="J485" s="48">
        <f t="shared" si="25"/>
        <v>1.1878199999999879</v>
      </c>
      <c r="M485">
        <v>276800.00000000291</v>
      </c>
    </row>
    <row r="486" spans="2:13" ht="14.55" customHeight="1">
      <c r="B486" s="51">
        <v>43947</v>
      </c>
      <c r="C486" s="50">
        <v>276299.99999999563</v>
      </c>
      <c r="D486" s="50">
        <v>42930.000000000291</v>
      </c>
      <c r="E486" s="50">
        <v>286860.00000000058</v>
      </c>
      <c r="F486" s="50">
        <f t="shared" si="23"/>
        <v>606.08999999999651</v>
      </c>
      <c r="G486" s="50">
        <v>568.73999999999114</v>
      </c>
      <c r="H486" s="50">
        <v>670.26000000001318</v>
      </c>
      <c r="I486" s="50">
        <f t="shared" si="24"/>
        <v>1.2390000000000043</v>
      </c>
      <c r="J486" s="48">
        <f t="shared" si="25"/>
        <v>1.2390000000000043</v>
      </c>
      <c r="M486">
        <v>276299.99999999563</v>
      </c>
    </row>
    <row r="487" spans="2:13" ht="14.55" customHeight="1">
      <c r="B487" s="51">
        <v>43948</v>
      </c>
      <c r="C487" s="50">
        <v>268330.00000000175</v>
      </c>
      <c r="D487" s="50">
        <v>45420.00000000553</v>
      </c>
      <c r="E487" s="50">
        <v>273950.00000000437</v>
      </c>
      <c r="F487" s="50">
        <f t="shared" si="23"/>
        <v>587.70000000001164</v>
      </c>
      <c r="G487" s="50">
        <v>549.67999999999506</v>
      </c>
      <c r="H487" s="50">
        <v>651.23999999997295</v>
      </c>
      <c r="I487" s="50">
        <f t="shared" si="24"/>
        <v>1.200919999999968</v>
      </c>
      <c r="J487" s="48">
        <f t="shared" si="25"/>
        <v>1.200919999999968</v>
      </c>
      <c r="M487">
        <v>268330.00000000175</v>
      </c>
    </row>
    <row r="488" spans="2:13" ht="14.55" customHeight="1">
      <c r="B488" s="51">
        <v>43949</v>
      </c>
      <c r="C488" s="50">
        <v>46800.00000000291</v>
      </c>
      <c r="D488" s="50">
        <v>267819.99999999971</v>
      </c>
      <c r="E488" s="50">
        <v>283019.9999999968</v>
      </c>
      <c r="F488" s="50">
        <f t="shared" si="23"/>
        <v>597.63999999999942</v>
      </c>
      <c r="G488" s="50">
        <v>541.06000000001586</v>
      </c>
      <c r="H488" s="50">
        <v>640.30000000002474</v>
      </c>
      <c r="I488" s="50">
        <f t="shared" si="24"/>
        <v>1.1813600000000406</v>
      </c>
      <c r="J488" s="48">
        <f t="shared" si="25"/>
        <v>1.1813600000000406</v>
      </c>
      <c r="M488">
        <v>46800.00000000291</v>
      </c>
    </row>
    <row r="489" spans="2:13" ht="15" customHeight="1">
      <c r="B489" s="51">
        <v>43950</v>
      </c>
      <c r="C489" s="50">
        <v>299589.99999999651</v>
      </c>
      <c r="D489" s="50">
        <v>45019.999999996799</v>
      </c>
      <c r="E489" s="50">
        <v>296980.0000000032</v>
      </c>
      <c r="F489" s="50">
        <f t="shared" si="23"/>
        <v>641.58999999999651</v>
      </c>
      <c r="G489" s="50">
        <v>564.97999999999138</v>
      </c>
      <c r="H489" s="50">
        <v>667.15999999999553</v>
      </c>
      <c r="I489" s="50">
        <f t="shared" si="24"/>
        <v>1.2321399999999869</v>
      </c>
      <c r="J489" s="48">
        <f t="shared" si="25"/>
        <v>1.2321399999999869</v>
      </c>
      <c r="M489">
        <v>299589.99999999651</v>
      </c>
    </row>
    <row r="490" spans="2:13" ht="15" customHeight="1" thickBot="1">
      <c r="B490" s="51">
        <v>43951</v>
      </c>
      <c r="C490" s="50">
        <v>315349.99999999854</v>
      </c>
      <c r="D490" s="50">
        <v>54720.000000001164</v>
      </c>
      <c r="E490" s="50">
        <v>316579.99999999447</v>
      </c>
      <c r="F490" s="50">
        <f t="shared" si="23"/>
        <v>686.64999999999418</v>
      </c>
      <c r="G490" s="50">
        <v>562.60000000000332</v>
      </c>
      <c r="H490" s="50">
        <v>665.58000000000561</v>
      </c>
      <c r="I490" s="50">
        <f t="shared" si="24"/>
        <v>1.2281800000000089</v>
      </c>
      <c r="J490" s="48">
        <f t="shared" si="25"/>
        <v>1.2281800000000089</v>
      </c>
      <c r="M490">
        <v>315349.99999999854</v>
      </c>
    </row>
    <row r="491" spans="2:13" ht="14.55" customHeight="1" thickBot="1">
      <c r="B491" s="51"/>
      <c r="C491" s="43">
        <v>7337359.9999999935</v>
      </c>
      <c r="D491" s="43">
        <v>2696050.0000000028</v>
      </c>
      <c r="E491" s="43">
        <v>6356469.9999999944</v>
      </c>
      <c r="F491" s="43">
        <f t="shared" si="23"/>
        <v>16389.87999999999</v>
      </c>
      <c r="G491" s="43">
        <v>16326.660000000005</v>
      </c>
      <c r="H491" s="43">
        <v>20323.440000000002</v>
      </c>
      <c r="I491" s="44">
        <f t="shared" si="24"/>
        <v>36.650100000000009</v>
      </c>
      <c r="J491" s="49">
        <f t="shared" si="25"/>
        <v>36.650100000000009</v>
      </c>
      <c r="M491">
        <v>7337359.9999999935</v>
      </c>
    </row>
    <row r="492" spans="2:13" ht="14.55" customHeight="1">
      <c r="B492" s="51">
        <v>43952</v>
      </c>
      <c r="C492" s="50">
        <v>186700.00000000437</v>
      </c>
      <c r="D492" s="50">
        <v>165029.99999999884</v>
      </c>
      <c r="E492" s="50">
        <v>299460.0000000064</v>
      </c>
      <c r="F492" s="50">
        <f t="shared" si="23"/>
        <v>651.19000000000949</v>
      </c>
      <c r="G492" s="50">
        <v>577.5600000000054</v>
      </c>
      <c r="H492" s="50">
        <v>670.40000000000077</v>
      </c>
      <c r="I492" s="50">
        <f t="shared" si="24"/>
        <v>1.2479600000000062</v>
      </c>
      <c r="J492" s="48">
        <f t="shared" si="25"/>
        <v>1.2479600000000062</v>
      </c>
      <c r="M492">
        <v>186700.00000000437</v>
      </c>
    </row>
    <row r="493" spans="2:13" ht="14.55" customHeight="1">
      <c r="B493" s="51">
        <v>43953</v>
      </c>
      <c r="C493" s="50">
        <v>315229.99999999593</v>
      </c>
      <c r="D493" s="50">
        <v>236840.00000000378</v>
      </c>
      <c r="E493" s="50">
        <v>187219.99999999389</v>
      </c>
      <c r="F493" s="50">
        <f t="shared" si="23"/>
        <v>739.28999999999371</v>
      </c>
      <c r="G493" s="50">
        <v>608.80000000000223</v>
      </c>
      <c r="H493" s="50">
        <v>690.27999999997292</v>
      </c>
      <c r="I493" s="50">
        <f t="shared" si="24"/>
        <v>1.2990799999999751</v>
      </c>
      <c r="J493" s="48">
        <f t="shared" si="25"/>
        <v>1.2990799999999751</v>
      </c>
      <c r="M493">
        <v>315229.99999999593</v>
      </c>
    </row>
    <row r="494" spans="2:13" ht="14.55" customHeight="1">
      <c r="B494" s="51">
        <v>43954</v>
      </c>
      <c r="C494" s="50">
        <v>270050.00000000291</v>
      </c>
      <c r="D494" s="50">
        <v>291599.99999999854</v>
      </c>
      <c r="E494" s="50">
        <v>286400.00000000146</v>
      </c>
      <c r="F494" s="50">
        <f t="shared" si="23"/>
        <v>848.0500000000028</v>
      </c>
      <c r="G494" s="50">
        <v>627.21999999999412</v>
      </c>
      <c r="H494" s="50">
        <v>713.84000000003311</v>
      </c>
      <c r="I494" s="50">
        <f t="shared" si="24"/>
        <v>1.3410600000000272</v>
      </c>
      <c r="J494" s="48">
        <f t="shared" si="25"/>
        <v>1.3410600000000272</v>
      </c>
      <c r="M494">
        <v>270050.00000000291</v>
      </c>
    </row>
    <row r="495" spans="2:13" ht="14.55" customHeight="1">
      <c r="B495" s="51">
        <v>43955</v>
      </c>
      <c r="C495" s="50">
        <v>279489.99999999796</v>
      </c>
      <c r="D495" s="50">
        <v>276360.00000000058</v>
      </c>
      <c r="E495" s="50">
        <v>268639.99999999942</v>
      </c>
      <c r="F495" s="50">
        <f t="shared" si="23"/>
        <v>824.48999999999808</v>
      </c>
      <c r="G495" s="50">
        <v>619.96999999999503</v>
      </c>
      <c r="H495" s="50">
        <v>709.97999999997319</v>
      </c>
      <c r="I495" s="50">
        <f t="shared" si="24"/>
        <v>1.3299499999999682</v>
      </c>
      <c r="J495" s="48">
        <f t="shared" si="25"/>
        <v>1.3299499999999682</v>
      </c>
      <c r="M495">
        <v>279489.99999999796</v>
      </c>
    </row>
    <row r="496" spans="2:13" ht="14.55" customHeight="1">
      <c r="B496" s="51">
        <v>43956</v>
      </c>
      <c r="C496" s="50">
        <v>254290.00000000087</v>
      </c>
      <c r="D496" s="50">
        <v>261059.99999999767</v>
      </c>
      <c r="E496" s="50">
        <v>263889.99999999942</v>
      </c>
      <c r="F496" s="50">
        <f t="shared" si="23"/>
        <v>779.23999999999785</v>
      </c>
      <c r="G496" s="50">
        <v>636.70999999999367</v>
      </c>
      <c r="H496" s="50">
        <v>740.24</v>
      </c>
      <c r="I496" s="50">
        <f t="shared" si="24"/>
        <v>1.3769499999999937</v>
      </c>
      <c r="J496" s="48">
        <f t="shared" si="25"/>
        <v>1.3769499999999937</v>
      </c>
      <c r="M496">
        <v>254290.00000000087</v>
      </c>
    </row>
    <row r="497" spans="2:13" ht="14.55" customHeight="1">
      <c r="B497" s="51">
        <v>43957</v>
      </c>
      <c r="C497" s="50">
        <v>316059.99999999767</v>
      </c>
      <c r="D497" s="50">
        <v>76620.000000002619</v>
      </c>
      <c r="E497" s="50">
        <v>312710.0000000064</v>
      </c>
      <c r="F497" s="50">
        <f t="shared" si="23"/>
        <v>705.39000000000681</v>
      </c>
      <c r="G497" s="50">
        <v>604.70000000000823</v>
      </c>
      <c r="H497" s="50">
        <v>705.74000000002002</v>
      </c>
      <c r="I497" s="50">
        <f t="shared" si="24"/>
        <v>1.3104400000000282</v>
      </c>
      <c r="J497" s="48">
        <f t="shared" si="25"/>
        <v>1.3104400000000282</v>
      </c>
      <c r="M497">
        <v>316059.99999999767</v>
      </c>
    </row>
    <row r="498" spans="2:13" ht="14.55" customHeight="1">
      <c r="B498" s="51">
        <v>43958</v>
      </c>
      <c r="C498" s="50">
        <v>314810.00000000495</v>
      </c>
      <c r="D498" s="50">
        <v>38259.999999994761</v>
      </c>
      <c r="E498" s="50">
        <v>310619.99999999534</v>
      </c>
      <c r="F498" s="50">
        <f t="shared" ref="F498:F559" si="26">SUM(C498:E498)/1000</f>
        <v>663.68999999999517</v>
      </c>
      <c r="G498" s="50">
        <v>574.73999999999137</v>
      </c>
      <c r="H498" s="50">
        <v>675.65999999999349</v>
      </c>
      <c r="I498" s="50">
        <f t="shared" ref="I498:I559" si="27">SUM(G498:H498)/1000</f>
        <v>1.2503999999999849</v>
      </c>
      <c r="J498" s="48">
        <f t="shared" ref="J498:J561" si="28">I498</f>
        <v>1.2503999999999849</v>
      </c>
      <c r="M498">
        <v>314810.00000000495</v>
      </c>
    </row>
    <row r="499" spans="2:13" ht="14.55" customHeight="1">
      <c r="B499" s="51">
        <v>43959</v>
      </c>
      <c r="C499" s="50">
        <v>319099.99999999854</v>
      </c>
      <c r="D499" s="50">
        <v>31620.000000002619</v>
      </c>
      <c r="E499" s="50">
        <v>323680.00000000029</v>
      </c>
      <c r="F499" s="50">
        <f t="shared" si="26"/>
        <v>674.40000000000134</v>
      </c>
      <c r="G499" s="50">
        <v>570.51000000001295</v>
      </c>
      <c r="H499" s="50">
        <v>668.65000000001373</v>
      </c>
      <c r="I499" s="50">
        <f t="shared" si="27"/>
        <v>1.2391600000000267</v>
      </c>
      <c r="J499" s="48">
        <f t="shared" si="28"/>
        <v>1.2391600000000267</v>
      </c>
      <c r="M499">
        <v>319099.99999999854</v>
      </c>
    </row>
    <row r="500" spans="2:13" ht="14.55" customHeight="1">
      <c r="B500" s="51">
        <v>43960</v>
      </c>
      <c r="C500" s="50">
        <v>310169.99999999825</v>
      </c>
      <c r="D500" s="50">
        <v>87269.999999996799</v>
      </c>
      <c r="E500" s="50">
        <v>311080.00000000175</v>
      </c>
      <c r="F500" s="50">
        <f t="shared" si="26"/>
        <v>708.51999999999668</v>
      </c>
      <c r="G500" s="50">
        <v>597.50999999999976</v>
      </c>
      <c r="H500" s="50">
        <v>698.26999999997952</v>
      </c>
      <c r="I500" s="50">
        <f t="shared" si="27"/>
        <v>1.2957799999999793</v>
      </c>
      <c r="J500" s="48">
        <f t="shared" si="28"/>
        <v>1.2957799999999793</v>
      </c>
      <c r="M500">
        <v>310169.99999999825</v>
      </c>
    </row>
    <row r="501" spans="2:13" ht="14.55" customHeight="1">
      <c r="B501" s="51">
        <v>43961</v>
      </c>
      <c r="C501" s="50">
        <v>302029.99999999884</v>
      </c>
      <c r="D501" s="50">
        <v>64020.000000004075</v>
      </c>
      <c r="E501" s="50">
        <v>296889.99999999942</v>
      </c>
      <c r="F501" s="50">
        <f t="shared" si="26"/>
        <v>662.94000000000233</v>
      </c>
      <c r="G501" s="50">
        <v>586.28000000001634</v>
      </c>
      <c r="H501" s="50">
        <v>687.11999999999307</v>
      </c>
      <c r="I501" s="50">
        <f t="shared" si="27"/>
        <v>1.2734000000000094</v>
      </c>
      <c r="J501" s="48">
        <f t="shared" si="28"/>
        <v>1.2734000000000094</v>
      </c>
      <c r="M501">
        <v>302029.99999999884</v>
      </c>
    </row>
    <row r="502" spans="2:13" ht="14.55" customHeight="1">
      <c r="B502" s="51">
        <v>43962</v>
      </c>
      <c r="C502" s="50">
        <v>328069.99999999971</v>
      </c>
      <c r="D502" s="50">
        <v>46900.000000001455</v>
      </c>
      <c r="E502" s="50">
        <v>325779.99999999884</v>
      </c>
      <c r="F502" s="50">
        <f t="shared" si="26"/>
        <v>700.75</v>
      </c>
      <c r="G502" s="50">
        <v>595.13999999998646</v>
      </c>
      <c r="H502" s="50">
        <v>695.40000000003488</v>
      </c>
      <c r="I502" s="50">
        <f t="shared" si="27"/>
        <v>1.2905400000000213</v>
      </c>
      <c r="J502" s="48">
        <f t="shared" si="28"/>
        <v>1.2905400000000213</v>
      </c>
      <c r="M502">
        <v>328069.99999999971</v>
      </c>
    </row>
    <row r="503" spans="2:13" ht="14.55" customHeight="1">
      <c r="B503" s="51">
        <v>43963</v>
      </c>
      <c r="C503" s="50">
        <v>321470.00000000116</v>
      </c>
      <c r="D503" s="50">
        <v>48239.999999997963</v>
      </c>
      <c r="E503" s="50">
        <v>317900.00000000146</v>
      </c>
      <c r="F503" s="50">
        <f t="shared" si="26"/>
        <v>687.61000000000058</v>
      </c>
      <c r="G503" s="50">
        <v>590.92000000001121</v>
      </c>
      <c r="H503" s="50">
        <v>690.73999999997682</v>
      </c>
      <c r="I503" s="50">
        <f t="shared" si="27"/>
        <v>1.281659999999988</v>
      </c>
      <c r="J503" s="48">
        <f t="shared" si="28"/>
        <v>1.281659999999988</v>
      </c>
      <c r="M503">
        <v>321470.00000000116</v>
      </c>
    </row>
    <row r="504" spans="2:13" ht="14.55" customHeight="1">
      <c r="B504" s="51">
        <v>43964</v>
      </c>
      <c r="C504" s="50">
        <v>321740.00000000524</v>
      </c>
      <c r="D504" s="50">
        <v>46440.000000002328</v>
      </c>
      <c r="E504" s="50">
        <v>320029.99999999884</v>
      </c>
      <c r="F504" s="50">
        <f t="shared" si="26"/>
        <v>688.2100000000064</v>
      </c>
      <c r="G504" s="50">
        <v>577.15999999999212</v>
      </c>
      <c r="H504" s="50">
        <v>677.79999999999063</v>
      </c>
      <c r="I504" s="50">
        <f t="shared" si="27"/>
        <v>1.2549599999999828</v>
      </c>
      <c r="J504" s="48">
        <f t="shared" si="28"/>
        <v>1.2549599999999828</v>
      </c>
      <c r="M504">
        <v>321740.00000000524</v>
      </c>
    </row>
    <row r="505" spans="2:13" ht="14.55" customHeight="1">
      <c r="B505" s="51">
        <v>43965</v>
      </c>
      <c r="C505" s="50">
        <v>309299.99999999563</v>
      </c>
      <c r="D505" s="50">
        <v>74159.999999996217</v>
      </c>
      <c r="E505" s="50">
        <v>309750</v>
      </c>
      <c r="F505" s="50">
        <f t="shared" si="26"/>
        <v>693.20999999999185</v>
      </c>
      <c r="G505" s="50">
        <v>610.72000000001481</v>
      </c>
      <c r="H505" s="50">
        <v>685.64000000000647</v>
      </c>
      <c r="I505" s="50">
        <f t="shared" si="27"/>
        <v>1.2963600000000213</v>
      </c>
      <c r="J505" s="48">
        <f t="shared" si="28"/>
        <v>1.2963600000000213</v>
      </c>
      <c r="M505">
        <v>309299.99999999563</v>
      </c>
    </row>
    <row r="506" spans="2:13" ht="14.55" customHeight="1">
      <c r="B506" s="51">
        <v>43966</v>
      </c>
      <c r="C506" s="50">
        <v>193489.99999999796</v>
      </c>
      <c r="D506" s="50">
        <v>283069.99999999971</v>
      </c>
      <c r="E506" s="50">
        <v>284110.00000000058</v>
      </c>
      <c r="F506" s="50">
        <f t="shared" si="26"/>
        <v>760.66999999999825</v>
      </c>
      <c r="G506" s="50">
        <v>661.59999999996444</v>
      </c>
      <c r="H506" s="50">
        <v>741.52000000000839</v>
      </c>
      <c r="I506" s="50">
        <f t="shared" si="27"/>
        <v>1.4031199999999728</v>
      </c>
      <c r="J506" s="48">
        <f t="shared" si="28"/>
        <v>1.4031199999999728</v>
      </c>
      <c r="M506">
        <v>193489.99999999796</v>
      </c>
    </row>
    <row r="507" spans="2:13" ht="14.55" customHeight="1">
      <c r="B507" s="51">
        <v>43967</v>
      </c>
      <c r="C507" s="50">
        <v>271980.0000000032</v>
      </c>
      <c r="D507" s="50">
        <v>223730.0000000032</v>
      </c>
      <c r="E507" s="50">
        <v>251910.00000000349</v>
      </c>
      <c r="F507" s="50">
        <f t="shared" si="26"/>
        <v>747.6200000000099</v>
      </c>
      <c r="G507" s="50">
        <v>625.66000000001054</v>
      </c>
      <c r="H507" s="50">
        <v>726.42000000001872</v>
      </c>
      <c r="I507" s="50">
        <f t="shared" si="27"/>
        <v>1.3520800000000293</v>
      </c>
      <c r="J507" s="48">
        <f t="shared" si="28"/>
        <v>1.3520800000000293</v>
      </c>
      <c r="M507">
        <v>271980.0000000032</v>
      </c>
    </row>
    <row r="508" spans="2:13" ht="14.55" customHeight="1">
      <c r="B508" s="51">
        <v>43968</v>
      </c>
      <c r="C508" s="50">
        <v>315750</v>
      </c>
      <c r="D508" s="50">
        <v>67860.000000000582</v>
      </c>
      <c r="E508" s="50">
        <v>315729.99999999593</v>
      </c>
      <c r="F508" s="50">
        <f t="shared" si="26"/>
        <v>699.33999999999651</v>
      </c>
      <c r="G508" s="50">
        <v>592.52000000000749</v>
      </c>
      <c r="H508" s="50">
        <v>694.01999999996633</v>
      </c>
      <c r="I508" s="50">
        <f t="shared" si="27"/>
        <v>1.2865399999999738</v>
      </c>
      <c r="J508" s="48">
        <f t="shared" si="28"/>
        <v>1.2865399999999738</v>
      </c>
      <c r="M508">
        <v>315750</v>
      </c>
    </row>
    <row r="509" spans="2:13" ht="14.55" customHeight="1">
      <c r="B509" s="51">
        <v>43969</v>
      </c>
      <c r="C509" s="50">
        <v>304180.00000000029</v>
      </c>
      <c r="D509" s="50">
        <v>47669.999999998254</v>
      </c>
      <c r="E509" s="50">
        <v>308040.00000000087</v>
      </c>
      <c r="F509" s="50">
        <f t="shared" si="26"/>
        <v>659.88999999999942</v>
      </c>
      <c r="G509" s="50">
        <v>585.31999999999584</v>
      </c>
      <c r="H509" s="50">
        <v>674.3600000000356</v>
      </c>
      <c r="I509" s="50">
        <f t="shared" si="27"/>
        <v>1.2596800000000314</v>
      </c>
      <c r="J509" s="48">
        <f t="shared" si="28"/>
        <v>1.2596800000000314</v>
      </c>
      <c r="M509">
        <v>304180.00000000029</v>
      </c>
    </row>
    <row r="510" spans="2:13" ht="14.55" customHeight="1">
      <c r="B510" s="51">
        <v>43970</v>
      </c>
      <c r="C510" s="50">
        <v>280519.9999999968</v>
      </c>
      <c r="D510" s="50">
        <v>24809.999999997672</v>
      </c>
      <c r="E510" s="50">
        <v>266290.00000000087</v>
      </c>
      <c r="F510" s="50">
        <f t="shared" si="26"/>
        <v>571.61999999999534</v>
      </c>
      <c r="G510" s="50">
        <v>573.71999999998025</v>
      </c>
      <c r="H510" s="50">
        <v>650.1999999999839</v>
      </c>
      <c r="I510" s="50">
        <f t="shared" si="27"/>
        <v>1.2239199999999641</v>
      </c>
      <c r="J510" s="48">
        <f t="shared" si="28"/>
        <v>1.2239199999999641</v>
      </c>
      <c r="M510">
        <v>280519.9999999968</v>
      </c>
    </row>
    <row r="511" spans="2:13" ht="14.55" customHeight="1">
      <c r="B511" s="51">
        <v>43971</v>
      </c>
      <c r="C511" s="50">
        <v>264300.00000000291</v>
      </c>
      <c r="D511" s="50">
        <v>39230.000000003201</v>
      </c>
      <c r="E511" s="50">
        <v>267729.99999999593</v>
      </c>
      <c r="F511" s="50">
        <f t="shared" si="26"/>
        <v>571.26000000000215</v>
      </c>
      <c r="G511" s="50">
        <v>577.54000000002748</v>
      </c>
      <c r="H511" s="50">
        <v>667.17999999997346</v>
      </c>
      <c r="I511" s="50">
        <f t="shared" si="27"/>
        <v>1.2447200000000009</v>
      </c>
      <c r="J511" s="48">
        <f t="shared" si="28"/>
        <v>1.2447200000000009</v>
      </c>
      <c r="M511">
        <v>264300.00000000291</v>
      </c>
    </row>
    <row r="512" spans="2:13" ht="14.55" customHeight="1">
      <c r="B512" s="51">
        <v>43972</v>
      </c>
      <c r="C512" s="50">
        <v>291779.99999999884</v>
      </c>
      <c r="D512" s="50">
        <v>78080.000000001746</v>
      </c>
      <c r="E512" s="50">
        <v>284040.00000000087</v>
      </c>
      <c r="F512" s="50">
        <f t="shared" si="26"/>
        <v>653.90000000000134</v>
      </c>
      <c r="G512" s="50">
        <v>577.67999999998665</v>
      </c>
      <c r="H512" s="50">
        <v>678.14000000001329</v>
      </c>
      <c r="I512" s="50">
        <f t="shared" si="27"/>
        <v>1.2558199999999999</v>
      </c>
      <c r="J512" s="48">
        <f t="shared" si="28"/>
        <v>1.2558199999999999</v>
      </c>
      <c r="M512">
        <v>291779.99999999884</v>
      </c>
    </row>
    <row r="513" spans="2:13" ht="14.55" customHeight="1">
      <c r="B513" s="51">
        <v>43973</v>
      </c>
      <c r="C513" s="50">
        <v>264790.00000000087</v>
      </c>
      <c r="D513" s="50">
        <v>233279.99999999884</v>
      </c>
      <c r="E513" s="50">
        <v>246110.00000000058</v>
      </c>
      <c r="F513" s="50">
        <f t="shared" si="26"/>
        <v>744.18000000000018</v>
      </c>
      <c r="G513" s="50">
        <v>609.26000000000613</v>
      </c>
      <c r="H513" s="50">
        <v>709.79000000002657</v>
      </c>
      <c r="I513" s="50">
        <f t="shared" si="27"/>
        <v>1.3190500000000327</v>
      </c>
      <c r="J513" s="48">
        <f t="shared" si="28"/>
        <v>1.3190500000000327</v>
      </c>
      <c r="M513">
        <v>264790.00000000087</v>
      </c>
    </row>
    <row r="514" spans="2:13" ht="14.55" customHeight="1">
      <c r="B514" s="51">
        <v>43974</v>
      </c>
      <c r="C514" s="50">
        <v>245449.99999999709</v>
      </c>
      <c r="D514" s="50">
        <v>200829.99999999447</v>
      </c>
      <c r="E514" s="50">
        <v>236599.99999999854</v>
      </c>
      <c r="F514" s="50">
        <f t="shared" si="26"/>
        <v>682.8799999999901</v>
      </c>
      <c r="G514" s="50">
        <v>567.0199999999852</v>
      </c>
      <c r="H514" s="50">
        <v>660.74999999997885</v>
      </c>
      <c r="I514" s="50">
        <f t="shared" si="27"/>
        <v>1.2277699999999641</v>
      </c>
      <c r="J514" s="48">
        <f t="shared" si="28"/>
        <v>1.2277699999999641</v>
      </c>
      <c r="M514">
        <v>245449.99999999709</v>
      </c>
    </row>
    <row r="515" spans="2:13" ht="14.55" customHeight="1">
      <c r="B515" s="51">
        <v>43975</v>
      </c>
      <c r="C515" s="50">
        <v>204180.00000000029</v>
      </c>
      <c r="D515" s="50">
        <v>147390.00000000669</v>
      </c>
      <c r="E515" s="50">
        <v>298560.00000000495</v>
      </c>
      <c r="F515" s="50">
        <f t="shared" si="26"/>
        <v>650.13000000001182</v>
      </c>
      <c r="G515" s="50">
        <v>574.02000000001863</v>
      </c>
      <c r="H515" s="50">
        <v>670.97999999998592</v>
      </c>
      <c r="I515" s="50">
        <f t="shared" si="27"/>
        <v>1.2450000000000045</v>
      </c>
      <c r="J515" s="48">
        <f t="shared" si="28"/>
        <v>1.2450000000000045</v>
      </c>
      <c r="M515">
        <v>204180.00000000029</v>
      </c>
    </row>
    <row r="516" spans="2:13" ht="14.55" customHeight="1">
      <c r="B516" s="51">
        <v>43976</v>
      </c>
      <c r="C516" s="50">
        <v>205610.00000000058</v>
      </c>
      <c r="D516" s="50">
        <v>175369.99999999534</v>
      </c>
      <c r="E516" s="50">
        <v>281419.99999999825</v>
      </c>
      <c r="F516" s="50">
        <f t="shared" si="26"/>
        <v>662.39999999999418</v>
      </c>
      <c r="G516" s="50">
        <v>581.68000000000575</v>
      </c>
      <c r="H516" s="50">
        <v>678.80000000002383</v>
      </c>
      <c r="I516" s="50">
        <f t="shared" si="27"/>
        <v>1.2604800000000296</v>
      </c>
      <c r="J516" s="48">
        <f t="shared" si="28"/>
        <v>1.2604800000000296</v>
      </c>
      <c r="M516">
        <v>205610.00000000058</v>
      </c>
    </row>
    <row r="517" spans="2:13" ht="14.55" customHeight="1">
      <c r="B517" s="51">
        <v>43977</v>
      </c>
      <c r="C517" s="50">
        <v>262209.99999999913</v>
      </c>
      <c r="D517" s="50">
        <v>155090.00000000378</v>
      </c>
      <c r="E517" s="50">
        <v>261080.00000000175</v>
      </c>
      <c r="F517" s="50">
        <f t="shared" si="26"/>
        <v>678.38000000000466</v>
      </c>
      <c r="G517" s="50">
        <v>587.47999999999934</v>
      </c>
      <c r="H517" s="50">
        <v>683.61999999999057</v>
      </c>
      <c r="I517" s="50">
        <f t="shared" si="27"/>
        <v>1.2710999999999899</v>
      </c>
      <c r="J517" s="48">
        <f t="shared" si="28"/>
        <v>1.2710999999999899</v>
      </c>
      <c r="M517">
        <v>262209.99999999913</v>
      </c>
    </row>
    <row r="518" spans="2:13" ht="14.55" customHeight="1">
      <c r="B518" s="51">
        <v>43978</v>
      </c>
      <c r="C518" s="50">
        <v>230190.00000000233</v>
      </c>
      <c r="D518" s="50">
        <v>154319.99999999971</v>
      </c>
      <c r="E518" s="50">
        <v>278360.00000000058</v>
      </c>
      <c r="F518" s="50">
        <f t="shared" si="26"/>
        <v>662.87000000000251</v>
      </c>
      <c r="G518" s="50">
        <v>593.45999999999322</v>
      </c>
      <c r="H518" s="50">
        <v>692.29999999998881</v>
      </c>
      <c r="I518" s="50">
        <f t="shared" si="27"/>
        <v>1.285759999999982</v>
      </c>
      <c r="J518" s="48">
        <f t="shared" si="28"/>
        <v>1.285759999999982</v>
      </c>
      <c r="M518">
        <v>230190.00000000233</v>
      </c>
    </row>
    <row r="519" spans="2:13" ht="14.55" customHeight="1">
      <c r="B519" s="51">
        <v>43979</v>
      </c>
      <c r="C519" s="50">
        <v>178360.00000000786</v>
      </c>
      <c r="D519" s="50">
        <v>188449.99999999709</v>
      </c>
      <c r="E519" s="50">
        <v>285479.99999999593</v>
      </c>
      <c r="F519" s="50">
        <f t="shared" si="26"/>
        <v>652.29000000000099</v>
      </c>
      <c r="G519" s="50">
        <v>589.25999999996748</v>
      </c>
      <c r="H519" s="50">
        <v>689.54000000002225</v>
      </c>
      <c r="I519" s="50">
        <f t="shared" si="27"/>
        <v>1.2787999999999897</v>
      </c>
      <c r="J519" s="48">
        <f t="shared" si="28"/>
        <v>1.2787999999999897</v>
      </c>
      <c r="M519">
        <v>178360.00000000786</v>
      </c>
    </row>
    <row r="520" spans="2:13" ht="14.55" customHeight="1">
      <c r="B520" s="51">
        <v>43980</v>
      </c>
      <c r="C520" s="50">
        <v>71984.999999997672</v>
      </c>
      <c r="D520" s="50">
        <v>282850.00000000175</v>
      </c>
      <c r="E520" s="50">
        <v>286543.9999999982</v>
      </c>
      <c r="F520" s="50">
        <f t="shared" si="26"/>
        <v>641.37899999999763</v>
      </c>
      <c r="G520" s="50">
        <v>586.88000000000784</v>
      </c>
      <c r="H520" s="50">
        <v>685.83999999998468</v>
      </c>
      <c r="I520" s="50">
        <f t="shared" si="27"/>
        <v>1.2727199999999925</v>
      </c>
      <c r="J520" s="48">
        <f t="shared" si="28"/>
        <v>1.2727199999999925</v>
      </c>
      <c r="M520">
        <v>71984.999999997672</v>
      </c>
    </row>
    <row r="521" spans="2:13" ht="15" customHeight="1">
      <c r="B521" s="51">
        <v>43981</v>
      </c>
      <c r="C521" s="50">
        <v>108890.00000000001</v>
      </c>
      <c r="D521" s="50">
        <v>243170.00000000003</v>
      </c>
      <c r="E521" s="50">
        <v>282450.00000000006</v>
      </c>
      <c r="F521" s="50">
        <f t="shared" si="26"/>
        <v>634.5100000000001</v>
      </c>
      <c r="G521" s="50">
        <v>623.4400000000328</v>
      </c>
      <c r="H521" s="50">
        <v>657.43000000001587</v>
      </c>
      <c r="I521" s="50">
        <f t="shared" si="27"/>
        <v>1.2808700000000486</v>
      </c>
      <c r="J521" s="48">
        <f t="shared" si="28"/>
        <v>1.2808700000000486</v>
      </c>
      <c r="M521">
        <v>108890.00000000001</v>
      </c>
    </row>
    <row r="522" spans="2:13" ht="14.55" customHeight="1" thickBot="1">
      <c r="B522" s="51">
        <v>43982</v>
      </c>
      <c r="C522" s="50">
        <v>145079.99999999997</v>
      </c>
      <c r="D522" s="50">
        <v>286650</v>
      </c>
      <c r="E522" s="50">
        <v>294059.99999999994</v>
      </c>
      <c r="F522" s="50">
        <f t="shared" si="26"/>
        <v>725.79</v>
      </c>
      <c r="G522" s="50">
        <v>652.67999999999995</v>
      </c>
      <c r="H522" s="50">
        <v>659.93999999999994</v>
      </c>
      <c r="I522" s="50">
        <f t="shared" si="27"/>
        <v>1.3126199999999999</v>
      </c>
      <c r="J522" s="48">
        <f t="shared" si="28"/>
        <v>1.3126199999999999</v>
      </c>
      <c r="M522">
        <v>145079.99999999997</v>
      </c>
    </row>
    <row r="523" spans="2:13" ht="14.55" customHeight="1" thickBot="1">
      <c r="B523" s="51"/>
      <c r="C523" s="43">
        <v>7987255.0000000075</v>
      </c>
      <c r="D523" s="43">
        <v>4576270</v>
      </c>
      <c r="E523" s="43">
        <v>8862564.0000000019</v>
      </c>
      <c r="F523" s="43">
        <f t="shared" si="26"/>
        <v>21426.089000000007</v>
      </c>
      <c r="G523" s="43">
        <v>18537.160000000014</v>
      </c>
      <c r="H523" s="43">
        <v>21330.590000000004</v>
      </c>
      <c r="I523" s="44">
        <f t="shared" si="27"/>
        <v>39.867750000000015</v>
      </c>
      <c r="J523" s="49">
        <f t="shared" si="28"/>
        <v>39.867750000000015</v>
      </c>
      <c r="M523">
        <v>7987255.0000000075</v>
      </c>
    </row>
    <row r="524" spans="2:13" ht="14.55" customHeight="1">
      <c r="B524" s="51">
        <v>43983</v>
      </c>
      <c r="C524" s="50">
        <v>245940</v>
      </c>
      <c r="D524" s="50">
        <v>257529.99999999997</v>
      </c>
      <c r="E524" s="50">
        <v>251790.00000000009</v>
      </c>
      <c r="F524" s="50">
        <f t="shared" si="26"/>
        <v>755.2600000000001</v>
      </c>
      <c r="G524" s="50">
        <v>724.70999999999981</v>
      </c>
      <c r="H524" s="50">
        <v>720.78000000000009</v>
      </c>
      <c r="I524" s="50">
        <f t="shared" si="27"/>
        <v>1.4454899999999997</v>
      </c>
      <c r="J524" s="48">
        <f t="shared" si="28"/>
        <v>1.4454899999999997</v>
      </c>
      <c r="M524">
        <v>245940</v>
      </c>
    </row>
    <row r="525" spans="2:13" ht="14.55" customHeight="1">
      <c r="B525" s="51">
        <v>43984</v>
      </c>
      <c r="C525" s="50">
        <v>61879.999999999993</v>
      </c>
      <c r="D525" s="50">
        <v>305730.00000000012</v>
      </c>
      <c r="E525" s="50">
        <v>301079.99999999994</v>
      </c>
      <c r="F525" s="50">
        <f t="shared" si="26"/>
        <v>668.69</v>
      </c>
      <c r="G525" s="50">
        <v>705.14000000000033</v>
      </c>
      <c r="H525" s="50">
        <v>703.92999999999984</v>
      </c>
      <c r="I525" s="50">
        <f t="shared" si="27"/>
        <v>1.4090700000000003</v>
      </c>
      <c r="J525" s="48">
        <f t="shared" si="28"/>
        <v>1.4090700000000003</v>
      </c>
      <c r="M525">
        <v>61879.999999999993</v>
      </c>
    </row>
    <row r="526" spans="2:13" ht="14.55" customHeight="1">
      <c r="B526" s="51">
        <v>43985</v>
      </c>
      <c r="C526" s="50">
        <v>46100.000000000022</v>
      </c>
      <c r="D526" s="50">
        <v>287449.99999999983</v>
      </c>
      <c r="E526" s="50">
        <v>287210.00000000006</v>
      </c>
      <c r="F526" s="50">
        <f t="shared" si="26"/>
        <v>620.75999999999988</v>
      </c>
      <c r="G526" s="50">
        <v>674.19999999999982</v>
      </c>
      <c r="H526" s="50">
        <v>677.36999999999989</v>
      </c>
      <c r="I526" s="50">
        <f t="shared" si="27"/>
        <v>1.3515699999999997</v>
      </c>
      <c r="J526" s="48">
        <f t="shared" si="28"/>
        <v>1.3515699999999997</v>
      </c>
      <c r="M526">
        <v>46100.000000000022</v>
      </c>
    </row>
    <row r="527" spans="2:13" ht="14.55" customHeight="1">
      <c r="B527" s="51">
        <v>43986</v>
      </c>
      <c r="C527" s="50">
        <v>54279.999999999971</v>
      </c>
      <c r="D527" s="50">
        <v>296040.00000000017</v>
      </c>
      <c r="E527" s="50">
        <v>288700.00000000006</v>
      </c>
      <c r="F527" s="50">
        <f t="shared" si="26"/>
        <v>639.02000000000021</v>
      </c>
      <c r="G527" s="50">
        <v>682.18000000000075</v>
      </c>
      <c r="H527" s="50">
        <v>683.52999999999975</v>
      </c>
      <c r="I527" s="50">
        <f t="shared" si="27"/>
        <v>1.3657100000000004</v>
      </c>
      <c r="J527" s="48">
        <f t="shared" si="28"/>
        <v>1.3657100000000004</v>
      </c>
      <c r="M527">
        <v>54279.999999999971</v>
      </c>
    </row>
    <row r="528" spans="2:13" ht="14.55" customHeight="1">
      <c r="B528" s="51">
        <v>43987</v>
      </c>
      <c r="C528" s="50">
        <v>106070.00000000004</v>
      </c>
      <c r="D528" s="50">
        <v>286939.99999999983</v>
      </c>
      <c r="E528" s="50">
        <v>285039.99999999971</v>
      </c>
      <c r="F528" s="50">
        <f t="shared" si="26"/>
        <v>678.0499999999995</v>
      </c>
      <c r="G528" s="50">
        <v>710.349999999999</v>
      </c>
      <c r="H528" s="50">
        <v>708.18000000000075</v>
      </c>
      <c r="I528" s="50">
        <f t="shared" si="27"/>
        <v>1.4185299999999998</v>
      </c>
      <c r="J528" s="48">
        <f t="shared" si="28"/>
        <v>1.4185299999999998</v>
      </c>
      <c r="M528">
        <v>106070.00000000004</v>
      </c>
    </row>
    <row r="529" spans="2:13" ht="14.55" customHeight="1">
      <c r="B529" s="51">
        <v>43988</v>
      </c>
      <c r="C529" s="50">
        <v>188350.00000000003</v>
      </c>
      <c r="D529" s="50">
        <v>289210.00000000006</v>
      </c>
      <c r="E529" s="50">
        <v>285110.00000000012</v>
      </c>
      <c r="F529" s="50">
        <f t="shared" si="26"/>
        <v>762.67000000000019</v>
      </c>
      <c r="G529" s="50">
        <v>750.91999999999916</v>
      </c>
      <c r="H529" s="50">
        <v>742.13000000000011</v>
      </c>
      <c r="I529" s="50">
        <f t="shared" si="27"/>
        <v>1.4930499999999993</v>
      </c>
      <c r="J529" s="48">
        <f t="shared" si="28"/>
        <v>1.4930499999999993</v>
      </c>
      <c r="M529">
        <v>188350.00000000003</v>
      </c>
    </row>
    <row r="530" spans="2:13" ht="14.55" customHeight="1">
      <c r="B530" s="51">
        <v>43989</v>
      </c>
      <c r="C530" s="50">
        <v>112880</v>
      </c>
      <c r="D530" s="50">
        <v>300770</v>
      </c>
      <c r="E530" s="50">
        <v>291369.99999999988</v>
      </c>
      <c r="F530" s="50">
        <f t="shared" si="26"/>
        <v>705.01999999999987</v>
      </c>
      <c r="G530" s="50">
        <v>729.1800000000012</v>
      </c>
      <c r="H530" s="50">
        <v>724.77999999999975</v>
      </c>
      <c r="I530" s="50">
        <f t="shared" si="27"/>
        <v>1.453960000000001</v>
      </c>
      <c r="J530" s="48">
        <f t="shared" si="28"/>
        <v>1.453960000000001</v>
      </c>
      <c r="M530">
        <v>112880</v>
      </c>
    </row>
    <row r="531" spans="2:13" ht="14.55" customHeight="1">
      <c r="B531" s="51">
        <v>43990</v>
      </c>
      <c r="C531" s="50">
        <v>223289.99999999997</v>
      </c>
      <c r="D531" s="50">
        <v>277630.00000000012</v>
      </c>
      <c r="E531" s="50">
        <v>234720.00000000026</v>
      </c>
      <c r="F531" s="50">
        <f t="shared" si="26"/>
        <v>735.64000000000033</v>
      </c>
      <c r="G531" s="50">
        <v>757.93000000000029</v>
      </c>
      <c r="H531" s="50">
        <v>729.14000000000124</v>
      </c>
      <c r="I531" s="50">
        <f t="shared" si="27"/>
        <v>1.4870700000000014</v>
      </c>
      <c r="J531" s="48">
        <f t="shared" si="28"/>
        <v>1.4870700000000014</v>
      </c>
      <c r="M531">
        <v>223289.99999999997</v>
      </c>
    </row>
    <row r="532" spans="2:13" ht="14.55" customHeight="1">
      <c r="B532" s="51">
        <v>43991</v>
      </c>
      <c r="C532" s="50">
        <v>296539.99999999994</v>
      </c>
      <c r="D532" s="50">
        <v>288719.99999999983</v>
      </c>
      <c r="E532" s="50">
        <v>279829.99999999994</v>
      </c>
      <c r="F532" s="50">
        <f t="shared" si="26"/>
        <v>865.0899999999998</v>
      </c>
      <c r="G532" s="50">
        <v>733.88999999999942</v>
      </c>
      <c r="H532" s="50">
        <v>742.02999999999975</v>
      </c>
      <c r="I532" s="50">
        <f t="shared" si="27"/>
        <v>1.4759199999999992</v>
      </c>
      <c r="J532" s="48">
        <f t="shared" si="28"/>
        <v>1.4759199999999992</v>
      </c>
      <c r="M532">
        <v>296539.99999999994</v>
      </c>
    </row>
    <row r="533" spans="2:13" ht="14.55" customHeight="1">
      <c r="B533" s="51">
        <v>43992</v>
      </c>
      <c r="C533" s="50">
        <v>301400.00000000012</v>
      </c>
      <c r="D533" s="50">
        <v>303329.99999999994</v>
      </c>
      <c r="E533" s="50">
        <v>271490.00000000023</v>
      </c>
      <c r="F533" s="50">
        <f t="shared" si="26"/>
        <v>876.22000000000025</v>
      </c>
      <c r="G533" s="50">
        <v>704.63000000000193</v>
      </c>
      <c r="H533" s="50">
        <v>696.69999999999891</v>
      </c>
      <c r="I533" s="50">
        <f t="shared" si="27"/>
        <v>1.4013300000000009</v>
      </c>
      <c r="J533" s="48">
        <f t="shared" si="28"/>
        <v>1.4013300000000009</v>
      </c>
      <c r="M533">
        <v>301400.00000000012</v>
      </c>
    </row>
    <row r="534" spans="2:13" ht="14.55" customHeight="1">
      <c r="B534" s="51">
        <v>43993</v>
      </c>
      <c r="C534" s="50">
        <v>245120.00000000012</v>
      </c>
      <c r="D534" s="50">
        <v>287230</v>
      </c>
      <c r="E534" s="50">
        <v>249089.99999999968</v>
      </c>
      <c r="F534" s="50">
        <f t="shared" si="26"/>
        <v>781.43999999999971</v>
      </c>
      <c r="G534" s="50">
        <v>707.90999999999985</v>
      </c>
      <c r="H534" s="50">
        <v>699.71999999999935</v>
      </c>
      <c r="I534" s="50">
        <f t="shared" si="27"/>
        <v>1.4076299999999993</v>
      </c>
      <c r="J534" s="48">
        <f t="shared" si="28"/>
        <v>1.4076299999999993</v>
      </c>
      <c r="M534">
        <v>245120.00000000012</v>
      </c>
    </row>
    <row r="535" spans="2:13" ht="14.55" customHeight="1">
      <c r="B535" s="51">
        <v>43994</v>
      </c>
      <c r="C535" s="50">
        <v>201839.99999999968</v>
      </c>
      <c r="D535" s="50">
        <v>293340.00000000058</v>
      </c>
      <c r="E535" s="50">
        <v>252639.99999999988</v>
      </c>
      <c r="F535" s="50">
        <f t="shared" si="26"/>
        <v>747.82000000000016</v>
      </c>
      <c r="G535" s="50">
        <v>694.3899999999976</v>
      </c>
      <c r="H535" s="50">
        <v>685.64000000000124</v>
      </c>
      <c r="I535" s="50">
        <f t="shared" si="27"/>
        <v>1.3800299999999988</v>
      </c>
      <c r="J535" s="48">
        <f t="shared" si="28"/>
        <v>1.3800299999999988</v>
      </c>
      <c r="M535">
        <v>201839.99999999968</v>
      </c>
    </row>
    <row r="536" spans="2:13" ht="14.55" customHeight="1">
      <c r="B536" s="51">
        <v>43995</v>
      </c>
      <c r="C536" s="50">
        <v>266620.00000000035</v>
      </c>
      <c r="D536" s="50">
        <v>265000</v>
      </c>
      <c r="E536" s="50">
        <v>234400.00000000055</v>
      </c>
      <c r="F536" s="50">
        <f t="shared" si="26"/>
        <v>766.02000000000089</v>
      </c>
      <c r="G536" s="50">
        <v>709.83000000000175</v>
      </c>
      <c r="H536" s="50">
        <v>701.13999999999942</v>
      </c>
      <c r="I536" s="50">
        <f t="shared" si="27"/>
        <v>1.4109700000000012</v>
      </c>
      <c r="J536" s="48">
        <f t="shared" si="28"/>
        <v>1.4109700000000012</v>
      </c>
      <c r="M536">
        <v>266620.00000000035</v>
      </c>
    </row>
    <row r="537" spans="2:13" ht="14.55" customHeight="1">
      <c r="B537" s="51">
        <v>43996</v>
      </c>
      <c r="C537" s="50">
        <v>270929.99999999983</v>
      </c>
      <c r="D537" s="50">
        <v>262909.99999999988</v>
      </c>
      <c r="E537" s="50">
        <v>218089.99999999924</v>
      </c>
      <c r="F537" s="50">
        <f t="shared" si="26"/>
        <v>751.92999999999904</v>
      </c>
      <c r="G537" s="50">
        <v>724.47999999999956</v>
      </c>
      <c r="H537" s="50">
        <v>714.21999999999753</v>
      </c>
      <c r="I537" s="50">
        <f t="shared" si="27"/>
        <v>1.438699999999997</v>
      </c>
      <c r="J537" s="48">
        <f t="shared" si="28"/>
        <v>1.438699999999997</v>
      </c>
      <c r="M537">
        <v>270929.99999999983</v>
      </c>
    </row>
    <row r="538" spans="2:13" ht="14.55" customHeight="1">
      <c r="B538" s="51">
        <v>43997</v>
      </c>
      <c r="C538" s="50">
        <v>250219.9999999998</v>
      </c>
      <c r="D538" s="50">
        <v>271380.00000000012</v>
      </c>
      <c r="E538" s="50">
        <v>264910.00000000076</v>
      </c>
      <c r="F538" s="50">
        <f t="shared" si="26"/>
        <v>786.51000000000067</v>
      </c>
      <c r="G538" s="50">
        <v>715.39999999999964</v>
      </c>
      <c r="H538" s="50">
        <v>702.59000000000196</v>
      </c>
      <c r="I538" s="50">
        <f t="shared" si="27"/>
        <v>1.4179900000000016</v>
      </c>
      <c r="J538" s="48">
        <f t="shared" si="28"/>
        <v>1.4179900000000016</v>
      </c>
      <c r="M538">
        <v>250219.9999999998</v>
      </c>
    </row>
    <row r="539" spans="2:13" ht="14.55" customHeight="1">
      <c r="B539" s="51">
        <v>43998</v>
      </c>
      <c r="C539" s="50">
        <v>236980.00000000003</v>
      </c>
      <c r="D539" s="50">
        <v>268889.99999999942</v>
      </c>
      <c r="E539" s="50">
        <v>234869.99999999988</v>
      </c>
      <c r="F539" s="50">
        <f t="shared" si="26"/>
        <v>740.73999999999933</v>
      </c>
      <c r="G539" s="50">
        <v>697</v>
      </c>
      <c r="H539" s="50">
        <v>678.93000000000029</v>
      </c>
      <c r="I539" s="50">
        <f t="shared" si="27"/>
        <v>1.3759300000000003</v>
      </c>
      <c r="J539" s="48">
        <f t="shared" si="28"/>
        <v>1.3759300000000003</v>
      </c>
      <c r="M539">
        <v>236980.00000000003</v>
      </c>
    </row>
    <row r="540" spans="2:13" ht="14.55" customHeight="1">
      <c r="B540" s="51">
        <v>43999</v>
      </c>
      <c r="C540" s="50">
        <v>256769.99999999997</v>
      </c>
      <c r="D540" s="50">
        <v>266829.99999999994</v>
      </c>
      <c r="E540" s="50">
        <v>236519.99999999953</v>
      </c>
      <c r="F540" s="50">
        <f t="shared" si="26"/>
        <v>760.11999999999944</v>
      </c>
      <c r="G540" s="50">
        <v>644.19999999999891</v>
      </c>
      <c r="H540" s="50">
        <v>625.29000000000087</v>
      </c>
      <c r="I540" s="50">
        <f t="shared" si="27"/>
        <v>1.2694899999999998</v>
      </c>
      <c r="J540" s="48">
        <f t="shared" si="28"/>
        <v>1.2694899999999998</v>
      </c>
      <c r="M540">
        <v>256769.99999999997</v>
      </c>
    </row>
    <row r="541" spans="2:13" ht="14.55" customHeight="1">
      <c r="B541" s="51">
        <v>44000</v>
      </c>
      <c r="C541" s="50">
        <v>297740.00000000023</v>
      </c>
      <c r="D541" s="50">
        <v>291140.00000000035</v>
      </c>
      <c r="E541" s="50">
        <v>283240.0000000007</v>
      </c>
      <c r="F541" s="50">
        <f t="shared" si="26"/>
        <v>872.12000000000126</v>
      </c>
      <c r="G541" s="50">
        <v>653.93000000000029</v>
      </c>
      <c r="H541" s="50">
        <v>635.06999999999971</v>
      </c>
      <c r="I541" s="50">
        <f t="shared" si="27"/>
        <v>1.2889999999999999</v>
      </c>
      <c r="J541" s="48">
        <f t="shared" si="28"/>
        <v>1.2889999999999999</v>
      </c>
      <c r="M541">
        <v>297740.00000000023</v>
      </c>
    </row>
    <row r="542" spans="2:13" ht="14.55" customHeight="1">
      <c r="B542" s="51">
        <v>44001</v>
      </c>
      <c r="C542" s="50">
        <v>227570.00000000017</v>
      </c>
      <c r="D542" s="50">
        <v>257399.99999999965</v>
      </c>
      <c r="E542" s="50">
        <v>252889.99999999942</v>
      </c>
      <c r="F542" s="50">
        <f t="shared" si="26"/>
        <v>737.85999999999933</v>
      </c>
      <c r="G542" s="50">
        <v>626.32999999999811</v>
      </c>
      <c r="H542" s="50">
        <v>616.35999999999876</v>
      </c>
      <c r="I542" s="50">
        <f t="shared" si="27"/>
        <v>1.242689999999997</v>
      </c>
      <c r="J542" s="48">
        <f t="shared" si="28"/>
        <v>1.242689999999997</v>
      </c>
      <c r="M542">
        <v>227570.00000000017</v>
      </c>
    </row>
    <row r="543" spans="2:13" ht="14.55" customHeight="1">
      <c r="B543" s="51">
        <v>44002</v>
      </c>
      <c r="C543" s="50">
        <v>314679.99999999936</v>
      </c>
      <c r="D543" s="50">
        <v>267400.00000000052</v>
      </c>
      <c r="E543" s="50">
        <v>309409.99999999988</v>
      </c>
      <c r="F543" s="50">
        <f t="shared" si="26"/>
        <v>891.48999999999978</v>
      </c>
      <c r="G543" s="50">
        <v>644.20000000000073</v>
      </c>
      <c r="H543" s="50">
        <v>636.5</v>
      </c>
      <c r="I543" s="50">
        <f t="shared" si="27"/>
        <v>1.2807000000000008</v>
      </c>
      <c r="J543" s="48">
        <f t="shared" si="28"/>
        <v>1.2807000000000008</v>
      </c>
      <c r="M543">
        <v>314679.99999999936</v>
      </c>
    </row>
    <row r="544" spans="2:13" ht="14.55" customHeight="1">
      <c r="B544" s="51">
        <v>44003</v>
      </c>
      <c r="C544" s="50">
        <v>302900.00000000052</v>
      </c>
      <c r="D544" s="50">
        <v>302289.99999999994</v>
      </c>
      <c r="E544" s="50">
        <v>279550.00000000017</v>
      </c>
      <c r="F544" s="50">
        <f t="shared" si="26"/>
        <v>884.74000000000069</v>
      </c>
      <c r="G544" s="50">
        <v>654.14000000000306</v>
      </c>
      <c r="H544" s="50">
        <v>645.47999999999956</v>
      </c>
      <c r="I544" s="50">
        <f t="shared" si="27"/>
        <v>1.2996200000000027</v>
      </c>
      <c r="J544" s="48">
        <f t="shared" si="28"/>
        <v>1.2996200000000027</v>
      </c>
      <c r="M544">
        <v>302900.00000000052</v>
      </c>
    </row>
    <row r="545" spans="2:13" ht="14.55" customHeight="1">
      <c r="B545" s="51">
        <v>44004</v>
      </c>
      <c r="C545" s="50">
        <v>306899.99999999965</v>
      </c>
      <c r="D545" s="50">
        <v>308319.99999999971</v>
      </c>
      <c r="E545" s="50">
        <v>264380.00000000012</v>
      </c>
      <c r="F545" s="50">
        <f t="shared" si="26"/>
        <v>879.59999999999945</v>
      </c>
      <c r="G545" s="50">
        <v>662.7699999999968</v>
      </c>
      <c r="H545" s="50">
        <v>648.850000000004</v>
      </c>
      <c r="I545" s="50">
        <f t="shared" si="27"/>
        <v>1.3116200000000009</v>
      </c>
      <c r="J545" s="48">
        <f t="shared" si="28"/>
        <v>1.3116200000000009</v>
      </c>
      <c r="M545">
        <v>306899.99999999965</v>
      </c>
    </row>
    <row r="546" spans="2:13" ht="14.55" customHeight="1">
      <c r="B546" s="51">
        <v>44005</v>
      </c>
      <c r="C546" s="50">
        <v>316250</v>
      </c>
      <c r="D546" s="50">
        <v>306420.00000000006</v>
      </c>
      <c r="E546" s="50">
        <v>216920.00000000006</v>
      </c>
      <c r="F546" s="50">
        <f t="shared" si="26"/>
        <v>839.59</v>
      </c>
      <c r="G546" s="50">
        <v>651.20000000000073</v>
      </c>
      <c r="H546" s="50">
        <v>635.06999999999789</v>
      </c>
      <c r="I546" s="50">
        <f t="shared" si="27"/>
        <v>1.2862699999999987</v>
      </c>
      <c r="J546" s="48">
        <f t="shared" si="28"/>
        <v>1.2862699999999987</v>
      </c>
      <c r="M546">
        <v>316250</v>
      </c>
    </row>
    <row r="547" spans="2:13" ht="14.55" customHeight="1">
      <c r="B547" s="51">
        <v>44006</v>
      </c>
      <c r="C547" s="50">
        <v>336119.99999999988</v>
      </c>
      <c r="D547" s="50">
        <v>335630.00000000012</v>
      </c>
      <c r="E547" s="50">
        <v>930.00000000029104</v>
      </c>
      <c r="F547" s="50">
        <f t="shared" si="26"/>
        <v>672.68000000000018</v>
      </c>
      <c r="G547" s="50">
        <v>622.60000000000218</v>
      </c>
      <c r="H547" s="50">
        <v>617.82999999999811</v>
      </c>
      <c r="I547" s="50">
        <f t="shared" si="27"/>
        <v>1.2404300000000004</v>
      </c>
      <c r="J547" s="48">
        <f t="shared" si="28"/>
        <v>1.2404300000000004</v>
      </c>
      <c r="M547">
        <v>336119.99999999988</v>
      </c>
    </row>
    <row r="548" spans="2:13" ht="14.55" customHeight="1">
      <c r="B548" s="51">
        <v>44007</v>
      </c>
      <c r="C548" s="50">
        <v>291409.99999999988</v>
      </c>
      <c r="D548" s="50">
        <v>291550.00000000017</v>
      </c>
      <c r="E548" s="50">
        <v>272229.99999999953</v>
      </c>
      <c r="F548" s="50">
        <f t="shared" si="26"/>
        <v>855.18999999999949</v>
      </c>
      <c r="G548" s="50">
        <v>627.88999999999942</v>
      </c>
      <c r="H548" s="50">
        <v>624.87000000000262</v>
      </c>
      <c r="I548" s="50">
        <f t="shared" si="27"/>
        <v>1.2527600000000021</v>
      </c>
      <c r="J548" s="48">
        <f t="shared" si="28"/>
        <v>1.2527600000000021</v>
      </c>
      <c r="M548">
        <v>291409.99999999988</v>
      </c>
    </row>
    <row r="549" spans="2:13" ht="14.55" customHeight="1">
      <c r="B549" s="51">
        <v>44008</v>
      </c>
      <c r="C549" s="50">
        <v>313110.00000000058</v>
      </c>
      <c r="D549" s="50">
        <v>303769.99999999953</v>
      </c>
      <c r="E549" s="50">
        <v>307159.99999999988</v>
      </c>
      <c r="F549" s="50">
        <f t="shared" si="26"/>
        <v>924.04</v>
      </c>
      <c r="G549" s="50">
        <v>666.01000000000204</v>
      </c>
      <c r="H549" s="50">
        <v>650.18000000000029</v>
      </c>
      <c r="I549" s="50">
        <f t="shared" si="27"/>
        <v>1.3161900000000024</v>
      </c>
      <c r="J549" s="48">
        <f t="shared" si="28"/>
        <v>1.3161900000000024</v>
      </c>
      <c r="M549">
        <v>313110.00000000058</v>
      </c>
    </row>
    <row r="550" spans="2:13" ht="15" customHeight="1">
      <c r="B550" s="51">
        <v>44009</v>
      </c>
      <c r="C550" s="50">
        <v>324000</v>
      </c>
      <c r="D550" s="50">
        <v>318500</v>
      </c>
      <c r="E550" s="50">
        <v>317250</v>
      </c>
      <c r="F550" s="50">
        <f t="shared" si="26"/>
        <v>959.75</v>
      </c>
      <c r="G550" s="50">
        <v>701.17999999999665</v>
      </c>
      <c r="H550" s="50">
        <v>674.73999999999796</v>
      </c>
      <c r="I550" s="50">
        <f t="shared" si="27"/>
        <v>1.3759199999999947</v>
      </c>
      <c r="J550" s="48">
        <f t="shared" si="28"/>
        <v>1.3759199999999947</v>
      </c>
      <c r="M550">
        <v>324000</v>
      </c>
    </row>
    <row r="551" spans="2:13" ht="15" customHeight="1">
      <c r="B551" s="51">
        <v>44010</v>
      </c>
      <c r="C551" s="50">
        <v>316099.99999999948</v>
      </c>
      <c r="D551" s="50">
        <v>302260.00000000023</v>
      </c>
      <c r="E551" s="50">
        <v>309800.00000000017</v>
      </c>
      <c r="F551" s="50">
        <f t="shared" si="26"/>
        <v>928.16</v>
      </c>
      <c r="G551" s="50">
        <v>674.42000000000553</v>
      </c>
      <c r="H551" s="50">
        <v>650.11000000000058</v>
      </c>
      <c r="I551" s="50">
        <f t="shared" si="27"/>
        <v>1.3245300000000062</v>
      </c>
      <c r="J551" s="48">
        <f t="shared" si="28"/>
        <v>1.3245300000000062</v>
      </c>
      <c r="M551">
        <v>316099.99999999948</v>
      </c>
    </row>
    <row r="552" spans="2:13" ht="14.55" customHeight="1">
      <c r="B552" s="51">
        <v>44011</v>
      </c>
      <c r="C552" s="50">
        <v>316280.00000000064</v>
      </c>
      <c r="D552" s="50">
        <v>323059.99999999948</v>
      </c>
      <c r="E552" s="50">
        <v>321519.99999999953</v>
      </c>
      <c r="F552" s="50">
        <f t="shared" si="26"/>
        <v>960.85999999999967</v>
      </c>
      <c r="G552" s="50">
        <v>715.72999999999593</v>
      </c>
      <c r="H552" s="50">
        <v>702.04000000000087</v>
      </c>
      <c r="I552" s="50">
        <f t="shared" si="27"/>
        <v>1.4177699999999969</v>
      </c>
      <c r="J552" s="48">
        <f t="shared" si="28"/>
        <v>1.4177699999999969</v>
      </c>
      <c r="M552">
        <v>316280.00000000064</v>
      </c>
    </row>
    <row r="553" spans="2:13" ht="14.55" customHeight="1" thickBot="1">
      <c r="B553" s="51">
        <v>44012</v>
      </c>
      <c r="C553" s="50">
        <v>300859.99999999965</v>
      </c>
      <c r="D553" s="50">
        <v>313380.00000000105</v>
      </c>
      <c r="E553" s="50">
        <v>322390.00000000122</v>
      </c>
      <c r="F553" s="50">
        <f t="shared" si="26"/>
        <v>936.63000000000181</v>
      </c>
      <c r="G553" s="50">
        <v>665.97000000000116</v>
      </c>
      <c r="H553" s="50">
        <v>644.52000000000044</v>
      </c>
      <c r="I553" s="50">
        <f t="shared" si="27"/>
        <v>1.3104900000000017</v>
      </c>
      <c r="J553" s="48">
        <f t="shared" si="28"/>
        <v>1.3104900000000017</v>
      </c>
      <c r="M553">
        <v>300859.99999999965</v>
      </c>
    </row>
    <row r="554" spans="2:13" ht="14.55" customHeight="1" thickBot="1">
      <c r="B554" s="51"/>
      <c r="C554" s="43">
        <v>7329130.0000000009</v>
      </c>
      <c r="D554" s="43">
        <v>8730050.0000000019</v>
      </c>
      <c r="E554" s="43">
        <v>7924530.0000000009</v>
      </c>
      <c r="F554" s="43">
        <f t="shared" si="26"/>
        <v>23983.710000000003</v>
      </c>
      <c r="G554" s="43">
        <v>20632.710000000003</v>
      </c>
      <c r="H554" s="43">
        <v>20317.72</v>
      </c>
      <c r="I554" s="44">
        <f t="shared" si="27"/>
        <v>40.950430000000004</v>
      </c>
      <c r="J554" s="49">
        <f t="shared" si="28"/>
        <v>40.950430000000004</v>
      </c>
      <c r="M554">
        <v>7329130.0000000009</v>
      </c>
    </row>
    <row r="555" spans="2:13" ht="14.55" customHeight="1">
      <c r="B555" s="51">
        <v>44013</v>
      </c>
      <c r="C555" s="50">
        <v>328130.00000000012</v>
      </c>
      <c r="D555" s="50">
        <v>320170.00000000006</v>
      </c>
      <c r="E555" s="50">
        <v>325679.99999999849</v>
      </c>
      <c r="F555" s="50">
        <f t="shared" si="26"/>
        <v>973.97999999999877</v>
      </c>
      <c r="G555" s="50">
        <v>668.71999999999753</v>
      </c>
      <c r="H555" s="50">
        <v>639.35999999999694</v>
      </c>
      <c r="I555" s="50">
        <f t="shared" si="27"/>
        <v>1.3080799999999946</v>
      </c>
      <c r="J555" s="48">
        <f t="shared" si="28"/>
        <v>1.3080799999999946</v>
      </c>
      <c r="M555">
        <v>328130.00000000012</v>
      </c>
    </row>
    <row r="556" spans="2:13" ht="14.55" customHeight="1">
      <c r="B556" s="51">
        <v>44014</v>
      </c>
      <c r="C556" s="50">
        <v>329080.00000000081</v>
      </c>
      <c r="D556" s="50">
        <v>327199.99999999889</v>
      </c>
      <c r="E556" s="50">
        <v>313460.00000000093</v>
      </c>
      <c r="F556" s="50">
        <f t="shared" si="26"/>
        <v>969.74000000000069</v>
      </c>
      <c r="G556" s="50">
        <v>658.31000000000131</v>
      </c>
      <c r="H556" s="50">
        <v>633.56000000000131</v>
      </c>
      <c r="I556" s="50">
        <f t="shared" si="27"/>
        <v>1.2918700000000025</v>
      </c>
      <c r="J556" s="48">
        <f t="shared" si="28"/>
        <v>1.2918700000000025</v>
      </c>
      <c r="M556">
        <v>329080.00000000081</v>
      </c>
    </row>
    <row r="557" spans="2:13" ht="14.55" customHeight="1">
      <c r="B557" s="51">
        <v>44015</v>
      </c>
      <c r="C557" s="50">
        <v>316389.99999999942</v>
      </c>
      <c r="D557" s="50">
        <v>316590.00000000012</v>
      </c>
      <c r="E557" s="50">
        <v>306690.00000000052</v>
      </c>
      <c r="F557" s="50">
        <f t="shared" si="26"/>
        <v>939.67</v>
      </c>
      <c r="G557" s="50">
        <v>658.86999999999898</v>
      </c>
      <c r="H557" s="50">
        <v>632.27999999999884</v>
      </c>
      <c r="I557" s="50">
        <f t="shared" si="27"/>
        <v>1.2911499999999978</v>
      </c>
      <c r="J557" s="48">
        <f t="shared" si="28"/>
        <v>1.2911499999999978</v>
      </c>
      <c r="M557">
        <v>316389.99999999942</v>
      </c>
    </row>
    <row r="558" spans="2:13" ht="14.55" customHeight="1">
      <c r="B558" s="51">
        <v>44016</v>
      </c>
      <c r="C558" s="50">
        <v>315039.99999999907</v>
      </c>
      <c r="D558" s="50">
        <v>311690.00000000052</v>
      </c>
      <c r="E558" s="50">
        <v>314219.99999999936</v>
      </c>
      <c r="F558" s="50">
        <f t="shared" si="26"/>
        <v>940.94999999999879</v>
      </c>
      <c r="G558" s="50">
        <v>701.17000000000189</v>
      </c>
      <c r="H558" s="50">
        <v>678.25</v>
      </c>
      <c r="I558" s="50">
        <f t="shared" si="27"/>
        <v>1.3794200000000019</v>
      </c>
      <c r="J558" s="48">
        <f t="shared" si="28"/>
        <v>1.3794200000000019</v>
      </c>
      <c r="M558">
        <v>315039.99999999907</v>
      </c>
    </row>
    <row r="559" spans="2:13" ht="14.55" customHeight="1">
      <c r="B559" s="51">
        <v>44017</v>
      </c>
      <c r="C559" s="50">
        <v>323370.00000000081</v>
      </c>
      <c r="D559" s="50">
        <v>321729.99999999953</v>
      </c>
      <c r="E559" s="50">
        <v>323530.00000000064</v>
      </c>
      <c r="F559" s="50">
        <f t="shared" si="26"/>
        <v>968.6300000000009</v>
      </c>
      <c r="G559" s="50">
        <v>769.18999999999869</v>
      </c>
      <c r="H559" s="50">
        <v>739.92000000000189</v>
      </c>
      <c r="I559" s="50">
        <f t="shared" si="27"/>
        <v>1.5091100000000006</v>
      </c>
      <c r="J559" s="48">
        <f t="shared" si="28"/>
        <v>1.5091100000000006</v>
      </c>
      <c r="M559">
        <v>323370.00000000081</v>
      </c>
    </row>
    <row r="560" spans="2:13" ht="14.55" customHeight="1">
      <c r="B560" s="51">
        <v>44018</v>
      </c>
      <c r="C560" s="50">
        <v>326819.99999999971</v>
      </c>
      <c r="D560" s="50">
        <v>326520.00000000047</v>
      </c>
      <c r="E560" s="50">
        <v>324250</v>
      </c>
      <c r="F560" s="50">
        <f t="shared" ref="F560:F623" si="29">SUM(C560:E560)/1000</f>
        <v>977.59000000000026</v>
      </c>
      <c r="G560" s="50">
        <v>807.63000000000102</v>
      </c>
      <c r="H560" s="50">
        <v>769.84999999999854</v>
      </c>
      <c r="I560" s="50">
        <f t="shared" ref="I560:I623" si="30">SUM(G560:H560)/1000</f>
        <v>1.5774799999999995</v>
      </c>
      <c r="J560" s="48">
        <f t="shared" si="28"/>
        <v>1.5774799999999995</v>
      </c>
      <c r="M560">
        <v>326819.99999999971</v>
      </c>
    </row>
    <row r="561" spans="2:13" ht="14.55" customHeight="1">
      <c r="B561" s="51">
        <v>44019</v>
      </c>
      <c r="C561" s="50">
        <v>297889.99999999942</v>
      </c>
      <c r="D561" s="50">
        <v>309539.99999999907</v>
      </c>
      <c r="E561" s="50">
        <v>309869.99999999895</v>
      </c>
      <c r="F561" s="50">
        <f t="shared" si="29"/>
        <v>917.29999999999745</v>
      </c>
      <c r="G561" s="50">
        <v>760.09999999999854</v>
      </c>
      <c r="H561" s="50">
        <v>727.15000000000146</v>
      </c>
      <c r="I561" s="50">
        <f t="shared" si="30"/>
        <v>1.48725</v>
      </c>
      <c r="J561" s="48">
        <f t="shared" si="28"/>
        <v>1.48725</v>
      </c>
      <c r="M561">
        <v>297889.99999999942</v>
      </c>
    </row>
    <row r="562" spans="2:13" ht="14.55" customHeight="1">
      <c r="B562" s="51">
        <v>44020</v>
      </c>
      <c r="C562" s="50">
        <v>333930.00000000029</v>
      </c>
      <c r="D562" s="50">
        <v>332800.00000000111</v>
      </c>
      <c r="E562" s="50">
        <v>330530.00000000064</v>
      </c>
      <c r="F562" s="50">
        <f t="shared" si="29"/>
        <v>997.26000000000215</v>
      </c>
      <c r="G562" s="50">
        <v>776.42000000000189</v>
      </c>
      <c r="H562" s="50">
        <v>748.86000000000058</v>
      </c>
      <c r="I562" s="50">
        <f t="shared" si="30"/>
        <v>1.5252800000000024</v>
      </c>
      <c r="J562" s="48">
        <f t="shared" ref="J562:J625" si="31">I562</f>
        <v>1.5252800000000024</v>
      </c>
      <c r="M562">
        <v>333930.00000000029</v>
      </c>
    </row>
    <row r="563" spans="2:13" ht="14.55" customHeight="1">
      <c r="B563" s="51">
        <v>44021</v>
      </c>
      <c r="C563" s="50">
        <v>317550.00000000111</v>
      </c>
      <c r="D563" s="50">
        <v>328309.99999999948</v>
      </c>
      <c r="E563" s="50">
        <v>326579.99999999994</v>
      </c>
      <c r="F563" s="50">
        <f t="shared" si="29"/>
        <v>972.44000000000051</v>
      </c>
      <c r="G563" s="50">
        <v>753.86999999999898</v>
      </c>
      <c r="H563" s="50">
        <v>724.09000000000015</v>
      </c>
      <c r="I563" s="50">
        <f t="shared" si="30"/>
        <v>1.4779599999999991</v>
      </c>
      <c r="J563" s="48">
        <f t="shared" si="31"/>
        <v>1.4779599999999991</v>
      </c>
      <c r="M563">
        <v>317550.00000000111</v>
      </c>
    </row>
    <row r="564" spans="2:13" ht="14.55" customHeight="1">
      <c r="B564" s="51">
        <v>44022</v>
      </c>
      <c r="C564" s="50">
        <v>335269.9999999986</v>
      </c>
      <c r="D564" s="50">
        <v>335170.00000000006</v>
      </c>
      <c r="E564" s="50">
        <v>335119.99999999895</v>
      </c>
      <c r="F564" s="50">
        <f t="shared" si="29"/>
        <v>1005.5599999999976</v>
      </c>
      <c r="G564" s="50">
        <v>740.22000000000116</v>
      </c>
      <c r="H564" s="50">
        <v>708.16999999999825</v>
      </c>
      <c r="I564" s="50">
        <f t="shared" si="30"/>
        <v>1.4483899999999994</v>
      </c>
      <c r="J564" s="48">
        <f t="shared" si="31"/>
        <v>1.4483899999999994</v>
      </c>
      <c r="M564">
        <v>335269.9999999986</v>
      </c>
    </row>
    <row r="565" spans="2:13" ht="14.55" customHeight="1">
      <c r="B565" s="51">
        <v>44023</v>
      </c>
      <c r="C565" s="50">
        <v>334450.0000000007</v>
      </c>
      <c r="D565" s="50">
        <v>333090.00000000012</v>
      </c>
      <c r="E565" s="50">
        <v>333130.00000000105</v>
      </c>
      <c r="F565" s="50">
        <f t="shared" si="29"/>
        <v>1000.6700000000019</v>
      </c>
      <c r="G565" s="50">
        <v>733.19999999999709</v>
      </c>
      <c r="H565" s="50">
        <v>703.51000000000204</v>
      </c>
      <c r="I565" s="50">
        <f t="shared" si="30"/>
        <v>1.436709999999999</v>
      </c>
      <c r="J565" s="48">
        <f t="shared" si="31"/>
        <v>1.436709999999999</v>
      </c>
      <c r="M565">
        <v>334450.0000000007</v>
      </c>
    </row>
    <row r="566" spans="2:13" ht="14.55" customHeight="1">
      <c r="B566" s="51">
        <v>44024</v>
      </c>
      <c r="C566" s="50">
        <v>332780.00000000064</v>
      </c>
      <c r="D566" s="50">
        <v>332229.99999999953</v>
      </c>
      <c r="E566" s="50">
        <v>332379.99999999919</v>
      </c>
      <c r="F566" s="50">
        <f t="shared" si="29"/>
        <v>997.38999999999942</v>
      </c>
      <c r="G566" s="50">
        <v>744.01000000000204</v>
      </c>
      <c r="H566" s="50">
        <v>717.13999999999942</v>
      </c>
      <c r="I566" s="50">
        <f t="shared" si="30"/>
        <v>1.4611500000000015</v>
      </c>
      <c r="J566" s="48">
        <f t="shared" si="31"/>
        <v>1.4611500000000015</v>
      </c>
      <c r="M566">
        <v>332780.00000000064</v>
      </c>
    </row>
    <row r="567" spans="2:13" ht="14.55" customHeight="1">
      <c r="B567" s="51">
        <v>44025</v>
      </c>
      <c r="C567" s="50">
        <v>329129.99999999919</v>
      </c>
      <c r="D567" s="50">
        <v>327060.00000000128</v>
      </c>
      <c r="E567" s="50">
        <v>307230.0000000014</v>
      </c>
      <c r="F567" s="50">
        <f t="shared" si="29"/>
        <v>963.42000000000189</v>
      </c>
      <c r="G567" s="50">
        <v>710.04999999999927</v>
      </c>
      <c r="H567" s="50">
        <v>688.36999999999898</v>
      </c>
      <c r="I567" s="50">
        <f t="shared" si="30"/>
        <v>1.3984199999999982</v>
      </c>
      <c r="J567" s="48">
        <f t="shared" si="31"/>
        <v>1.3984199999999982</v>
      </c>
      <c r="M567">
        <v>329129.99999999919</v>
      </c>
    </row>
    <row r="568" spans="2:13" ht="14.55" customHeight="1">
      <c r="B568" s="51">
        <v>44026</v>
      </c>
      <c r="C568" s="50">
        <v>315780.00000000064</v>
      </c>
      <c r="D568" s="50">
        <v>289819.99999999971</v>
      </c>
      <c r="E568" s="50">
        <v>309739.99999999977</v>
      </c>
      <c r="F568" s="50">
        <f t="shared" si="29"/>
        <v>915.34000000000015</v>
      </c>
      <c r="G568" s="50">
        <v>691.9900000000016</v>
      </c>
      <c r="H568" s="50">
        <v>678.22000000000116</v>
      </c>
      <c r="I568" s="50">
        <f t="shared" si="30"/>
        <v>1.3702100000000028</v>
      </c>
      <c r="J568" s="48">
        <f t="shared" si="31"/>
        <v>1.3702100000000028</v>
      </c>
      <c r="M568">
        <v>315780.00000000064</v>
      </c>
    </row>
    <row r="569" spans="2:13" ht="14.55" customHeight="1">
      <c r="B569" s="51">
        <v>44027</v>
      </c>
      <c r="C569" s="50">
        <v>293049.9999999993</v>
      </c>
      <c r="D569" s="50">
        <v>293920.00000000006</v>
      </c>
      <c r="E569" s="50">
        <v>285689.99999999872</v>
      </c>
      <c r="F569" s="50">
        <f t="shared" si="29"/>
        <v>872.65999999999804</v>
      </c>
      <c r="G569" s="50">
        <v>693.96999999999753</v>
      </c>
      <c r="H569" s="50">
        <v>680.80999999999767</v>
      </c>
      <c r="I569" s="50">
        <f t="shared" si="30"/>
        <v>1.3747799999999952</v>
      </c>
      <c r="J569" s="48">
        <f t="shared" si="31"/>
        <v>1.3747799999999952</v>
      </c>
      <c r="M569">
        <v>293049.9999999993</v>
      </c>
    </row>
    <row r="570" spans="2:13" ht="14.55" customHeight="1">
      <c r="B570" s="51">
        <v>44028</v>
      </c>
      <c r="C570" s="50">
        <v>327760.00000000023</v>
      </c>
      <c r="D570" s="50">
        <v>327109.99999999878</v>
      </c>
      <c r="E570" s="50">
        <v>327570.00000000151</v>
      </c>
      <c r="F570" s="50">
        <f t="shared" si="29"/>
        <v>982.44000000000062</v>
      </c>
      <c r="G570" s="50">
        <v>726.20000000000437</v>
      </c>
      <c r="H570" s="50">
        <v>704.53000000000247</v>
      </c>
      <c r="I570" s="50">
        <f t="shared" si="30"/>
        <v>1.4307300000000069</v>
      </c>
      <c r="J570" s="48">
        <f t="shared" si="31"/>
        <v>1.4307300000000069</v>
      </c>
      <c r="M570">
        <v>327760.00000000023</v>
      </c>
    </row>
    <row r="571" spans="2:13" ht="14.55" customHeight="1">
      <c r="B571" s="51">
        <v>44029</v>
      </c>
      <c r="C571" s="50">
        <v>303329.99999999994</v>
      </c>
      <c r="D571" s="50">
        <v>302760.00000000023</v>
      </c>
      <c r="E571" s="50">
        <v>307489.99999999977</v>
      </c>
      <c r="F571" s="50">
        <f t="shared" si="29"/>
        <v>913.58</v>
      </c>
      <c r="G571" s="50">
        <v>673.05999999999767</v>
      </c>
      <c r="H571" s="50">
        <v>663.66999999999825</v>
      </c>
      <c r="I571" s="50">
        <f t="shared" si="30"/>
        <v>1.336729999999996</v>
      </c>
      <c r="J571" s="48">
        <f t="shared" si="31"/>
        <v>1.336729999999996</v>
      </c>
      <c r="M571">
        <v>303329.99999999994</v>
      </c>
    </row>
    <row r="572" spans="2:13" ht="14.55" customHeight="1">
      <c r="B572" s="51">
        <v>44030</v>
      </c>
      <c r="C572" s="50">
        <v>325350.00000000035</v>
      </c>
      <c r="D572" s="50">
        <v>320899.99999999965</v>
      </c>
      <c r="E572" s="50">
        <v>306859.99999999878</v>
      </c>
      <c r="F572" s="50">
        <f t="shared" si="29"/>
        <v>953.10999999999888</v>
      </c>
      <c r="G572" s="50">
        <v>689.84999999999854</v>
      </c>
      <c r="H572" s="50">
        <v>674.90000000000146</v>
      </c>
      <c r="I572" s="50">
        <f t="shared" si="30"/>
        <v>1.3647499999999999</v>
      </c>
      <c r="J572" s="48">
        <f t="shared" si="31"/>
        <v>1.3647499999999999</v>
      </c>
      <c r="M572">
        <v>325350.00000000035</v>
      </c>
    </row>
    <row r="573" spans="2:13" ht="14.55" customHeight="1">
      <c r="B573" s="51">
        <v>44031</v>
      </c>
      <c r="C573" s="50">
        <v>330270.00000000047</v>
      </c>
      <c r="D573" s="50">
        <v>327690.00000000052</v>
      </c>
      <c r="E573" s="50">
        <v>323150.00000000146</v>
      </c>
      <c r="F573" s="50">
        <f t="shared" si="29"/>
        <v>981.11000000000229</v>
      </c>
      <c r="G573" s="50">
        <v>764.90000000000146</v>
      </c>
      <c r="H573" s="50">
        <v>747.5</v>
      </c>
      <c r="I573" s="50">
        <f t="shared" si="30"/>
        <v>1.5124000000000015</v>
      </c>
      <c r="J573" s="48">
        <f t="shared" si="31"/>
        <v>1.5124000000000015</v>
      </c>
      <c r="M573">
        <v>330270.00000000047</v>
      </c>
    </row>
    <row r="574" spans="2:13" ht="14.55" customHeight="1">
      <c r="B574" s="51">
        <v>44032</v>
      </c>
      <c r="C574" s="50">
        <v>316989.99999999977</v>
      </c>
      <c r="D574" s="50">
        <v>315170.00000000006</v>
      </c>
      <c r="E574" s="50">
        <v>305349.99999999854</v>
      </c>
      <c r="F574" s="50">
        <f t="shared" si="29"/>
        <v>937.5099999999984</v>
      </c>
      <c r="G574" s="50">
        <v>751.90000000000146</v>
      </c>
      <c r="H574" s="50">
        <v>732.02999999999884</v>
      </c>
      <c r="I574" s="50">
        <f t="shared" si="30"/>
        <v>1.4839300000000002</v>
      </c>
      <c r="J574" s="48">
        <f t="shared" si="31"/>
        <v>1.4839300000000002</v>
      </c>
      <c r="M574">
        <v>316989.99999999977</v>
      </c>
    </row>
    <row r="575" spans="2:13" ht="14.55" customHeight="1">
      <c r="B575" s="51">
        <v>44033</v>
      </c>
      <c r="C575" s="50">
        <v>328699.99999999889</v>
      </c>
      <c r="D575" s="50">
        <v>327710.00000000093</v>
      </c>
      <c r="E575" s="50">
        <v>327570.00000000151</v>
      </c>
      <c r="F575" s="50">
        <f t="shared" si="29"/>
        <v>983.98000000000127</v>
      </c>
      <c r="G575" s="50">
        <v>816.12999999999738</v>
      </c>
      <c r="H575" s="50">
        <v>788.20999999999913</v>
      </c>
      <c r="I575" s="50">
        <f t="shared" si="30"/>
        <v>1.6043399999999965</v>
      </c>
      <c r="J575" s="48">
        <f t="shared" si="31"/>
        <v>1.6043399999999965</v>
      </c>
      <c r="M575">
        <v>328699.99999999889</v>
      </c>
    </row>
    <row r="576" spans="2:13" ht="14.55" customHeight="1">
      <c r="B576" s="51">
        <v>44034</v>
      </c>
      <c r="C576" s="50">
        <v>332829.99999999994</v>
      </c>
      <c r="D576" s="50">
        <v>332699.99999999889</v>
      </c>
      <c r="E576" s="50">
        <v>331839.99999999831</v>
      </c>
      <c r="F576" s="50">
        <f t="shared" si="29"/>
        <v>997.36999999999716</v>
      </c>
      <c r="G576" s="50">
        <v>916.65000000000146</v>
      </c>
      <c r="H576" s="50">
        <v>876.90000000000146</v>
      </c>
      <c r="I576" s="50">
        <f t="shared" si="30"/>
        <v>1.7935500000000029</v>
      </c>
      <c r="J576" s="48">
        <f t="shared" si="31"/>
        <v>1.7935500000000029</v>
      </c>
      <c r="M576">
        <v>332829.99999999994</v>
      </c>
    </row>
    <row r="577" spans="2:13" ht="14.55" customHeight="1">
      <c r="B577" s="51">
        <v>44035</v>
      </c>
      <c r="C577" s="50">
        <v>302400.00000000146</v>
      </c>
      <c r="D577" s="50">
        <v>315380.00000000105</v>
      </c>
      <c r="E577" s="50">
        <v>308710.00000000093</v>
      </c>
      <c r="F577" s="50">
        <f t="shared" si="29"/>
        <v>926.49000000000353</v>
      </c>
      <c r="G577" s="50">
        <v>806.98999999999796</v>
      </c>
      <c r="H577" s="50">
        <v>776.27999999999884</v>
      </c>
      <c r="I577" s="50">
        <f t="shared" si="30"/>
        <v>1.5832699999999968</v>
      </c>
      <c r="J577" s="48">
        <f t="shared" si="31"/>
        <v>1.5832699999999968</v>
      </c>
      <c r="M577">
        <v>302400.00000000146</v>
      </c>
    </row>
    <row r="578" spans="2:13" ht="14.55" customHeight="1">
      <c r="B578" s="51">
        <v>44036</v>
      </c>
      <c r="C578" s="50">
        <v>292899.99999999965</v>
      </c>
      <c r="D578" s="50">
        <v>283700.0000000007</v>
      </c>
      <c r="E578" s="50">
        <v>273059.99999999948</v>
      </c>
      <c r="F578" s="50">
        <f t="shared" si="29"/>
        <v>849.65999999999974</v>
      </c>
      <c r="G578" s="50">
        <v>685.54000000000087</v>
      </c>
      <c r="H578" s="50">
        <v>665.55000000000291</v>
      </c>
      <c r="I578" s="50">
        <f t="shared" si="30"/>
        <v>1.3510900000000037</v>
      </c>
      <c r="J578" s="48">
        <f t="shared" si="31"/>
        <v>1.3510900000000037</v>
      </c>
      <c r="M578">
        <v>292899.99999999965</v>
      </c>
    </row>
    <row r="579" spans="2:13" ht="14.55" customHeight="1">
      <c r="B579" s="51">
        <v>44037</v>
      </c>
      <c r="C579" s="50">
        <v>293000</v>
      </c>
      <c r="D579" s="50">
        <v>289279.99999999884</v>
      </c>
      <c r="E579" s="50">
        <v>298399.99999999965</v>
      </c>
      <c r="F579" s="50">
        <f t="shared" si="29"/>
        <v>880.67999999999847</v>
      </c>
      <c r="G579" s="50">
        <v>777.58999999999651</v>
      </c>
      <c r="H579" s="50">
        <v>749.54000000000087</v>
      </c>
      <c r="I579" s="50">
        <f t="shared" si="30"/>
        <v>1.5271299999999974</v>
      </c>
      <c r="J579" s="48">
        <f t="shared" si="31"/>
        <v>1.5271299999999974</v>
      </c>
      <c r="M579">
        <v>293000</v>
      </c>
    </row>
    <row r="580" spans="2:13" ht="14.55" customHeight="1">
      <c r="B580" s="51">
        <v>44038</v>
      </c>
      <c r="C580" s="50">
        <v>281739.99999999977</v>
      </c>
      <c r="D580" s="50">
        <v>286979.99999999953</v>
      </c>
      <c r="E580" s="50">
        <v>299500</v>
      </c>
      <c r="F580" s="50">
        <f t="shared" si="29"/>
        <v>868.21999999999935</v>
      </c>
      <c r="G580" s="50">
        <v>679.22000000000116</v>
      </c>
      <c r="H580" s="50">
        <v>659.11000000000058</v>
      </c>
      <c r="I580" s="50">
        <f t="shared" si="30"/>
        <v>1.3383300000000018</v>
      </c>
      <c r="J580" s="48">
        <f t="shared" si="31"/>
        <v>1.3383300000000018</v>
      </c>
      <c r="M580">
        <v>281739.99999999977</v>
      </c>
    </row>
    <row r="581" spans="2:13" ht="14.55" customHeight="1">
      <c r="B581" s="51">
        <v>44039</v>
      </c>
      <c r="C581" s="50">
        <v>320090.00000000012</v>
      </c>
      <c r="D581" s="50">
        <v>314229.99999999953</v>
      </c>
      <c r="E581" s="50">
        <v>249330.00000000175</v>
      </c>
      <c r="F581" s="50">
        <f t="shared" si="29"/>
        <v>883.65000000000134</v>
      </c>
      <c r="G581" s="50">
        <v>684.04000000000087</v>
      </c>
      <c r="H581" s="50">
        <v>660.0199999999968</v>
      </c>
      <c r="I581" s="50">
        <f t="shared" si="30"/>
        <v>1.3440599999999976</v>
      </c>
      <c r="J581" s="48">
        <f t="shared" si="31"/>
        <v>1.3440599999999976</v>
      </c>
      <c r="M581">
        <v>320090.00000000012</v>
      </c>
    </row>
    <row r="582" spans="2:13" ht="15" customHeight="1">
      <c r="B582" s="51">
        <v>44040</v>
      </c>
      <c r="C582" s="50">
        <v>288769.9999999986</v>
      </c>
      <c r="D582" s="50">
        <v>300319.99999999971</v>
      </c>
      <c r="E582" s="50">
        <v>291059.99999999767</v>
      </c>
      <c r="F582" s="50">
        <f t="shared" si="29"/>
        <v>880.149999999996</v>
      </c>
      <c r="G582" s="50">
        <v>723.30000000000291</v>
      </c>
      <c r="H582" s="50">
        <v>697.86000000000058</v>
      </c>
      <c r="I582" s="50">
        <f t="shared" si="30"/>
        <v>1.4211600000000035</v>
      </c>
      <c r="J582" s="48">
        <f t="shared" si="31"/>
        <v>1.4211600000000035</v>
      </c>
      <c r="M582">
        <v>288769.9999999986</v>
      </c>
    </row>
    <row r="583" spans="2:13" ht="15" customHeight="1">
      <c r="B583" s="51">
        <v>44041</v>
      </c>
      <c r="C583" s="50">
        <v>304200.0000000007</v>
      </c>
      <c r="D583" s="50">
        <v>305630.00000000105</v>
      </c>
      <c r="E583" s="50">
        <v>286840.00000000012</v>
      </c>
      <c r="F583" s="50">
        <f t="shared" si="29"/>
        <v>896.67000000000189</v>
      </c>
      <c r="G583" s="50">
        <v>839.72000000000116</v>
      </c>
      <c r="H583" s="50">
        <v>806.43000000000029</v>
      </c>
      <c r="I583" s="50">
        <f t="shared" si="30"/>
        <v>1.6461500000000016</v>
      </c>
      <c r="J583" s="48">
        <f t="shared" si="31"/>
        <v>1.6461500000000016</v>
      </c>
      <c r="M583">
        <v>304200.0000000007</v>
      </c>
    </row>
    <row r="584" spans="2:13" ht="14.55" customHeight="1">
      <c r="B584" s="51">
        <v>44042</v>
      </c>
      <c r="C584" s="50">
        <v>321639.99999999942</v>
      </c>
      <c r="D584" s="50">
        <v>319220.00000000116</v>
      </c>
      <c r="E584" s="50">
        <v>293930.00000000029</v>
      </c>
      <c r="F584" s="50">
        <f t="shared" si="29"/>
        <v>934.79000000000099</v>
      </c>
      <c r="G584" s="50">
        <v>1006.0299999999988</v>
      </c>
      <c r="H584" s="50">
        <v>954.54000000000087</v>
      </c>
      <c r="I584" s="50">
        <f t="shared" si="30"/>
        <v>1.9605699999999997</v>
      </c>
      <c r="J584" s="48">
        <f t="shared" si="31"/>
        <v>1.9605699999999997</v>
      </c>
      <c r="M584">
        <v>321639.99999999942</v>
      </c>
    </row>
    <row r="585" spans="2:13" ht="14.55" customHeight="1" thickBot="1">
      <c r="B585" s="51">
        <v>44043</v>
      </c>
      <c r="C585" s="50">
        <v>329060.00000000128</v>
      </c>
      <c r="D585" s="50">
        <v>329109.99999999697</v>
      </c>
      <c r="E585" s="50">
        <v>295400.00000000146</v>
      </c>
      <c r="F585" s="50">
        <f t="shared" si="29"/>
        <v>953.56999999999982</v>
      </c>
      <c r="G585" s="50">
        <v>922.65000000000146</v>
      </c>
      <c r="H585" s="50">
        <v>879.43999999999505</v>
      </c>
      <c r="I585" s="50">
        <f t="shared" si="30"/>
        <v>1.8020899999999964</v>
      </c>
      <c r="J585" s="48">
        <f t="shared" si="31"/>
        <v>1.8020899999999964</v>
      </c>
      <c r="M585">
        <v>329060.00000000128</v>
      </c>
    </row>
    <row r="586" spans="2:13" ht="14.55" customHeight="1" thickBot="1">
      <c r="B586" s="51"/>
      <c r="C586" s="43">
        <v>9827690.0000000019</v>
      </c>
      <c r="D586" s="43">
        <v>9803730</v>
      </c>
      <c r="E586" s="43">
        <v>9604160.0000000019</v>
      </c>
      <c r="F586" s="43">
        <f t="shared" si="29"/>
        <v>29235.58</v>
      </c>
      <c r="G586" s="43">
        <v>23331.49</v>
      </c>
      <c r="H586" s="43">
        <v>22506.049999999996</v>
      </c>
      <c r="I586" s="44">
        <f t="shared" si="30"/>
        <v>45.837539999999997</v>
      </c>
      <c r="J586" s="49">
        <f t="shared" si="31"/>
        <v>45.837539999999997</v>
      </c>
      <c r="M586">
        <v>9827690.0000000019</v>
      </c>
    </row>
    <row r="587" spans="2:13" ht="14.55" customHeight="1">
      <c r="B587" s="51">
        <v>44044</v>
      </c>
      <c r="C587" s="50">
        <v>324099.99999999854</v>
      </c>
      <c r="D587" s="50">
        <v>321440.00000000233</v>
      </c>
      <c r="E587" s="50">
        <v>323349.99999999854</v>
      </c>
      <c r="F587" s="50">
        <f t="shared" si="29"/>
        <v>968.88999999999953</v>
      </c>
      <c r="G587" s="50">
        <v>838.35999999999331</v>
      </c>
      <c r="H587" s="50">
        <v>806.88999999999942</v>
      </c>
      <c r="I587" s="50">
        <f t="shared" si="30"/>
        <v>1.6452499999999928</v>
      </c>
      <c r="J587" s="48">
        <f t="shared" si="31"/>
        <v>1.6452499999999928</v>
      </c>
      <c r="M587">
        <v>324099.99999999854</v>
      </c>
    </row>
    <row r="588" spans="2:13" ht="14.55" customHeight="1">
      <c r="B588" s="51">
        <v>44045</v>
      </c>
      <c r="C588" s="50">
        <v>280.00000000247383</v>
      </c>
      <c r="D588" s="50">
        <v>159.99999999985448</v>
      </c>
      <c r="E588" s="50">
        <v>200.0000000007276</v>
      </c>
      <c r="F588" s="50">
        <f t="shared" si="29"/>
        <v>0.6400000000030559</v>
      </c>
      <c r="G588" s="50">
        <v>347.15000000000146</v>
      </c>
      <c r="H588" s="50">
        <v>363.08000000000175</v>
      </c>
      <c r="I588" s="50">
        <f t="shared" si="30"/>
        <v>0.71023000000000325</v>
      </c>
      <c r="J588" s="48">
        <f t="shared" si="31"/>
        <v>0.71023000000000325</v>
      </c>
      <c r="M588">
        <v>280.00000000247383</v>
      </c>
    </row>
    <row r="589" spans="2:13" ht="14.55" customHeight="1">
      <c r="B589" s="51">
        <v>44046</v>
      </c>
      <c r="C589" s="50">
        <v>135619.99999999898</v>
      </c>
      <c r="D589" s="50">
        <v>140149.99999999782</v>
      </c>
      <c r="E589" s="50">
        <v>139400.00000000146</v>
      </c>
      <c r="F589" s="50">
        <f t="shared" si="29"/>
        <v>415.16999999999825</v>
      </c>
      <c r="G589" s="50">
        <v>602.86000000000058</v>
      </c>
      <c r="H589" s="50">
        <v>587.25</v>
      </c>
      <c r="I589" s="50">
        <f t="shared" si="30"/>
        <v>1.1901100000000007</v>
      </c>
      <c r="J589" s="48">
        <f t="shared" si="31"/>
        <v>1.1901100000000007</v>
      </c>
      <c r="M589">
        <v>135619.99999999898</v>
      </c>
    </row>
    <row r="590" spans="2:13" ht="14.55" customHeight="1">
      <c r="B590" s="51">
        <v>44047</v>
      </c>
      <c r="C590" s="50">
        <v>322979.99999999953</v>
      </c>
      <c r="D590" s="50">
        <v>308590.00000000012</v>
      </c>
      <c r="E590" s="50">
        <v>298299.9999999993</v>
      </c>
      <c r="F590" s="50">
        <f t="shared" si="29"/>
        <v>929.86999999999898</v>
      </c>
      <c r="G590" s="50">
        <v>877.09999999999854</v>
      </c>
      <c r="H590" s="50">
        <v>836.81999999999971</v>
      </c>
      <c r="I590" s="50">
        <f t="shared" si="30"/>
        <v>1.7139199999999983</v>
      </c>
      <c r="J590" s="48">
        <f t="shared" si="31"/>
        <v>1.7139199999999983</v>
      </c>
      <c r="M590">
        <v>322979.99999999953</v>
      </c>
    </row>
    <row r="591" spans="2:13" ht="14.55" customHeight="1">
      <c r="B591" s="51">
        <v>44048</v>
      </c>
      <c r="C591" s="50">
        <v>302619.99999999895</v>
      </c>
      <c r="D591" s="50">
        <v>295630.00000000105</v>
      </c>
      <c r="E591" s="50">
        <v>257439.99999999869</v>
      </c>
      <c r="F591" s="50">
        <f t="shared" si="29"/>
        <v>855.68999999999869</v>
      </c>
      <c r="G591" s="50">
        <v>908.58000000000175</v>
      </c>
      <c r="H591" s="50">
        <v>857.75</v>
      </c>
      <c r="I591" s="50">
        <f t="shared" si="30"/>
        <v>1.7663300000000017</v>
      </c>
      <c r="J591" s="48">
        <f t="shared" si="31"/>
        <v>1.7663300000000017</v>
      </c>
      <c r="M591">
        <v>302619.99999999895</v>
      </c>
    </row>
    <row r="592" spans="2:13" ht="14.55" customHeight="1">
      <c r="B592" s="51">
        <v>44049</v>
      </c>
      <c r="C592" s="50">
        <v>316690.00000000233</v>
      </c>
      <c r="D592" s="50">
        <v>316350.00000000221</v>
      </c>
      <c r="E592" s="50">
        <v>285459.99999999913</v>
      </c>
      <c r="F592" s="50">
        <f t="shared" si="29"/>
        <v>918.50000000000375</v>
      </c>
      <c r="G592" s="50">
        <v>840.56999999999971</v>
      </c>
      <c r="H592" s="50">
        <v>794.80000000000291</v>
      </c>
      <c r="I592" s="50">
        <f t="shared" si="30"/>
        <v>1.6353700000000027</v>
      </c>
      <c r="J592" s="48">
        <f t="shared" si="31"/>
        <v>1.6353700000000027</v>
      </c>
      <c r="M592">
        <v>316690.00000000233</v>
      </c>
    </row>
    <row r="593" spans="2:13" ht="14.55" customHeight="1">
      <c r="B593" s="51">
        <v>44050</v>
      </c>
      <c r="C593" s="50">
        <v>294750</v>
      </c>
      <c r="D593" s="50">
        <v>284609.99999999697</v>
      </c>
      <c r="E593" s="50">
        <v>282140.00000000303</v>
      </c>
      <c r="F593" s="50">
        <f t="shared" si="29"/>
        <v>861.5</v>
      </c>
      <c r="G593" s="50">
        <v>833.95000000000437</v>
      </c>
      <c r="H593" s="50">
        <v>784.66999999999825</v>
      </c>
      <c r="I593" s="50">
        <f t="shared" si="30"/>
        <v>1.6186200000000026</v>
      </c>
      <c r="J593" s="48">
        <f t="shared" si="31"/>
        <v>1.6186200000000026</v>
      </c>
      <c r="M593">
        <v>294750</v>
      </c>
    </row>
    <row r="594" spans="2:13" ht="14.55" customHeight="1">
      <c r="B594" s="51">
        <v>44051</v>
      </c>
      <c r="C594" s="50">
        <v>300479.99999999953</v>
      </c>
      <c r="D594" s="50">
        <v>299730.0000000032</v>
      </c>
      <c r="E594" s="50">
        <v>275959.99999999913</v>
      </c>
      <c r="F594" s="50">
        <f t="shared" si="29"/>
        <v>876.17000000000189</v>
      </c>
      <c r="G594" s="50">
        <v>777</v>
      </c>
      <c r="H594" s="50">
        <v>738.7300000000032</v>
      </c>
      <c r="I594" s="50">
        <f t="shared" si="30"/>
        <v>1.5157300000000031</v>
      </c>
      <c r="J594" s="48">
        <f t="shared" si="31"/>
        <v>1.5157300000000031</v>
      </c>
      <c r="M594">
        <v>300479.99999999953</v>
      </c>
    </row>
    <row r="595" spans="2:13" ht="14.55" customHeight="1">
      <c r="B595" s="51">
        <v>44052</v>
      </c>
      <c r="C595" s="50">
        <v>307739.99999999796</v>
      </c>
      <c r="D595" s="50">
        <v>276289.99999999721</v>
      </c>
      <c r="E595" s="50">
        <v>309750</v>
      </c>
      <c r="F595" s="50">
        <f t="shared" si="29"/>
        <v>893.77999999999508</v>
      </c>
      <c r="G595" s="50">
        <v>810.50999999999476</v>
      </c>
      <c r="H595" s="50">
        <v>778.47999999999593</v>
      </c>
      <c r="I595" s="50">
        <f t="shared" si="30"/>
        <v>1.5889899999999906</v>
      </c>
      <c r="J595" s="48">
        <f t="shared" si="31"/>
        <v>1.5889899999999906</v>
      </c>
      <c r="M595">
        <v>307739.99999999796</v>
      </c>
    </row>
    <row r="596" spans="2:13" ht="14.55" customHeight="1">
      <c r="B596" s="51">
        <v>44053</v>
      </c>
      <c r="C596" s="50">
        <v>320470.00000000116</v>
      </c>
      <c r="D596" s="50">
        <v>319150.00000000146</v>
      </c>
      <c r="E596" s="50">
        <v>311779.99999999884</v>
      </c>
      <c r="F596" s="50">
        <f t="shared" si="29"/>
        <v>951.40000000000134</v>
      </c>
      <c r="G596" s="50">
        <v>889.27999999999884</v>
      </c>
      <c r="H596" s="50">
        <v>847.19000000000233</v>
      </c>
      <c r="I596" s="50">
        <f t="shared" si="30"/>
        <v>1.7364700000000011</v>
      </c>
      <c r="J596" s="48">
        <f t="shared" si="31"/>
        <v>1.7364700000000011</v>
      </c>
      <c r="M596">
        <v>320470.00000000116</v>
      </c>
    </row>
    <row r="597" spans="2:13" ht="14.55" customHeight="1">
      <c r="B597" s="51">
        <v>44054</v>
      </c>
      <c r="C597" s="50">
        <v>329959.99999999913</v>
      </c>
      <c r="D597" s="50">
        <v>329790.00000000087</v>
      </c>
      <c r="E597" s="50">
        <v>324420.00000000186</v>
      </c>
      <c r="F597" s="50">
        <f t="shared" si="29"/>
        <v>984.17000000000189</v>
      </c>
      <c r="G597" s="50">
        <v>826.87000000000262</v>
      </c>
      <c r="H597" s="50">
        <v>785.72999999999593</v>
      </c>
      <c r="I597" s="50">
        <f t="shared" si="30"/>
        <v>1.6125999999999985</v>
      </c>
      <c r="J597" s="48">
        <f t="shared" si="31"/>
        <v>1.6125999999999985</v>
      </c>
      <c r="M597">
        <v>329959.99999999913</v>
      </c>
    </row>
    <row r="598" spans="2:13" ht="14.55" customHeight="1">
      <c r="B598" s="51">
        <v>44055</v>
      </c>
      <c r="C598" s="50">
        <v>315540.00000000087</v>
      </c>
      <c r="D598" s="50">
        <v>312770.00000000047</v>
      </c>
      <c r="E598" s="50">
        <v>302379.99999999738</v>
      </c>
      <c r="F598" s="50">
        <f t="shared" si="29"/>
        <v>930.6899999999988</v>
      </c>
      <c r="G598" s="50">
        <v>734.25</v>
      </c>
      <c r="H598" s="50">
        <v>706.06000000000495</v>
      </c>
      <c r="I598" s="50">
        <f t="shared" si="30"/>
        <v>1.4403100000000049</v>
      </c>
      <c r="J598" s="48">
        <f t="shared" si="31"/>
        <v>1.4403100000000049</v>
      </c>
      <c r="M598">
        <v>315540.00000000087</v>
      </c>
    </row>
    <row r="599" spans="2:13" ht="14.55" customHeight="1">
      <c r="B599" s="51">
        <v>44056</v>
      </c>
      <c r="C599" s="50">
        <v>301709.99999999913</v>
      </c>
      <c r="D599" s="50">
        <v>298149.99999999779</v>
      </c>
      <c r="E599" s="50">
        <v>277500</v>
      </c>
      <c r="F599" s="50">
        <f t="shared" si="29"/>
        <v>877.35999999999694</v>
      </c>
      <c r="G599" s="50">
        <v>752.09000000000378</v>
      </c>
      <c r="H599" s="50">
        <v>730.31999999999971</v>
      </c>
      <c r="I599" s="50">
        <f t="shared" si="30"/>
        <v>1.4824100000000036</v>
      </c>
      <c r="J599" s="48">
        <f t="shared" si="31"/>
        <v>1.4824100000000036</v>
      </c>
      <c r="M599">
        <v>301709.99999999913</v>
      </c>
    </row>
    <row r="600" spans="2:13" ht="14.55" customHeight="1">
      <c r="B600" s="51">
        <v>44057</v>
      </c>
      <c r="C600" s="50">
        <v>321959.99999999913</v>
      </c>
      <c r="D600" s="50">
        <v>285779.99999999884</v>
      </c>
      <c r="E600" s="50">
        <v>323580.00000000175</v>
      </c>
      <c r="F600" s="50">
        <f t="shared" si="29"/>
        <v>931.3199999999996</v>
      </c>
      <c r="G600" s="50">
        <v>756.83999999999651</v>
      </c>
      <c r="H600" s="50">
        <v>734.54999999999563</v>
      </c>
      <c r="I600" s="50">
        <f t="shared" si="30"/>
        <v>1.4913899999999922</v>
      </c>
      <c r="J600" s="48">
        <f t="shared" si="31"/>
        <v>1.4913899999999922</v>
      </c>
      <c r="M600">
        <v>321959.99999999913</v>
      </c>
    </row>
    <row r="601" spans="2:13" ht="14.55" customHeight="1">
      <c r="B601" s="51">
        <v>44058</v>
      </c>
      <c r="C601" s="50">
        <v>318620.00000000262</v>
      </c>
      <c r="D601" s="50">
        <v>313650.00000000146</v>
      </c>
      <c r="E601" s="50">
        <v>306180.00000000029</v>
      </c>
      <c r="F601" s="50">
        <f t="shared" si="29"/>
        <v>938.45000000000448</v>
      </c>
      <c r="G601" s="50">
        <v>679.52999999999884</v>
      </c>
      <c r="H601" s="50">
        <v>665.7300000000032</v>
      </c>
      <c r="I601" s="50">
        <f t="shared" si="30"/>
        <v>1.3452600000000021</v>
      </c>
      <c r="J601" s="48">
        <f t="shared" si="31"/>
        <v>1.3452600000000021</v>
      </c>
      <c r="M601">
        <v>318620.00000000262</v>
      </c>
    </row>
    <row r="602" spans="2:13" ht="14.55" customHeight="1">
      <c r="B602" s="51">
        <v>44059</v>
      </c>
      <c r="C602" s="50">
        <v>303709.99999999913</v>
      </c>
      <c r="D602" s="50">
        <v>297430.00000000029</v>
      </c>
      <c r="E602" s="50">
        <v>285369.99999999895</v>
      </c>
      <c r="F602" s="50">
        <f t="shared" si="29"/>
        <v>886.5099999999984</v>
      </c>
      <c r="G602" s="50">
        <v>660.29000000000087</v>
      </c>
      <c r="H602" s="50">
        <v>648.08999999999651</v>
      </c>
      <c r="I602" s="50">
        <f t="shared" si="30"/>
        <v>1.3083799999999974</v>
      </c>
      <c r="J602" s="48">
        <f t="shared" si="31"/>
        <v>1.3083799999999974</v>
      </c>
      <c r="M602">
        <v>303709.99999999913</v>
      </c>
    </row>
    <row r="603" spans="2:13" ht="14.55" customHeight="1">
      <c r="B603" s="51">
        <v>44060</v>
      </c>
      <c r="C603" s="50">
        <v>301119.99999999895</v>
      </c>
      <c r="D603" s="50">
        <v>297310.00000000128</v>
      </c>
      <c r="E603" s="50">
        <v>273779.99999999884</v>
      </c>
      <c r="F603" s="50">
        <f t="shared" si="29"/>
        <v>872.20999999999901</v>
      </c>
      <c r="G603" s="50">
        <v>660.25</v>
      </c>
      <c r="H603" s="50">
        <v>646.66000000000349</v>
      </c>
      <c r="I603" s="50">
        <f t="shared" si="30"/>
        <v>1.3069100000000036</v>
      </c>
      <c r="J603" s="48">
        <f t="shared" si="31"/>
        <v>1.3069100000000036</v>
      </c>
      <c r="M603">
        <v>301119.99999999895</v>
      </c>
    </row>
    <row r="604" spans="2:13" ht="14.55" customHeight="1">
      <c r="B604" s="51">
        <v>44061</v>
      </c>
      <c r="C604" s="50">
        <v>277100.00000000221</v>
      </c>
      <c r="D604" s="50">
        <v>279619.99999999895</v>
      </c>
      <c r="E604" s="50">
        <v>270390.00000000303</v>
      </c>
      <c r="F604" s="50">
        <f t="shared" si="29"/>
        <v>827.11000000000422</v>
      </c>
      <c r="G604" s="50">
        <v>665.66999999999825</v>
      </c>
      <c r="H604" s="50">
        <v>652.36000000000058</v>
      </c>
      <c r="I604" s="50">
        <f t="shared" si="30"/>
        <v>1.3180299999999989</v>
      </c>
      <c r="J604" s="48">
        <f t="shared" si="31"/>
        <v>1.3180299999999989</v>
      </c>
      <c r="M604">
        <v>277100.00000000221</v>
      </c>
    </row>
    <row r="605" spans="2:13" ht="14.55" customHeight="1">
      <c r="B605" s="51">
        <v>44062</v>
      </c>
      <c r="C605" s="50">
        <v>250500</v>
      </c>
      <c r="D605" s="50">
        <v>242090.00000000015</v>
      </c>
      <c r="E605" s="50">
        <v>236159.99999999985</v>
      </c>
      <c r="F605" s="50">
        <f t="shared" si="29"/>
        <v>728.75</v>
      </c>
      <c r="G605" s="50">
        <v>662.2300000000032</v>
      </c>
      <c r="H605" s="50">
        <v>652</v>
      </c>
      <c r="I605" s="50">
        <f t="shared" si="30"/>
        <v>1.3142300000000031</v>
      </c>
      <c r="J605" s="48">
        <f t="shared" si="31"/>
        <v>1.3142300000000031</v>
      </c>
      <c r="M605">
        <v>250500</v>
      </c>
    </row>
    <row r="606" spans="2:13" ht="14.55" customHeight="1">
      <c r="B606" s="51">
        <v>44063</v>
      </c>
      <c r="C606" s="50">
        <v>318129.99999999738</v>
      </c>
      <c r="D606" s="50">
        <v>174470.00000000116</v>
      </c>
      <c r="E606" s="50">
        <v>315399.99999999779</v>
      </c>
      <c r="F606" s="50">
        <f t="shared" si="29"/>
        <v>807.99999999999625</v>
      </c>
      <c r="G606" s="50">
        <v>780.90999999999622</v>
      </c>
      <c r="H606" s="50">
        <v>762.26000000000204</v>
      </c>
      <c r="I606" s="50">
        <f t="shared" si="30"/>
        <v>1.5431699999999982</v>
      </c>
      <c r="J606" s="48">
        <f t="shared" si="31"/>
        <v>1.5431699999999982</v>
      </c>
      <c r="M606">
        <v>318129.99999999738</v>
      </c>
    </row>
    <row r="607" spans="2:13" ht="14.55" customHeight="1">
      <c r="B607" s="51">
        <v>44064</v>
      </c>
      <c r="C607" s="50">
        <v>335760.00000000204</v>
      </c>
      <c r="D607" s="50">
        <v>333919.99999999825</v>
      </c>
      <c r="E607" s="50">
        <v>336020.00000000047</v>
      </c>
      <c r="F607" s="50">
        <f t="shared" si="29"/>
        <v>1005.7000000000007</v>
      </c>
      <c r="G607" s="50">
        <v>896.81000000000495</v>
      </c>
      <c r="H607" s="50">
        <v>863.04000000000087</v>
      </c>
      <c r="I607" s="50">
        <f t="shared" si="30"/>
        <v>1.7598500000000059</v>
      </c>
      <c r="J607" s="48">
        <f t="shared" si="31"/>
        <v>1.7598500000000059</v>
      </c>
      <c r="M607">
        <v>335760.00000000204</v>
      </c>
    </row>
    <row r="608" spans="2:13" ht="14.55" customHeight="1">
      <c r="B608" s="51">
        <v>44065</v>
      </c>
      <c r="C608" s="50">
        <v>321130.00000000105</v>
      </c>
      <c r="D608" s="50">
        <v>326509.99999999837</v>
      </c>
      <c r="E608" s="50">
        <v>328310.00000000128</v>
      </c>
      <c r="F608" s="50">
        <f t="shared" si="29"/>
        <v>975.95000000000073</v>
      </c>
      <c r="G608" s="50">
        <v>919.12999999999738</v>
      </c>
      <c r="H608" s="50">
        <v>884</v>
      </c>
      <c r="I608" s="50">
        <f t="shared" si="30"/>
        <v>1.8031299999999975</v>
      </c>
      <c r="J608" s="48">
        <f t="shared" si="31"/>
        <v>1.8031299999999975</v>
      </c>
      <c r="M608">
        <v>321130.00000000105</v>
      </c>
    </row>
    <row r="609" spans="2:13" ht="14.55" customHeight="1">
      <c r="B609" s="51">
        <v>44066</v>
      </c>
      <c r="C609" s="50">
        <v>325090.00000000012</v>
      </c>
      <c r="D609" s="50">
        <v>251750</v>
      </c>
      <c r="E609" s="50">
        <v>323319.99999999971</v>
      </c>
      <c r="F609" s="50">
        <f t="shared" si="29"/>
        <v>900.15999999999974</v>
      </c>
      <c r="G609" s="50">
        <v>929.77000000000407</v>
      </c>
      <c r="H609" s="50">
        <v>914.72999999999593</v>
      </c>
      <c r="I609" s="50">
        <f t="shared" si="30"/>
        <v>1.8445</v>
      </c>
      <c r="J609" s="48">
        <f t="shared" si="31"/>
        <v>1.8445</v>
      </c>
      <c r="M609">
        <v>325090.00000000012</v>
      </c>
    </row>
    <row r="610" spans="2:13" ht="14.55" customHeight="1">
      <c r="B610" s="51">
        <v>44067</v>
      </c>
      <c r="C610" s="50">
        <v>313409.99999999988</v>
      </c>
      <c r="D610" s="50">
        <v>320070.00000000338</v>
      </c>
      <c r="E610" s="50">
        <v>308250</v>
      </c>
      <c r="F610" s="50">
        <f t="shared" si="29"/>
        <v>941.73000000000332</v>
      </c>
      <c r="G610" s="50">
        <v>833.23999999999796</v>
      </c>
      <c r="H610" s="50">
        <v>772.70999999999913</v>
      </c>
      <c r="I610" s="50">
        <f t="shared" si="30"/>
        <v>1.6059499999999971</v>
      </c>
      <c r="J610" s="48">
        <f t="shared" si="31"/>
        <v>1.6059499999999971</v>
      </c>
      <c r="M610">
        <v>313409.99999999988</v>
      </c>
    </row>
    <row r="611" spans="2:13" ht="14.55" customHeight="1">
      <c r="B611" s="51">
        <v>44068</v>
      </c>
      <c r="C611" s="50">
        <v>329649.99999999779</v>
      </c>
      <c r="D611" s="50">
        <v>328409.99999999988</v>
      </c>
      <c r="E611" s="50">
        <v>292590.00000000012</v>
      </c>
      <c r="F611" s="50">
        <f t="shared" si="29"/>
        <v>950.64999999999782</v>
      </c>
      <c r="G611" s="50">
        <v>779.47000000000844</v>
      </c>
      <c r="H611" s="50">
        <v>771.97000000000116</v>
      </c>
      <c r="I611" s="50">
        <f t="shared" si="30"/>
        <v>1.5514400000000097</v>
      </c>
      <c r="J611" s="48">
        <f t="shared" si="31"/>
        <v>1.5514400000000097</v>
      </c>
      <c r="M611">
        <v>329649.99999999779</v>
      </c>
    </row>
    <row r="612" spans="2:13" ht="14.55" customHeight="1">
      <c r="B612" s="51">
        <v>44069</v>
      </c>
      <c r="C612" s="50">
        <v>334819.99999999971</v>
      </c>
      <c r="D612" s="50">
        <v>334319.99999999971</v>
      </c>
      <c r="E612" s="50">
        <v>334119.99999999895</v>
      </c>
      <c r="F612" s="50">
        <f t="shared" si="29"/>
        <v>1003.2599999999984</v>
      </c>
      <c r="G612" s="50">
        <v>955.44999999998254</v>
      </c>
      <c r="H612" s="50">
        <v>915.91000000000349</v>
      </c>
      <c r="I612" s="50">
        <f t="shared" si="30"/>
        <v>1.8713599999999859</v>
      </c>
      <c r="J612" s="48">
        <f t="shared" si="31"/>
        <v>1.8713599999999859</v>
      </c>
      <c r="M612">
        <v>334819.99999999971</v>
      </c>
    </row>
    <row r="613" spans="2:13" ht="14.55" customHeight="1">
      <c r="B613" s="51">
        <v>44070</v>
      </c>
      <c r="C613" s="50">
        <v>335319.99999999971</v>
      </c>
      <c r="D613" s="50">
        <v>334270.00000000047</v>
      </c>
      <c r="E613" s="50">
        <v>335349.99999999854</v>
      </c>
      <c r="F613" s="50">
        <f t="shared" si="29"/>
        <v>1004.9399999999988</v>
      </c>
      <c r="G613" s="50">
        <v>954.3500000000131</v>
      </c>
      <c r="H613" s="50">
        <v>916.77000000000407</v>
      </c>
      <c r="I613" s="50">
        <f t="shared" si="30"/>
        <v>1.8711200000000172</v>
      </c>
      <c r="J613" s="48">
        <f t="shared" si="31"/>
        <v>1.8711200000000172</v>
      </c>
      <c r="M613">
        <v>335319.99999999971</v>
      </c>
    </row>
    <row r="614" spans="2:13" ht="15" customHeight="1">
      <c r="B614" s="51">
        <v>44071</v>
      </c>
      <c r="C614" s="50">
        <v>281270.00000000047</v>
      </c>
      <c r="D614" s="50">
        <v>290479.99999999953</v>
      </c>
      <c r="E614" s="50">
        <v>290780.00000000244</v>
      </c>
      <c r="F614" s="50">
        <f t="shared" si="29"/>
        <v>862.53000000000247</v>
      </c>
      <c r="G614" s="50">
        <v>907.38999999999942</v>
      </c>
      <c r="H614" s="50">
        <v>874.78999999998632</v>
      </c>
      <c r="I614" s="50">
        <f t="shared" si="30"/>
        <v>1.7821799999999857</v>
      </c>
      <c r="J614" s="48">
        <f t="shared" si="31"/>
        <v>1.7821799999999857</v>
      </c>
      <c r="M614">
        <v>281270.00000000047</v>
      </c>
    </row>
    <row r="615" spans="2:13" ht="15" customHeight="1">
      <c r="B615" s="51">
        <v>44072</v>
      </c>
      <c r="C615" s="50">
        <v>335610.00000000058</v>
      </c>
      <c r="D615" s="50">
        <v>334779.99999999884</v>
      </c>
      <c r="E615" s="50">
        <v>335649.99999999779</v>
      </c>
      <c r="F615" s="50">
        <f t="shared" si="29"/>
        <v>1006.0399999999972</v>
      </c>
      <c r="G615" s="50">
        <v>1023.3699999999953</v>
      </c>
      <c r="H615" s="50">
        <v>971.32000000000698</v>
      </c>
      <c r="I615" s="50">
        <f t="shared" si="30"/>
        <v>1.9946900000000023</v>
      </c>
      <c r="J615" s="48">
        <f t="shared" si="31"/>
        <v>1.9946900000000023</v>
      </c>
      <c r="M615">
        <v>335610.00000000058</v>
      </c>
    </row>
    <row r="616" spans="2:13" ht="14.55" customHeight="1">
      <c r="B616" s="51">
        <v>44073</v>
      </c>
      <c r="C616" s="50">
        <v>335009.99999999837</v>
      </c>
      <c r="D616" s="50">
        <v>334110.00000000058</v>
      </c>
      <c r="E616" s="50">
        <v>334979.99999999953</v>
      </c>
      <c r="F616" s="50">
        <f t="shared" si="29"/>
        <v>1004.0999999999984</v>
      </c>
      <c r="G616" s="50">
        <v>897.97999999999593</v>
      </c>
      <c r="H616" s="50">
        <v>866.11000000000058</v>
      </c>
      <c r="I616" s="50">
        <f t="shared" si="30"/>
        <v>1.7640899999999966</v>
      </c>
      <c r="J616" s="48">
        <f t="shared" si="31"/>
        <v>1.7640899999999966</v>
      </c>
      <c r="M616">
        <v>335009.99999999837</v>
      </c>
    </row>
    <row r="617" spans="2:13" ht="14.55" customHeight="1" thickBot="1">
      <c r="B617" s="51">
        <v>44074</v>
      </c>
      <c r="C617" s="50">
        <v>335400.00000000146</v>
      </c>
      <c r="D617" s="50">
        <v>336509.99999999837</v>
      </c>
      <c r="E617" s="50">
        <v>335270.00000000047</v>
      </c>
      <c r="F617" s="50">
        <f t="shared" si="29"/>
        <v>1007.1800000000002</v>
      </c>
      <c r="G617" s="50">
        <v>851.44000000000233</v>
      </c>
      <c r="H617" s="50">
        <v>822.88999999999942</v>
      </c>
      <c r="I617" s="50">
        <f t="shared" si="30"/>
        <v>1.6743300000000017</v>
      </c>
      <c r="J617" s="48">
        <f t="shared" si="31"/>
        <v>1.6743300000000017</v>
      </c>
      <c r="M617">
        <v>335400.00000000146</v>
      </c>
    </row>
    <row r="618" spans="2:13" ht="14.55" customHeight="1" thickBot="1">
      <c r="B618" s="51"/>
      <c r="C618" s="43">
        <v>9246550</v>
      </c>
      <c r="D618" s="43">
        <v>8918290.0000000019</v>
      </c>
      <c r="E618" s="43">
        <v>8953579.9999999981</v>
      </c>
      <c r="F618" s="43">
        <f t="shared" si="29"/>
        <v>27118.42</v>
      </c>
      <c r="G618" s="43">
        <v>24852.689999999995</v>
      </c>
      <c r="H618" s="43">
        <v>23953.660000000003</v>
      </c>
      <c r="I618" s="44">
        <f t="shared" si="30"/>
        <v>48.806350000000002</v>
      </c>
      <c r="J618" s="49">
        <f t="shared" si="31"/>
        <v>48.806350000000002</v>
      </c>
      <c r="M618">
        <v>9246550</v>
      </c>
    </row>
    <row r="619" spans="2:13" ht="14.55" customHeight="1">
      <c r="B619" s="51">
        <v>44075</v>
      </c>
      <c r="C619" s="50">
        <v>334959.99999999913</v>
      </c>
      <c r="D619" s="50">
        <v>336030.00000000244</v>
      </c>
      <c r="E619" s="50">
        <v>335550.00000000291</v>
      </c>
      <c r="F619" s="50">
        <f t="shared" si="29"/>
        <v>1006.5400000000045</v>
      </c>
      <c r="G619" s="50">
        <v>713.72000000000116</v>
      </c>
      <c r="H619" s="50">
        <v>701.77000000000407</v>
      </c>
      <c r="I619" s="50">
        <f t="shared" si="30"/>
        <v>1.4154900000000052</v>
      </c>
      <c r="J619" s="48">
        <f t="shared" si="31"/>
        <v>1.4154900000000052</v>
      </c>
      <c r="M619">
        <v>334959.99999999913</v>
      </c>
    </row>
    <row r="620" spans="2:13" ht="14.55" customHeight="1">
      <c r="B620" s="51">
        <v>44076</v>
      </c>
      <c r="C620" s="50">
        <v>331960.00000000279</v>
      </c>
      <c r="D620" s="50">
        <v>333399.99999999779</v>
      </c>
      <c r="E620" s="50">
        <v>332219.99999999756</v>
      </c>
      <c r="F620" s="50">
        <f t="shared" si="29"/>
        <v>997.57999999999811</v>
      </c>
      <c r="G620" s="50">
        <v>728.5399999999936</v>
      </c>
      <c r="H620" s="50">
        <v>713.19999999999709</v>
      </c>
      <c r="I620" s="50">
        <f t="shared" si="30"/>
        <v>1.4417399999999907</v>
      </c>
      <c r="J620" s="48">
        <f t="shared" si="31"/>
        <v>1.4417399999999907</v>
      </c>
      <c r="M620">
        <v>331960.00000000279</v>
      </c>
    </row>
    <row r="621" spans="2:13" ht="14.55" customHeight="1">
      <c r="B621" s="51">
        <v>44077</v>
      </c>
      <c r="C621" s="50">
        <v>326819.99999999971</v>
      </c>
      <c r="D621" s="50">
        <v>322990.00000000163</v>
      </c>
      <c r="E621" s="50">
        <v>295979.99999999953</v>
      </c>
      <c r="F621" s="50">
        <f t="shared" si="29"/>
        <v>945.79000000000099</v>
      </c>
      <c r="G621" s="50">
        <v>743.14000000001397</v>
      </c>
      <c r="H621" s="50">
        <v>729.55999999999767</v>
      </c>
      <c r="I621" s="50">
        <f t="shared" si="30"/>
        <v>1.4727000000000117</v>
      </c>
      <c r="J621" s="48">
        <f t="shared" si="31"/>
        <v>1.4727000000000117</v>
      </c>
      <c r="M621">
        <v>326819.99999999971</v>
      </c>
    </row>
    <row r="622" spans="2:13" ht="14.55" customHeight="1">
      <c r="B622" s="51">
        <v>44078</v>
      </c>
      <c r="C622" s="50">
        <v>316539.99999999721</v>
      </c>
      <c r="D622" s="50">
        <v>315950.0000000007</v>
      </c>
      <c r="E622" s="50">
        <v>261470.00000000116</v>
      </c>
      <c r="F622" s="50">
        <f t="shared" si="29"/>
        <v>893.95999999999901</v>
      </c>
      <c r="G622" s="50">
        <v>844.33999999999651</v>
      </c>
      <c r="H622" s="50">
        <v>819.41999999999825</v>
      </c>
      <c r="I622" s="50">
        <f t="shared" si="30"/>
        <v>1.6637599999999948</v>
      </c>
      <c r="J622" s="48">
        <f t="shared" si="31"/>
        <v>1.6637599999999948</v>
      </c>
      <c r="M622">
        <v>316539.99999999721</v>
      </c>
    </row>
    <row r="623" spans="2:13" ht="14.55" customHeight="1">
      <c r="B623" s="51">
        <v>44079</v>
      </c>
      <c r="C623" s="50">
        <v>289830.00000000175</v>
      </c>
      <c r="D623" s="50">
        <v>279059.99999999767</v>
      </c>
      <c r="E623" s="50">
        <v>272939.99999999872</v>
      </c>
      <c r="F623" s="50">
        <f t="shared" si="29"/>
        <v>841.82999999999811</v>
      </c>
      <c r="G623" s="50">
        <v>901.44999999999709</v>
      </c>
      <c r="H623" s="50">
        <v>867.4600000000064</v>
      </c>
      <c r="I623" s="50">
        <f t="shared" si="30"/>
        <v>1.7689100000000035</v>
      </c>
      <c r="J623" s="48">
        <f t="shared" si="31"/>
        <v>1.7689100000000035</v>
      </c>
      <c r="M623">
        <v>289830.00000000175</v>
      </c>
    </row>
    <row r="624" spans="2:13" ht="14.55" customHeight="1">
      <c r="B624" s="51">
        <v>44080</v>
      </c>
      <c r="C624" s="50">
        <v>294340.00000000012</v>
      </c>
      <c r="D624" s="50">
        <v>270709.99999999913</v>
      </c>
      <c r="E624" s="50">
        <v>247240.0000000016</v>
      </c>
      <c r="F624" s="50">
        <f t="shared" ref="F624:F687" si="32">SUM(C624:E624)/1000</f>
        <v>812.29000000000099</v>
      </c>
      <c r="G624" s="50">
        <v>825.44000000000233</v>
      </c>
      <c r="H624" s="50">
        <v>802.55999999999767</v>
      </c>
      <c r="I624" s="50">
        <f t="shared" ref="I624:I687" si="33">SUM(G624:H624)/1000</f>
        <v>1.6279999999999999</v>
      </c>
      <c r="J624" s="48">
        <f t="shared" si="31"/>
        <v>1.6279999999999999</v>
      </c>
      <c r="M624">
        <v>294340.00000000012</v>
      </c>
    </row>
    <row r="625" spans="2:13" ht="14.55" customHeight="1">
      <c r="B625" s="51">
        <v>44081</v>
      </c>
      <c r="C625" s="50">
        <v>309049.9999999993</v>
      </c>
      <c r="D625" s="50">
        <v>272920.00000000186</v>
      </c>
      <c r="E625" s="50">
        <v>249200.00000000073</v>
      </c>
      <c r="F625" s="50">
        <f t="shared" si="32"/>
        <v>831.17000000000189</v>
      </c>
      <c r="G625" s="50">
        <v>844.83000000000175</v>
      </c>
      <c r="H625" s="50">
        <v>815.75999999999476</v>
      </c>
      <c r="I625" s="50">
        <f t="shared" si="33"/>
        <v>1.6605899999999965</v>
      </c>
      <c r="J625" s="48">
        <f t="shared" si="31"/>
        <v>1.6605899999999965</v>
      </c>
      <c r="M625">
        <v>309049.9999999993</v>
      </c>
    </row>
    <row r="626" spans="2:13" ht="14.55" customHeight="1">
      <c r="B626" s="51">
        <v>44082</v>
      </c>
      <c r="C626" s="50">
        <v>248340.00000000015</v>
      </c>
      <c r="D626" s="50">
        <v>262099.99999999854</v>
      </c>
      <c r="E626" s="50">
        <v>241950.00000000073</v>
      </c>
      <c r="F626" s="50">
        <f t="shared" si="32"/>
        <v>752.38999999999942</v>
      </c>
      <c r="G626" s="50">
        <v>719.22999999999593</v>
      </c>
      <c r="H626" s="50">
        <v>707.07000000000698</v>
      </c>
      <c r="I626" s="50">
        <f t="shared" si="33"/>
        <v>1.426300000000003</v>
      </c>
      <c r="J626" s="48">
        <f t="shared" ref="J626:J689" si="34">I626</f>
        <v>1.426300000000003</v>
      </c>
      <c r="M626">
        <v>248340.00000000015</v>
      </c>
    </row>
    <row r="627" spans="2:13" ht="14.55" customHeight="1">
      <c r="B627" s="51">
        <v>44083</v>
      </c>
      <c r="C627" s="50">
        <v>277310.00000000128</v>
      </c>
      <c r="D627" s="50">
        <v>147220.00000000116</v>
      </c>
      <c r="E627" s="50">
        <v>273609.99999999697</v>
      </c>
      <c r="F627" s="50">
        <f t="shared" si="32"/>
        <v>698.13999999999942</v>
      </c>
      <c r="G627" s="50">
        <v>681.27999999999884</v>
      </c>
      <c r="H627" s="50">
        <v>672.91000000000349</v>
      </c>
      <c r="I627" s="50">
        <f t="shared" si="33"/>
        <v>1.3541900000000022</v>
      </c>
      <c r="J627" s="48">
        <f t="shared" si="34"/>
        <v>1.3541900000000022</v>
      </c>
      <c r="M627">
        <v>277310.00000000128</v>
      </c>
    </row>
    <row r="628" spans="2:13" ht="14.55" customHeight="1">
      <c r="B628" s="51">
        <v>44084</v>
      </c>
      <c r="C628" s="50">
        <v>335129.99999999738</v>
      </c>
      <c r="D628" s="50">
        <v>14619.999999998981</v>
      </c>
      <c r="E628" s="50">
        <v>331100.00000000221</v>
      </c>
      <c r="F628" s="50">
        <f t="shared" si="32"/>
        <v>680.84999999999866</v>
      </c>
      <c r="G628" s="50">
        <v>622.32000000000698</v>
      </c>
      <c r="H628" s="50">
        <v>617.07999999998719</v>
      </c>
      <c r="I628" s="50">
        <f t="shared" si="33"/>
        <v>1.2393999999999943</v>
      </c>
      <c r="J628" s="48">
        <f t="shared" si="34"/>
        <v>1.2393999999999943</v>
      </c>
      <c r="M628">
        <v>335129.99999999738</v>
      </c>
    </row>
    <row r="629" spans="2:13" ht="14.55" customHeight="1">
      <c r="B629" s="51">
        <v>44085</v>
      </c>
      <c r="C629" s="50">
        <v>325130.00000000105</v>
      </c>
      <c r="D629" s="50">
        <v>0</v>
      </c>
      <c r="E629" s="50">
        <v>328700.0000000007</v>
      </c>
      <c r="F629" s="50">
        <f t="shared" si="32"/>
        <v>653.83000000000175</v>
      </c>
      <c r="G629" s="50">
        <v>594.29999999998836</v>
      </c>
      <c r="H629" s="50">
        <v>590.86000000000058</v>
      </c>
      <c r="I629" s="50">
        <f t="shared" si="33"/>
        <v>1.1851599999999889</v>
      </c>
      <c r="J629" s="48">
        <f t="shared" si="34"/>
        <v>1.1851599999999889</v>
      </c>
      <c r="M629">
        <v>325130.00000000105</v>
      </c>
    </row>
    <row r="630" spans="2:13" ht="14.55" customHeight="1">
      <c r="B630" s="51">
        <v>44086</v>
      </c>
      <c r="C630" s="50">
        <v>319500</v>
      </c>
      <c r="D630" s="50">
        <v>0</v>
      </c>
      <c r="E630" s="50">
        <v>319199.99999999709</v>
      </c>
      <c r="F630" s="50">
        <f t="shared" si="32"/>
        <v>638.69999999999709</v>
      </c>
      <c r="G630" s="50">
        <v>590.19000000000233</v>
      </c>
      <c r="H630" s="50">
        <v>587.74000000000524</v>
      </c>
      <c r="I630" s="50">
        <f t="shared" si="33"/>
        <v>1.1779300000000075</v>
      </c>
      <c r="J630" s="48">
        <f t="shared" si="34"/>
        <v>1.1779300000000075</v>
      </c>
      <c r="M630">
        <v>319500</v>
      </c>
    </row>
    <row r="631" spans="2:13" ht="14.55" customHeight="1">
      <c r="B631" s="51">
        <v>44087</v>
      </c>
      <c r="C631" s="50">
        <v>311619.99999999895</v>
      </c>
      <c r="D631" s="50">
        <v>0</v>
      </c>
      <c r="E631" s="50">
        <v>305230.0000000032</v>
      </c>
      <c r="F631" s="50">
        <f t="shared" si="32"/>
        <v>616.85000000000207</v>
      </c>
      <c r="G631" s="50">
        <v>576.07000000000698</v>
      </c>
      <c r="H631" s="50">
        <v>578.85000000000582</v>
      </c>
      <c r="I631" s="50">
        <f t="shared" si="33"/>
        <v>1.1549200000000128</v>
      </c>
      <c r="J631" s="48">
        <f t="shared" si="34"/>
        <v>1.1549200000000128</v>
      </c>
      <c r="M631">
        <v>311619.99999999895</v>
      </c>
    </row>
    <row r="632" spans="2:13" ht="14.55" customHeight="1">
      <c r="B632" s="51">
        <v>44088</v>
      </c>
      <c r="C632" s="50">
        <v>303730.0000000032</v>
      </c>
      <c r="D632" s="50">
        <v>0</v>
      </c>
      <c r="E632" s="50">
        <v>291809.99999999767</v>
      </c>
      <c r="F632" s="50">
        <f t="shared" si="32"/>
        <v>595.54000000000099</v>
      </c>
      <c r="G632" s="50">
        <v>586.77999999999884</v>
      </c>
      <c r="H632" s="50">
        <v>583.50999999999476</v>
      </c>
      <c r="I632" s="50">
        <f t="shared" si="33"/>
        <v>1.1702899999999936</v>
      </c>
      <c r="J632" s="48">
        <f t="shared" si="34"/>
        <v>1.1702899999999936</v>
      </c>
      <c r="M632">
        <v>303730.0000000032</v>
      </c>
    </row>
    <row r="633" spans="2:13" ht="14.55" customHeight="1">
      <c r="B633" s="51">
        <v>44089</v>
      </c>
      <c r="C633" s="50">
        <v>313669.99999999825</v>
      </c>
      <c r="D633" s="50">
        <v>0</v>
      </c>
      <c r="E633" s="50">
        <v>252610.00000000058</v>
      </c>
      <c r="F633" s="50">
        <f t="shared" si="32"/>
        <v>566.27999999999884</v>
      </c>
      <c r="G633" s="50">
        <v>591.1299999999901</v>
      </c>
      <c r="H633" s="50">
        <v>585.75</v>
      </c>
      <c r="I633" s="50">
        <f t="shared" si="33"/>
        <v>1.1768799999999902</v>
      </c>
      <c r="J633" s="48">
        <f t="shared" si="34"/>
        <v>1.1768799999999902</v>
      </c>
      <c r="M633">
        <v>313669.99999999825</v>
      </c>
    </row>
    <row r="634" spans="2:13" ht="14.55" customHeight="1">
      <c r="B634" s="51">
        <v>44090</v>
      </c>
      <c r="C634" s="50">
        <v>314720.00000000116</v>
      </c>
      <c r="D634" s="50">
        <v>0</v>
      </c>
      <c r="E634" s="50">
        <v>231979.99999999956</v>
      </c>
      <c r="F634" s="50">
        <f t="shared" si="32"/>
        <v>546.70000000000073</v>
      </c>
      <c r="G634" s="50">
        <v>587.64000000001397</v>
      </c>
      <c r="H634" s="50">
        <v>584.89999999999418</v>
      </c>
      <c r="I634" s="50">
        <f t="shared" si="33"/>
        <v>1.1725400000000081</v>
      </c>
      <c r="J634" s="48">
        <f t="shared" si="34"/>
        <v>1.1725400000000081</v>
      </c>
      <c r="M634">
        <v>314720.00000000116</v>
      </c>
    </row>
    <row r="635" spans="2:13" ht="14.55" customHeight="1">
      <c r="B635" s="51">
        <v>44091</v>
      </c>
      <c r="C635" s="50">
        <v>314129.99999999738</v>
      </c>
      <c r="D635" s="50">
        <v>0</v>
      </c>
      <c r="E635" s="50">
        <v>216830.00000000175</v>
      </c>
      <c r="F635" s="50">
        <f t="shared" si="32"/>
        <v>530.95999999999901</v>
      </c>
      <c r="G635" s="50">
        <v>583.33999999999651</v>
      </c>
      <c r="H635" s="50">
        <v>581.18000000000757</v>
      </c>
      <c r="I635" s="50">
        <f t="shared" si="33"/>
        <v>1.164520000000004</v>
      </c>
      <c r="J635" s="48">
        <f t="shared" si="34"/>
        <v>1.164520000000004</v>
      </c>
      <c r="M635">
        <v>314129.99999999738</v>
      </c>
    </row>
    <row r="636" spans="2:13" ht="14.55" customHeight="1">
      <c r="B636" s="51">
        <v>44092</v>
      </c>
      <c r="C636" s="50">
        <v>268319.99999999971</v>
      </c>
      <c r="D636" s="50">
        <v>0</v>
      </c>
      <c r="E636" s="50">
        <v>241979.99999999956</v>
      </c>
      <c r="F636" s="50">
        <f t="shared" si="32"/>
        <v>510.29999999999933</v>
      </c>
      <c r="G636" s="50">
        <v>581.83999999999651</v>
      </c>
      <c r="H636" s="50">
        <v>579.52000000000407</v>
      </c>
      <c r="I636" s="50">
        <f t="shared" si="33"/>
        <v>1.1613600000000006</v>
      </c>
      <c r="J636" s="48">
        <f t="shared" si="34"/>
        <v>1.1613600000000006</v>
      </c>
      <c r="M636">
        <v>268319.99999999971</v>
      </c>
    </row>
    <row r="637" spans="2:13" ht="14.55" customHeight="1">
      <c r="B637" s="51">
        <v>44093</v>
      </c>
      <c r="C637" s="50">
        <v>252240.0000000016</v>
      </c>
      <c r="D637" s="50">
        <v>0</v>
      </c>
      <c r="E637" s="50">
        <v>238419.99999999825</v>
      </c>
      <c r="F637" s="50">
        <f t="shared" si="32"/>
        <v>490.65999999999991</v>
      </c>
      <c r="G637" s="50">
        <v>570.64999999999418</v>
      </c>
      <c r="H637" s="50">
        <v>569.73999999999069</v>
      </c>
      <c r="I637" s="50">
        <f t="shared" si="33"/>
        <v>1.1403899999999849</v>
      </c>
      <c r="J637" s="48">
        <f t="shared" si="34"/>
        <v>1.1403899999999849</v>
      </c>
      <c r="M637">
        <v>252240.0000000016</v>
      </c>
    </row>
    <row r="638" spans="2:13" ht="14.55" customHeight="1">
      <c r="B638" s="51">
        <v>44094</v>
      </c>
      <c r="C638" s="50">
        <v>238029.99999999884</v>
      </c>
      <c r="D638" s="50">
        <v>0</v>
      </c>
      <c r="E638" s="50">
        <v>217020.00000000044</v>
      </c>
      <c r="F638" s="50">
        <f t="shared" si="32"/>
        <v>455.04999999999933</v>
      </c>
      <c r="G638" s="50">
        <v>566.51000000000931</v>
      </c>
      <c r="H638" s="50">
        <v>567.10000000000582</v>
      </c>
      <c r="I638" s="50">
        <f t="shared" si="33"/>
        <v>1.1336100000000151</v>
      </c>
      <c r="J638" s="48">
        <f t="shared" si="34"/>
        <v>1.1336100000000151</v>
      </c>
      <c r="M638">
        <v>238029.99999999884</v>
      </c>
    </row>
    <row r="639" spans="2:13" ht="14.55" customHeight="1">
      <c r="B639" s="51">
        <v>44095</v>
      </c>
      <c r="C639" s="50">
        <v>242659.99999999985</v>
      </c>
      <c r="D639" s="50">
        <v>0</v>
      </c>
      <c r="E639" s="50">
        <v>194280.00000000247</v>
      </c>
      <c r="F639" s="50">
        <f t="shared" si="32"/>
        <v>436.94000000000233</v>
      </c>
      <c r="G639" s="50">
        <v>572.75</v>
      </c>
      <c r="H639" s="50">
        <v>571.47999999999593</v>
      </c>
      <c r="I639" s="50">
        <f t="shared" si="33"/>
        <v>1.1442299999999959</v>
      </c>
      <c r="J639" s="48">
        <f t="shared" si="34"/>
        <v>1.1442299999999959</v>
      </c>
      <c r="M639">
        <v>242659.99999999985</v>
      </c>
    </row>
    <row r="640" spans="2:13" ht="14.55" customHeight="1">
      <c r="B640" s="51">
        <v>44096</v>
      </c>
      <c r="C640" s="50">
        <v>154380.00000000466</v>
      </c>
      <c r="D640" s="50">
        <v>41650.000000001455</v>
      </c>
      <c r="E640" s="50">
        <v>222500</v>
      </c>
      <c r="F640" s="50">
        <f t="shared" si="32"/>
        <v>418.53000000000611</v>
      </c>
      <c r="G640" s="50">
        <v>597.14999999999418</v>
      </c>
      <c r="H640" s="50">
        <v>598.32000000000698</v>
      </c>
      <c r="I640" s="50">
        <f t="shared" si="33"/>
        <v>1.1954700000000011</v>
      </c>
      <c r="J640" s="48">
        <f t="shared" si="34"/>
        <v>1.1954700000000011</v>
      </c>
      <c r="M640">
        <v>154380.00000000466</v>
      </c>
    </row>
    <row r="641" spans="2:13" ht="14.55" customHeight="1">
      <c r="B641" s="51">
        <v>44097</v>
      </c>
      <c r="C641" s="50">
        <v>191489.99999999796</v>
      </c>
      <c r="D641" s="50">
        <v>0</v>
      </c>
      <c r="E641" s="50">
        <v>173900.00000000146</v>
      </c>
      <c r="F641" s="50">
        <f t="shared" si="32"/>
        <v>365.38999999999942</v>
      </c>
      <c r="G641" s="50">
        <v>554.51000000000931</v>
      </c>
      <c r="H641" s="50">
        <v>547.81999999999243</v>
      </c>
      <c r="I641" s="50">
        <f t="shared" si="33"/>
        <v>1.1023300000000018</v>
      </c>
      <c r="J641" s="48">
        <f t="shared" si="34"/>
        <v>1.1023300000000018</v>
      </c>
      <c r="M641">
        <v>191489.99999999796</v>
      </c>
    </row>
    <row r="642" spans="2:13" ht="14.55" customHeight="1">
      <c r="B642" s="51">
        <v>44098</v>
      </c>
      <c r="C642" s="50">
        <v>203629.99999999738</v>
      </c>
      <c r="D642" s="50">
        <v>0</v>
      </c>
      <c r="E642" s="50">
        <v>196669.99999999825</v>
      </c>
      <c r="F642" s="50">
        <f t="shared" si="32"/>
        <v>400.29999999999563</v>
      </c>
      <c r="G642" s="50">
        <v>568.08999999999651</v>
      </c>
      <c r="H642" s="50">
        <v>575.77999999999884</v>
      </c>
      <c r="I642" s="50">
        <f t="shared" si="33"/>
        <v>1.1438699999999953</v>
      </c>
      <c r="J642" s="48">
        <f t="shared" si="34"/>
        <v>1.1438699999999953</v>
      </c>
      <c r="M642">
        <v>203629.99999999738</v>
      </c>
    </row>
    <row r="643" spans="2:13" ht="14.55" customHeight="1">
      <c r="B643" s="51">
        <v>44099</v>
      </c>
      <c r="C643" s="50">
        <v>140580.00000000175</v>
      </c>
      <c r="D643" s="50">
        <v>0</v>
      </c>
      <c r="E643" s="50">
        <v>229449.99999999709</v>
      </c>
      <c r="F643" s="50">
        <f t="shared" si="32"/>
        <v>370.02999999999884</v>
      </c>
      <c r="G643" s="50">
        <v>545.23999999999069</v>
      </c>
      <c r="H643" s="50">
        <v>570.15000000000873</v>
      </c>
      <c r="I643" s="50">
        <f t="shared" si="33"/>
        <v>1.1153899999999994</v>
      </c>
      <c r="J643" s="48">
        <f t="shared" si="34"/>
        <v>1.1153899999999994</v>
      </c>
      <c r="M643">
        <v>140580.00000000175</v>
      </c>
    </row>
    <row r="644" spans="2:13" ht="14.55" customHeight="1">
      <c r="B644" s="51">
        <v>44100</v>
      </c>
      <c r="C644" s="50">
        <v>115800.00000000291</v>
      </c>
      <c r="D644" s="50">
        <v>15069.999999999709</v>
      </c>
      <c r="E644" s="50">
        <v>238010.00000000204</v>
      </c>
      <c r="F644" s="50">
        <f t="shared" si="32"/>
        <v>368.88000000000466</v>
      </c>
      <c r="G644" s="50">
        <v>576.33000000000175</v>
      </c>
      <c r="H644" s="50">
        <v>582.02999999999884</v>
      </c>
      <c r="I644" s="50">
        <f t="shared" si="33"/>
        <v>1.1583600000000005</v>
      </c>
      <c r="J644" s="48">
        <f t="shared" si="34"/>
        <v>1.1583600000000005</v>
      </c>
      <c r="M644">
        <v>115800.00000000291</v>
      </c>
    </row>
    <row r="645" spans="2:13" ht="15" customHeight="1">
      <c r="B645" s="51">
        <v>44101</v>
      </c>
      <c r="C645" s="50">
        <v>77579.99999999447</v>
      </c>
      <c r="D645" s="50">
        <v>0</v>
      </c>
      <c r="E645" s="50">
        <v>271639.99999999942</v>
      </c>
      <c r="F645" s="50">
        <f t="shared" si="32"/>
        <v>349.21999999999389</v>
      </c>
      <c r="G645" s="50">
        <v>543.19000000000233</v>
      </c>
      <c r="H645" s="50">
        <v>555.86999999999534</v>
      </c>
      <c r="I645" s="50">
        <f t="shared" si="33"/>
        <v>1.0990599999999977</v>
      </c>
      <c r="J645" s="48">
        <f t="shared" si="34"/>
        <v>1.0990599999999977</v>
      </c>
      <c r="M645">
        <v>77579.99999999447</v>
      </c>
    </row>
    <row r="646" spans="2:13" ht="15" customHeight="1">
      <c r="B646" s="51">
        <v>44102</v>
      </c>
      <c r="C646" s="50">
        <v>41750</v>
      </c>
      <c r="D646" s="50">
        <v>0</v>
      </c>
      <c r="E646" s="50">
        <v>311080.00000000175</v>
      </c>
      <c r="F646" s="50">
        <f t="shared" si="32"/>
        <v>352.83000000000175</v>
      </c>
      <c r="G646" s="50">
        <v>523.35000000000582</v>
      </c>
      <c r="H646" s="50">
        <v>536.33000000000175</v>
      </c>
      <c r="I646" s="50">
        <f t="shared" si="33"/>
        <v>1.0596800000000075</v>
      </c>
      <c r="J646" s="48">
        <f t="shared" si="34"/>
        <v>1.0596800000000075</v>
      </c>
      <c r="M646">
        <v>41750</v>
      </c>
    </row>
    <row r="647" spans="2:13" ht="14.55" customHeight="1">
      <c r="B647" s="51">
        <v>44103</v>
      </c>
      <c r="C647" s="50">
        <v>30980.000000003201</v>
      </c>
      <c r="D647" s="50">
        <v>0</v>
      </c>
      <c r="E647" s="50">
        <v>323209.99999999913</v>
      </c>
      <c r="F647" s="50">
        <f t="shared" si="32"/>
        <v>354.19000000000233</v>
      </c>
      <c r="G647" s="50">
        <v>523.08999999999651</v>
      </c>
      <c r="H647" s="50">
        <v>537.24000000000524</v>
      </c>
      <c r="I647" s="50">
        <f t="shared" si="33"/>
        <v>1.0603300000000018</v>
      </c>
      <c r="J647" s="48">
        <f t="shared" si="34"/>
        <v>1.0603300000000018</v>
      </c>
      <c r="M647">
        <v>30980.000000003201</v>
      </c>
    </row>
    <row r="648" spans="2:13" ht="14.55" customHeight="1" thickBot="1">
      <c r="B648" s="51">
        <v>44104</v>
      </c>
      <c r="C648" s="50">
        <v>34269.999999996799</v>
      </c>
      <c r="D648" s="50">
        <v>0</v>
      </c>
      <c r="E648" s="50">
        <v>318279.99999999884</v>
      </c>
      <c r="F648" s="50">
        <f t="shared" si="32"/>
        <v>352.54999999999563</v>
      </c>
      <c r="G648" s="50">
        <v>536.27999999999884</v>
      </c>
      <c r="H648" s="50">
        <v>546.61999999999534</v>
      </c>
      <c r="I648" s="50">
        <f t="shared" si="33"/>
        <v>1.0828999999999942</v>
      </c>
      <c r="J648" s="48">
        <f t="shared" si="34"/>
        <v>1.0828999999999942</v>
      </c>
      <c r="M648">
        <v>34269.999999996799</v>
      </c>
    </row>
    <row r="649" spans="2:13" ht="14.55" customHeight="1" thickBot="1">
      <c r="B649" s="51"/>
      <c r="C649" s="43">
        <v>7258489.9999999981</v>
      </c>
      <c r="D649" s="43">
        <v>2611720.0000000009</v>
      </c>
      <c r="E649" s="43">
        <v>7964060.0000000028</v>
      </c>
      <c r="F649" s="43">
        <f t="shared" si="32"/>
        <v>17834.270000000004</v>
      </c>
      <c r="G649" s="43">
        <v>18992.72</v>
      </c>
      <c r="H649" s="43">
        <v>18877.580000000002</v>
      </c>
      <c r="I649" s="44">
        <f t="shared" si="33"/>
        <v>37.8703</v>
      </c>
      <c r="J649" s="49">
        <f t="shared" si="34"/>
        <v>37.8703</v>
      </c>
      <c r="M649">
        <v>7258489.9999999981</v>
      </c>
    </row>
    <row r="650" spans="2:13" ht="14.55" customHeight="1">
      <c r="B650" s="51">
        <v>44105</v>
      </c>
      <c r="C650" s="50">
        <v>34510.000000002037</v>
      </c>
      <c r="D650" s="50">
        <v>0</v>
      </c>
      <c r="E650" s="50">
        <v>308669.99999999825</v>
      </c>
      <c r="F650" s="50">
        <f t="shared" si="32"/>
        <v>343.18000000000029</v>
      </c>
      <c r="G650" s="50">
        <v>582.22000000000116</v>
      </c>
      <c r="H650" s="50">
        <v>589.42999999999302</v>
      </c>
      <c r="I650" s="50">
        <f t="shared" si="33"/>
        <v>1.1716499999999941</v>
      </c>
      <c r="J650" s="48">
        <f t="shared" si="34"/>
        <v>1.1716499999999941</v>
      </c>
      <c r="M650">
        <v>34510.000000002037</v>
      </c>
    </row>
    <row r="651" spans="2:13" ht="14.55" customHeight="1">
      <c r="B651" s="51">
        <v>44106</v>
      </c>
      <c r="C651" s="50">
        <v>31650.000000001455</v>
      </c>
      <c r="D651" s="50">
        <v>0</v>
      </c>
      <c r="E651" s="50">
        <v>302230.0000000032</v>
      </c>
      <c r="F651" s="50">
        <f t="shared" si="32"/>
        <v>333.88000000000466</v>
      </c>
      <c r="G651" s="50">
        <v>569.19999999999709</v>
      </c>
      <c r="H651" s="50">
        <v>580.41999999999825</v>
      </c>
      <c r="I651" s="50">
        <f t="shared" si="33"/>
        <v>1.1496199999999954</v>
      </c>
      <c r="J651" s="48">
        <f t="shared" si="34"/>
        <v>1.1496199999999954</v>
      </c>
      <c r="M651">
        <v>31650.000000001455</v>
      </c>
    </row>
    <row r="652" spans="2:13" ht="14.55" customHeight="1">
      <c r="B652" s="51">
        <v>44107</v>
      </c>
      <c r="C652" s="50">
        <v>32459.999999999127</v>
      </c>
      <c r="D652" s="50">
        <v>0</v>
      </c>
      <c r="E652" s="50">
        <v>300040.00000000087</v>
      </c>
      <c r="F652" s="50">
        <f t="shared" si="32"/>
        <v>332.5</v>
      </c>
      <c r="G652" s="50">
        <v>550.2100000000064</v>
      </c>
      <c r="H652" s="50">
        <v>561.4600000000064</v>
      </c>
      <c r="I652" s="50">
        <f t="shared" si="33"/>
        <v>1.1116700000000128</v>
      </c>
      <c r="J652" s="48">
        <f t="shared" si="34"/>
        <v>1.1116700000000128</v>
      </c>
      <c r="M652">
        <v>32459.999999999127</v>
      </c>
    </row>
    <row r="653" spans="2:13" ht="14.55" customHeight="1">
      <c r="B653" s="51">
        <v>44108</v>
      </c>
      <c r="C653" s="50">
        <v>32849.999999998545</v>
      </c>
      <c r="D653" s="50">
        <v>0</v>
      </c>
      <c r="E653" s="50">
        <v>297079.99999999447</v>
      </c>
      <c r="F653" s="50">
        <f t="shared" si="32"/>
        <v>329.92999999999302</v>
      </c>
      <c r="G653" s="50">
        <v>567.83000000000175</v>
      </c>
      <c r="H653" s="50">
        <v>579.58999999999651</v>
      </c>
      <c r="I653" s="50">
        <f t="shared" si="33"/>
        <v>1.1474199999999983</v>
      </c>
      <c r="J653" s="48">
        <f t="shared" si="34"/>
        <v>1.1474199999999983</v>
      </c>
      <c r="M653">
        <v>32849.999999998545</v>
      </c>
    </row>
    <row r="654" spans="2:13" ht="14.55" customHeight="1">
      <c r="B654" s="51">
        <v>44109</v>
      </c>
      <c r="C654" s="50">
        <v>29300.00000000291</v>
      </c>
      <c r="D654" s="50">
        <v>0</v>
      </c>
      <c r="E654" s="50">
        <v>284240.00000000524</v>
      </c>
      <c r="F654" s="50">
        <f t="shared" si="32"/>
        <v>313.54000000000815</v>
      </c>
      <c r="G654" s="50">
        <v>571.02999999999884</v>
      </c>
      <c r="H654" s="50">
        <v>581.05000000000291</v>
      </c>
      <c r="I654" s="50">
        <f t="shared" si="33"/>
        <v>1.1520800000000018</v>
      </c>
      <c r="J654" s="48">
        <f t="shared" si="34"/>
        <v>1.1520800000000018</v>
      </c>
      <c r="M654">
        <v>29300.00000000291</v>
      </c>
    </row>
    <row r="655" spans="2:13" ht="14.55" customHeight="1">
      <c r="B655" s="51">
        <v>44110</v>
      </c>
      <c r="C655" s="50">
        <v>59080.000000001746</v>
      </c>
      <c r="D655" s="50">
        <v>0</v>
      </c>
      <c r="E655" s="50">
        <v>248279.99999999884</v>
      </c>
      <c r="F655" s="50">
        <f t="shared" si="32"/>
        <v>307.36000000000058</v>
      </c>
      <c r="G655" s="50">
        <v>581.33999999999651</v>
      </c>
      <c r="H655" s="50">
        <v>590.16999999999825</v>
      </c>
      <c r="I655" s="50">
        <f t="shared" si="33"/>
        <v>1.1715099999999947</v>
      </c>
      <c r="J655" s="48">
        <f t="shared" si="34"/>
        <v>1.1715099999999947</v>
      </c>
      <c r="M655">
        <v>59080.000000001746</v>
      </c>
    </row>
    <row r="656" spans="2:13" ht="14.55" customHeight="1">
      <c r="B656" s="51">
        <v>44111</v>
      </c>
      <c r="C656" s="50">
        <v>106479.99999999593</v>
      </c>
      <c r="D656" s="50">
        <v>0</v>
      </c>
      <c r="E656" s="50">
        <v>198409.99999999622</v>
      </c>
      <c r="F656" s="50">
        <f t="shared" si="32"/>
        <v>304.88999999999214</v>
      </c>
      <c r="G656" s="50">
        <v>552.91999999999825</v>
      </c>
      <c r="H656" s="50">
        <v>564.85000000000582</v>
      </c>
      <c r="I656" s="50">
        <f t="shared" si="33"/>
        <v>1.1177700000000041</v>
      </c>
      <c r="J656" s="48">
        <f t="shared" si="34"/>
        <v>1.1177700000000041</v>
      </c>
      <c r="M656">
        <v>106479.99999999593</v>
      </c>
    </row>
    <row r="657" spans="2:13" ht="14.55" customHeight="1">
      <c r="B657" s="51">
        <v>44112</v>
      </c>
      <c r="C657" s="50">
        <v>265870.00000000262</v>
      </c>
      <c r="D657" s="50">
        <v>0</v>
      </c>
      <c r="E657" s="50">
        <v>24590.000000003783</v>
      </c>
      <c r="F657" s="50">
        <f t="shared" si="32"/>
        <v>290.4600000000064</v>
      </c>
      <c r="G657" s="50">
        <v>583.64999999999418</v>
      </c>
      <c r="H657" s="50">
        <v>595.86000000000058</v>
      </c>
      <c r="I657" s="50">
        <f t="shared" si="33"/>
        <v>1.1795099999999947</v>
      </c>
      <c r="J657" s="48">
        <f t="shared" si="34"/>
        <v>1.1795099999999947</v>
      </c>
      <c r="M657">
        <v>265870.00000000262</v>
      </c>
    </row>
    <row r="658" spans="2:13" ht="14.55" customHeight="1">
      <c r="B658" s="51">
        <v>44113</v>
      </c>
      <c r="C658" s="50">
        <v>134139.99999999942</v>
      </c>
      <c r="D658" s="50">
        <v>0</v>
      </c>
      <c r="E658" s="50">
        <v>147360.00000000058</v>
      </c>
      <c r="F658" s="50">
        <f t="shared" si="32"/>
        <v>281.5</v>
      </c>
      <c r="G658" s="50">
        <v>582.74000000000524</v>
      </c>
      <c r="H658" s="50">
        <v>592.01999999998952</v>
      </c>
      <c r="I658" s="50">
        <f t="shared" si="33"/>
        <v>1.1747599999999947</v>
      </c>
      <c r="J658" s="48">
        <f t="shared" si="34"/>
        <v>1.1747599999999947</v>
      </c>
      <c r="M658">
        <v>134139.99999999942</v>
      </c>
    </row>
    <row r="659" spans="2:13" ht="14.55" customHeight="1">
      <c r="B659" s="51">
        <v>44114</v>
      </c>
      <c r="C659" s="50">
        <v>0</v>
      </c>
      <c r="D659" s="50">
        <v>0</v>
      </c>
      <c r="E659" s="50">
        <v>290869.99999999534</v>
      </c>
      <c r="F659" s="50">
        <f t="shared" si="32"/>
        <v>290.86999999999534</v>
      </c>
      <c r="G659" s="50">
        <v>563.19000000000233</v>
      </c>
      <c r="H659" s="50">
        <v>573.83000000000175</v>
      </c>
      <c r="I659" s="50">
        <f t="shared" si="33"/>
        <v>1.1370200000000041</v>
      </c>
      <c r="J659" s="48">
        <f t="shared" si="34"/>
        <v>1.1370200000000041</v>
      </c>
      <c r="M659">
        <v>0</v>
      </c>
    </row>
    <row r="660" spans="2:13" ht="14.55" customHeight="1">
      <c r="B660" s="51">
        <v>44115</v>
      </c>
      <c r="C660" s="50">
        <v>33879.999999997381</v>
      </c>
      <c r="D660" s="50">
        <v>0</v>
      </c>
      <c r="E660" s="50">
        <v>249650.00000000146</v>
      </c>
      <c r="F660" s="50">
        <f t="shared" si="32"/>
        <v>283.52999999999884</v>
      </c>
      <c r="G660" s="50">
        <v>558.72999999999593</v>
      </c>
      <c r="H660" s="50">
        <v>568.8700000000099</v>
      </c>
      <c r="I660" s="50">
        <f t="shared" si="33"/>
        <v>1.1276000000000059</v>
      </c>
      <c r="J660" s="48">
        <f t="shared" si="34"/>
        <v>1.1276000000000059</v>
      </c>
      <c r="M660">
        <v>33879.999999997381</v>
      </c>
    </row>
    <row r="661" spans="2:13" ht="14.55" customHeight="1">
      <c r="B661" s="51">
        <v>44116</v>
      </c>
      <c r="C661" s="50">
        <v>29940.000000002328</v>
      </c>
      <c r="D661" s="50">
        <v>0</v>
      </c>
      <c r="E661" s="50">
        <v>245440.00000000233</v>
      </c>
      <c r="F661" s="50">
        <f t="shared" si="32"/>
        <v>275.38000000000466</v>
      </c>
      <c r="G661" s="50">
        <v>576.05000000000291</v>
      </c>
      <c r="H661" s="50">
        <v>584.29999999998836</v>
      </c>
      <c r="I661" s="50">
        <f t="shared" si="33"/>
        <v>1.1603499999999913</v>
      </c>
      <c r="J661" s="48">
        <f t="shared" si="34"/>
        <v>1.1603499999999913</v>
      </c>
      <c r="M661">
        <v>29940.000000002328</v>
      </c>
    </row>
    <row r="662" spans="2:13" ht="14.55" customHeight="1">
      <c r="B662" s="51">
        <v>44117</v>
      </c>
      <c r="C662" s="50">
        <v>29319.999999999709</v>
      </c>
      <c r="D662" s="50">
        <v>0</v>
      </c>
      <c r="E662" s="50">
        <v>239019.9999999968</v>
      </c>
      <c r="F662" s="50">
        <f t="shared" si="32"/>
        <v>268.33999999999651</v>
      </c>
      <c r="G662" s="50">
        <v>601.99000000000524</v>
      </c>
      <c r="H662" s="50">
        <v>604.53000000001339</v>
      </c>
      <c r="I662" s="50">
        <f t="shared" si="33"/>
        <v>1.2065200000000187</v>
      </c>
      <c r="J662" s="48">
        <f t="shared" si="34"/>
        <v>1.2065200000000187</v>
      </c>
      <c r="M662">
        <v>29319.999999999709</v>
      </c>
    </row>
    <row r="663" spans="2:13" ht="14.55" customHeight="1">
      <c r="B663" s="51">
        <v>44118</v>
      </c>
      <c r="C663" s="50">
        <v>34139.999999999418</v>
      </c>
      <c r="D663" s="50">
        <v>0</v>
      </c>
      <c r="E663" s="50">
        <v>230900.00000000146</v>
      </c>
      <c r="F663" s="50">
        <f t="shared" si="32"/>
        <v>265.04000000000087</v>
      </c>
      <c r="G663" s="50">
        <v>608.8799999999901</v>
      </c>
      <c r="H663" s="50">
        <v>610.47999999999593</v>
      </c>
      <c r="I663" s="50">
        <f t="shared" si="33"/>
        <v>1.219359999999986</v>
      </c>
      <c r="J663" s="48">
        <f t="shared" si="34"/>
        <v>1.219359999999986</v>
      </c>
      <c r="M663">
        <v>34139.999999999418</v>
      </c>
    </row>
    <row r="664" spans="2:13" ht="14.55" customHeight="1">
      <c r="B664" s="51">
        <v>44119</v>
      </c>
      <c r="C664" s="50">
        <v>32589.999999996508</v>
      </c>
      <c r="D664" s="50">
        <v>0</v>
      </c>
      <c r="E664" s="50">
        <v>225889.99999999942</v>
      </c>
      <c r="F664" s="50">
        <f t="shared" si="32"/>
        <v>258.47999999999593</v>
      </c>
      <c r="G664" s="50">
        <v>602.76000000000931</v>
      </c>
      <c r="H664" s="50">
        <v>601.41000000000349</v>
      </c>
      <c r="I664" s="50">
        <f t="shared" si="33"/>
        <v>1.2041700000000128</v>
      </c>
      <c r="J664" s="48">
        <f t="shared" si="34"/>
        <v>1.2041700000000128</v>
      </c>
      <c r="M664">
        <v>32589.999999996508</v>
      </c>
    </row>
    <row r="665" spans="2:13" ht="14.55" customHeight="1">
      <c r="B665" s="51">
        <v>44120</v>
      </c>
      <c r="C665" s="50">
        <v>34160.000000003492</v>
      </c>
      <c r="D665" s="50">
        <v>0</v>
      </c>
      <c r="E665" s="50">
        <v>219090.00000000378</v>
      </c>
      <c r="F665" s="50">
        <f t="shared" si="32"/>
        <v>253.25000000000728</v>
      </c>
      <c r="G665" s="50">
        <v>597.55999999999767</v>
      </c>
      <c r="H665" s="50">
        <v>596.73999999999069</v>
      </c>
      <c r="I665" s="50">
        <f t="shared" si="33"/>
        <v>1.1942999999999884</v>
      </c>
      <c r="J665" s="48">
        <f t="shared" si="34"/>
        <v>1.1942999999999884</v>
      </c>
      <c r="M665">
        <v>34160.000000003492</v>
      </c>
    </row>
    <row r="666" spans="2:13" ht="14.55" customHeight="1">
      <c r="B666" s="51">
        <v>44121</v>
      </c>
      <c r="C666" s="50">
        <v>36010.000000002037</v>
      </c>
      <c r="D666" s="50">
        <v>0</v>
      </c>
      <c r="E666" s="50">
        <v>216079.99999999447</v>
      </c>
      <c r="F666" s="50">
        <f t="shared" si="32"/>
        <v>252.08999999999651</v>
      </c>
      <c r="G666" s="50">
        <v>609.58000000000175</v>
      </c>
      <c r="H666" s="50">
        <v>608.4600000000064</v>
      </c>
      <c r="I666" s="50">
        <f t="shared" si="33"/>
        <v>1.2180400000000082</v>
      </c>
      <c r="J666" s="48">
        <f t="shared" si="34"/>
        <v>1.2180400000000082</v>
      </c>
      <c r="M666">
        <v>36010.000000002037</v>
      </c>
    </row>
    <row r="667" spans="2:13" ht="14.55" customHeight="1">
      <c r="B667" s="51">
        <v>44122</v>
      </c>
      <c r="C667" s="50">
        <v>33970.000000001164</v>
      </c>
      <c r="D667" s="50">
        <v>0</v>
      </c>
      <c r="E667" s="50">
        <v>211270.00000000407</v>
      </c>
      <c r="F667" s="50">
        <f t="shared" si="32"/>
        <v>245.24000000000524</v>
      </c>
      <c r="G667" s="50">
        <v>578.55000000000291</v>
      </c>
      <c r="H667" s="50">
        <v>588.86999999999534</v>
      </c>
      <c r="I667" s="50">
        <f t="shared" si="33"/>
        <v>1.1674199999999983</v>
      </c>
      <c r="J667" s="48">
        <f t="shared" si="34"/>
        <v>1.1674199999999983</v>
      </c>
      <c r="M667">
        <v>33970.000000001164</v>
      </c>
    </row>
    <row r="668" spans="2:13" ht="14.55" customHeight="1">
      <c r="B668" s="51">
        <v>44123</v>
      </c>
      <c r="C668" s="50">
        <v>32649.999999994179</v>
      </c>
      <c r="D668" s="50">
        <v>0</v>
      </c>
      <c r="E668" s="50">
        <v>202440.00000000233</v>
      </c>
      <c r="F668" s="50">
        <f t="shared" si="32"/>
        <v>235.08999999999651</v>
      </c>
      <c r="G668" s="50">
        <v>584.20999999999185</v>
      </c>
      <c r="H668" s="50">
        <v>591.86999999999534</v>
      </c>
      <c r="I668" s="50">
        <f t="shared" si="33"/>
        <v>1.1760799999999871</v>
      </c>
      <c r="J668" s="48">
        <f t="shared" si="34"/>
        <v>1.1760799999999871</v>
      </c>
      <c r="M668">
        <v>32649.999999994179</v>
      </c>
    </row>
    <row r="669" spans="2:13" ht="14.55" customHeight="1">
      <c r="B669" s="51">
        <v>44124</v>
      </c>
      <c r="C669" s="50">
        <v>11090.000000003783</v>
      </c>
      <c r="D669" s="50">
        <v>0</v>
      </c>
      <c r="E669" s="50">
        <v>202829.99999999447</v>
      </c>
      <c r="F669" s="50">
        <f t="shared" si="32"/>
        <v>213.91999999999825</v>
      </c>
      <c r="G669" s="50">
        <v>565.13000000000466</v>
      </c>
      <c r="H669" s="50">
        <v>564.9600000000064</v>
      </c>
      <c r="I669" s="50">
        <f t="shared" si="33"/>
        <v>1.1300900000000111</v>
      </c>
      <c r="J669" s="48">
        <f t="shared" si="34"/>
        <v>1.1300900000000111</v>
      </c>
      <c r="M669">
        <v>11090.000000003783</v>
      </c>
    </row>
    <row r="670" spans="2:13" ht="14.55" customHeight="1">
      <c r="B670" s="51">
        <v>44125</v>
      </c>
      <c r="C670" s="50">
        <v>29989.999999997963</v>
      </c>
      <c r="D670" s="50">
        <v>0</v>
      </c>
      <c r="E670" s="50">
        <v>195250</v>
      </c>
      <c r="F670" s="50">
        <f t="shared" si="32"/>
        <v>225.23999999999796</v>
      </c>
      <c r="G670" s="50">
        <v>627.16000000000349</v>
      </c>
      <c r="H670" s="50">
        <v>623.08999999999651</v>
      </c>
      <c r="I670" s="50">
        <f t="shared" si="33"/>
        <v>1.2502500000000001</v>
      </c>
      <c r="J670" s="48">
        <f t="shared" si="34"/>
        <v>1.2502500000000001</v>
      </c>
      <c r="M670">
        <v>29989.999999997963</v>
      </c>
    </row>
    <row r="671" spans="2:13" ht="14.55" customHeight="1">
      <c r="B671" s="51">
        <v>44126</v>
      </c>
      <c r="C671" s="50">
        <v>0</v>
      </c>
      <c r="D671" s="50">
        <v>0</v>
      </c>
      <c r="E671" s="50">
        <v>217490.00000000524</v>
      </c>
      <c r="F671" s="50">
        <f t="shared" si="32"/>
        <v>217.49000000000524</v>
      </c>
      <c r="G671" s="50">
        <v>604.13999999999942</v>
      </c>
      <c r="H671" s="50">
        <v>609.80999999999767</v>
      </c>
      <c r="I671" s="50">
        <f t="shared" si="33"/>
        <v>1.2139499999999972</v>
      </c>
      <c r="J671" s="48">
        <f t="shared" si="34"/>
        <v>1.2139499999999972</v>
      </c>
      <c r="M671">
        <v>0</v>
      </c>
    </row>
    <row r="672" spans="2:13" ht="14.55" customHeight="1">
      <c r="B672" s="51">
        <v>44127</v>
      </c>
      <c r="C672" s="50">
        <v>34169.999999998254</v>
      </c>
      <c r="D672" s="50">
        <v>0</v>
      </c>
      <c r="E672" s="50">
        <v>174279.99999999884</v>
      </c>
      <c r="F672" s="50">
        <f t="shared" si="32"/>
        <v>208.44999999999709</v>
      </c>
      <c r="G672" s="50">
        <v>559.91999999999825</v>
      </c>
      <c r="H672" s="50">
        <v>573.16999999999825</v>
      </c>
      <c r="I672" s="50">
        <f t="shared" si="33"/>
        <v>1.1330899999999966</v>
      </c>
      <c r="J672" s="48">
        <f t="shared" si="34"/>
        <v>1.1330899999999966</v>
      </c>
      <c r="M672">
        <v>34169.999999998254</v>
      </c>
    </row>
    <row r="673" spans="2:13" ht="14.55" customHeight="1">
      <c r="B673" s="51">
        <v>44128</v>
      </c>
      <c r="C673" s="50">
        <v>33209.999999999127</v>
      </c>
      <c r="D673" s="50">
        <v>0</v>
      </c>
      <c r="E673" s="50">
        <v>169389.99999999942</v>
      </c>
      <c r="F673" s="50">
        <f t="shared" si="32"/>
        <v>202.59999999999854</v>
      </c>
      <c r="G673" s="50">
        <v>962.08000000000175</v>
      </c>
      <c r="H673" s="50">
        <v>260.1200000000099</v>
      </c>
      <c r="I673" s="50">
        <f t="shared" si="33"/>
        <v>1.2222000000000117</v>
      </c>
      <c r="J673" s="48">
        <f t="shared" si="34"/>
        <v>1.2222000000000117</v>
      </c>
      <c r="M673">
        <v>33209.999999999127</v>
      </c>
    </row>
    <row r="674" spans="2:13" ht="14.55" customHeight="1">
      <c r="B674" s="51">
        <v>44129</v>
      </c>
      <c r="C674" s="50">
        <v>33480.000000003201</v>
      </c>
      <c r="D674" s="50">
        <v>0</v>
      </c>
      <c r="E674" s="50">
        <v>163459.99999999913</v>
      </c>
      <c r="F674" s="50">
        <f t="shared" si="32"/>
        <v>196.94000000000233</v>
      </c>
      <c r="G674" s="50">
        <v>1215.8799999999901</v>
      </c>
      <c r="H674" s="50">
        <v>54.839999999996508</v>
      </c>
      <c r="I674" s="50">
        <f t="shared" si="33"/>
        <v>1.2707199999999865</v>
      </c>
      <c r="J674" s="48">
        <f t="shared" si="34"/>
        <v>1.2707199999999865</v>
      </c>
      <c r="M674">
        <v>33480.000000003201</v>
      </c>
    </row>
    <row r="675" spans="2:13" ht="14.55" customHeight="1">
      <c r="B675" s="51">
        <v>44130</v>
      </c>
      <c r="C675" s="50">
        <v>33209.999999999127</v>
      </c>
      <c r="D675" s="50">
        <v>0</v>
      </c>
      <c r="E675" s="50">
        <v>156230.0000000032</v>
      </c>
      <c r="F675" s="50">
        <f t="shared" si="32"/>
        <v>189.44000000000233</v>
      </c>
      <c r="G675" s="50">
        <v>1249.9900000000052</v>
      </c>
      <c r="H675" s="50">
        <v>50.630000000004657</v>
      </c>
      <c r="I675" s="50">
        <f t="shared" si="33"/>
        <v>1.3006200000000099</v>
      </c>
      <c r="J675" s="48">
        <f t="shared" si="34"/>
        <v>1.3006200000000099</v>
      </c>
      <c r="M675">
        <v>33209.999999999127</v>
      </c>
    </row>
    <row r="676" spans="2:13" ht="14.55" customHeight="1">
      <c r="B676" s="51">
        <v>44131</v>
      </c>
      <c r="C676" s="50">
        <v>36730.000000003201</v>
      </c>
      <c r="D676" s="50">
        <v>0</v>
      </c>
      <c r="E676" s="50">
        <v>153909.99999999622</v>
      </c>
      <c r="F676" s="50">
        <f t="shared" si="32"/>
        <v>190.63999999999942</v>
      </c>
      <c r="G676" s="50">
        <v>1208.0999999999913</v>
      </c>
      <c r="H676" s="50">
        <v>46.849999999991269</v>
      </c>
      <c r="I676" s="50">
        <f t="shared" si="33"/>
        <v>1.2549499999999825</v>
      </c>
      <c r="J676" s="48">
        <f t="shared" si="34"/>
        <v>1.2549499999999825</v>
      </c>
      <c r="M676">
        <v>36730.000000003201</v>
      </c>
    </row>
    <row r="677" spans="2:13" ht="15" customHeight="1">
      <c r="B677" s="51">
        <v>44132</v>
      </c>
      <c r="C677" s="50">
        <v>36110.000000000582</v>
      </c>
      <c r="D677" s="50">
        <v>0</v>
      </c>
      <c r="E677" s="50">
        <v>150650.00000000146</v>
      </c>
      <c r="F677" s="50">
        <f t="shared" si="32"/>
        <v>186.76000000000204</v>
      </c>
      <c r="G677" s="50">
        <v>1220</v>
      </c>
      <c r="H677" s="50">
        <v>48</v>
      </c>
      <c r="I677" s="50">
        <f t="shared" si="33"/>
        <v>1.268</v>
      </c>
      <c r="J677" s="48">
        <f t="shared" si="34"/>
        <v>1.268</v>
      </c>
      <c r="M677">
        <v>36110.000000000582</v>
      </c>
    </row>
    <row r="678" spans="2:13" ht="15" customHeight="1">
      <c r="B678" s="51">
        <v>44133</v>
      </c>
      <c r="C678" s="50">
        <v>36409.999999996217</v>
      </c>
      <c r="D678" s="50">
        <v>0</v>
      </c>
      <c r="E678" s="50">
        <v>147930.00000000029</v>
      </c>
      <c r="F678" s="50">
        <f t="shared" si="32"/>
        <v>184.33999999999651</v>
      </c>
      <c r="G678" s="50">
        <v>1145.9300000000076</v>
      </c>
      <c r="H678" s="50">
        <v>44.700000000011642</v>
      </c>
      <c r="I678" s="50">
        <f t="shared" si="33"/>
        <v>1.1906300000000192</v>
      </c>
      <c r="J678" s="48">
        <f t="shared" si="34"/>
        <v>1.1906300000000192</v>
      </c>
      <c r="M678">
        <v>36409.999999996217</v>
      </c>
    </row>
    <row r="679" spans="2:13" ht="14.55" customHeight="1">
      <c r="B679" s="51">
        <v>44134</v>
      </c>
      <c r="C679" s="50">
        <v>37440.000000002328</v>
      </c>
      <c r="D679" s="50">
        <v>0</v>
      </c>
      <c r="E679" s="50">
        <v>140839.99999999651</v>
      </c>
      <c r="F679" s="50">
        <f t="shared" si="32"/>
        <v>178.27999999999884</v>
      </c>
      <c r="G679" s="50">
        <v>1172</v>
      </c>
      <c r="H679" s="50">
        <v>46</v>
      </c>
      <c r="I679" s="50">
        <f t="shared" si="33"/>
        <v>1.218</v>
      </c>
      <c r="J679" s="48">
        <f t="shared" si="34"/>
        <v>1.218</v>
      </c>
      <c r="M679">
        <v>37440.000000002328</v>
      </c>
    </row>
    <row r="680" spans="2:13" ht="14.55" customHeight="1" thickBot="1">
      <c r="B680" s="51">
        <v>44135</v>
      </c>
      <c r="C680" s="50">
        <v>36930.000000000291</v>
      </c>
      <c r="D680" s="50">
        <v>0</v>
      </c>
      <c r="E680" s="50">
        <v>140090.00000000378</v>
      </c>
      <c r="F680" s="50">
        <f t="shared" si="32"/>
        <v>177.02000000000407</v>
      </c>
      <c r="G680" s="50">
        <v>1182</v>
      </c>
      <c r="H680" s="50">
        <v>47</v>
      </c>
      <c r="I680" s="50">
        <f t="shared" si="33"/>
        <v>1.2290000000000001</v>
      </c>
      <c r="J680" s="48">
        <f t="shared" si="34"/>
        <v>1.2290000000000001</v>
      </c>
      <c r="M680">
        <v>36930.000000000291</v>
      </c>
    </row>
    <row r="681" spans="2:13" ht="14.55" customHeight="1" thickBot="1">
      <c r="B681" s="51"/>
      <c r="C681" s="43">
        <v>1381770.000000004</v>
      </c>
      <c r="D681" s="43">
        <v>0</v>
      </c>
      <c r="E681" s="43">
        <v>6453900</v>
      </c>
      <c r="F681" s="43">
        <f t="shared" si="32"/>
        <v>7835.6700000000037</v>
      </c>
      <c r="G681" s="43">
        <v>22734.97</v>
      </c>
      <c r="H681" s="43">
        <v>14133.380000000005</v>
      </c>
      <c r="I681" s="44">
        <f t="shared" si="33"/>
        <v>36.868350000000007</v>
      </c>
      <c r="J681" s="49">
        <f t="shared" si="34"/>
        <v>36.868350000000007</v>
      </c>
      <c r="M681">
        <v>1381770.000000004</v>
      </c>
    </row>
    <row r="682" spans="2:13" ht="14.55" customHeight="1">
      <c r="B682" s="51">
        <v>44136</v>
      </c>
      <c r="C682" s="50">
        <v>31869.999999995343</v>
      </c>
      <c r="D682" s="50">
        <v>0</v>
      </c>
      <c r="E682" s="50">
        <v>138709.99999999913</v>
      </c>
      <c r="F682" s="50">
        <f t="shared" si="32"/>
        <v>170.57999999999447</v>
      </c>
      <c r="G682" s="50">
        <v>1104.7700000000041</v>
      </c>
      <c r="H682" s="50">
        <v>51.149999999994179</v>
      </c>
      <c r="I682" s="50">
        <f t="shared" si="33"/>
        <v>1.1559199999999983</v>
      </c>
      <c r="J682" s="48">
        <f t="shared" si="34"/>
        <v>1.1559199999999983</v>
      </c>
      <c r="M682">
        <v>31869.999999995343</v>
      </c>
    </row>
    <row r="683" spans="2:13" ht="14.55" customHeight="1">
      <c r="B683" s="51">
        <v>44137</v>
      </c>
      <c r="C683" s="50">
        <v>20710.000000006403</v>
      </c>
      <c r="D683" s="50">
        <v>0</v>
      </c>
      <c r="E683" s="50">
        <v>141479.99999999593</v>
      </c>
      <c r="F683" s="50">
        <f t="shared" si="32"/>
        <v>162.19000000000233</v>
      </c>
      <c r="G683" s="50">
        <v>1166.4199999999983</v>
      </c>
      <c r="H683" s="50">
        <v>49.240000000005239</v>
      </c>
      <c r="I683" s="50">
        <f t="shared" si="33"/>
        <v>1.2156600000000035</v>
      </c>
      <c r="J683" s="48">
        <f t="shared" si="34"/>
        <v>1.2156600000000035</v>
      </c>
      <c r="M683">
        <v>20710.000000006403</v>
      </c>
    </row>
    <row r="684" spans="2:13" ht="14.55" customHeight="1">
      <c r="B684" s="51">
        <v>44138</v>
      </c>
      <c r="C684" s="50">
        <v>0</v>
      </c>
      <c r="D684" s="50">
        <v>0</v>
      </c>
      <c r="E684" s="50">
        <v>182640.00000000669</v>
      </c>
      <c r="F684" s="50">
        <f t="shared" si="32"/>
        <v>182.64000000000669</v>
      </c>
      <c r="G684" s="50">
        <v>1243.5599999999977</v>
      </c>
      <c r="H684" s="50">
        <v>49.409999999988941</v>
      </c>
      <c r="I684" s="50">
        <f t="shared" si="33"/>
        <v>1.2929699999999866</v>
      </c>
      <c r="J684" s="48">
        <f t="shared" si="34"/>
        <v>1.2929699999999866</v>
      </c>
      <c r="M684">
        <v>0</v>
      </c>
    </row>
    <row r="685" spans="2:13" ht="14.55" customHeight="1">
      <c r="B685" s="51">
        <v>44139</v>
      </c>
      <c r="C685" s="50">
        <v>0</v>
      </c>
      <c r="D685" s="50">
        <v>0</v>
      </c>
      <c r="E685" s="50">
        <v>158069.99999999971</v>
      </c>
      <c r="F685" s="50">
        <f t="shared" si="32"/>
        <v>158.06999999999971</v>
      </c>
      <c r="G685" s="50">
        <v>1227.5</v>
      </c>
      <c r="H685" s="50">
        <v>44.970000000001164</v>
      </c>
      <c r="I685" s="50">
        <f t="shared" si="33"/>
        <v>1.2724700000000011</v>
      </c>
      <c r="J685" s="48">
        <f t="shared" si="34"/>
        <v>1.2724700000000011</v>
      </c>
      <c r="M685">
        <v>0</v>
      </c>
    </row>
    <row r="686" spans="2:13" ht="14.55" customHeight="1">
      <c r="B686" s="51">
        <v>44140</v>
      </c>
      <c r="C686" s="50">
        <v>0</v>
      </c>
      <c r="D686" s="50">
        <v>0</v>
      </c>
      <c r="E686" s="50">
        <v>152250</v>
      </c>
      <c r="F686" s="50">
        <f t="shared" si="32"/>
        <v>152.25</v>
      </c>
      <c r="G686" s="50">
        <v>1224.1600000000035</v>
      </c>
      <c r="H686" s="50">
        <v>43.25</v>
      </c>
      <c r="I686" s="50">
        <f t="shared" si="33"/>
        <v>1.2674100000000035</v>
      </c>
      <c r="J686" s="48">
        <f t="shared" si="34"/>
        <v>1.2674100000000035</v>
      </c>
      <c r="M686">
        <v>0</v>
      </c>
    </row>
    <row r="687" spans="2:13" ht="14.55" customHeight="1">
      <c r="B687" s="51">
        <v>44141</v>
      </c>
      <c r="C687" s="50">
        <v>0</v>
      </c>
      <c r="D687" s="50">
        <v>0</v>
      </c>
      <c r="E687" s="50">
        <v>148789.9999999936</v>
      </c>
      <c r="F687" s="50">
        <f t="shared" si="32"/>
        <v>148.7899999999936</v>
      </c>
      <c r="G687" s="50">
        <v>1218.0299999999988</v>
      </c>
      <c r="H687" s="50">
        <v>46.5</v>
      </c>
      <c r="I687" s="50">
        <f t="shared" si="33"/>
        <v>1.2645299999999988</v>
      </c>
      <c r="J687" s="48">
        <f t="shared" si="34"/>
        <v>1.2645299999999988</v>
      </c>
      <c r="M687">
        <v>0</v>
      </c>
    </row>
    <row r="688" spans="2:13" ht="14.55" customHeight="1">
      <c r="B688" s="51">
        <v>44142</v>
      </c>
      <c r="C688" s="50">
        <v>0</v>
      </c>
      <c r="D688" s="50">
        <v>0</v>
      </c>
      <c r="E688" s="50">
        <v>145470.00000000116</v>
      </c>
      <c r="F688" s="50">
        <f t="shared" ref="F688:F751" si="35">SUM(C688:E688)/1000</f>
        <v>145.47000000000116</v>
      </c>
      <c r="G688" s="50">
        <v>1229.8799999999901</v>
      </c>
      <c r="H688" s="50">
        <v>46.330000000001746</v>
      </c>
      <c r="I688" s="50">
        <f t="shared" ref="I688:I751" si="36">SUM(G688:H688)/1000</f>
        <v>1.2762099999999919</v>
      </c>
      <c r="J688" s="48">
        <f t="shared" si="34"/>
        <v>1.2762099999999919</v>
      </c>
      <c r="M688">
        <v>0</v>
      </c>
    </row>
    <row r="689" spans="2:13" ht="14.55" customHeight="1">
      <c r="B689" s="51">
        <v>44143</v>
      </c>
      <c r="C689" s="50">
        <v>0</v>
      </c>
      <c r="D689" s="50">
        <v>0</v>
      </c>
      <c r="E689" s="50">
        <v>144120.00000000262</v>
      </c>
      <c r="F689" s="50">
        <f t="shared" si="35"/>
        <v>144.12000000000262</v>
      </c>
      <c r="G689" s="50">
        <v>1240.8600000000006</v>
      </c>
      <c r="H689" s="50">
        <v>51.80000000000291</v>
      </c>
      <c r="I689" s="50">
        <f t="shared" si="36"/>
        <v>1.2926600000000035</v>
      </c>
      <c r="J689" s="48">
        <f t="shared" si="34"/>
        <v>1.2926600000000035</v>
      </c>
      <c r="M689">
        <v>0</v>
      </c>
    </row>
    <row r="690" spans="2:13" ht="14.55" customHeight="1">
      <c r="B690" s="51">
        <v>44144</v>
      </c>
      <c r="C690" s="50">
        <v>0</v>
      </c>
      <c r="D690" s="50">
        <v>0</v>
      </c>
      <c r="E690" s="50">
        <v>142760.00000000204</v>
      </c>
      <c r="F690" s="50">
        <f t="shared" si="35"/>
        <v>142.76000000000204</v>
      </c>
      <c r="G690" s="50">
        <v>1243.7700000000041</v>
      </c>
      <c r="H690" s="50">
        <v>45.160000000003492</v>
      </c>
      <c r="I690" s="50">
        <f t="shared" si="36"/>
        <v>1.2889300000000075</v>
      </c>
      <c r="J690" s="48">
        <f t="shared" ref="J690:J753" si="37">I690</f>
        <v>1.2889300000000075</v>
      </c>
      <c r="M690">
        <v>0</v>
      </c>
    </row>
    <row r="691" spans="2:13" ht="14.55" customHeight="1">
      <c r="B691" s="51">
        <v>44145</v>
      </c>
      <c r="C691" s="50">
        <v>0</v>
      </c>
      <c r="D691" s="50">
        <v>0</v>
      </c>
      <c r="E691" s="50">
        <v>141269.9999999968</v>
      </c>
      <c r="F691" s="50">
        <f t="shared" si="35"/>
        <v>141.2699999999968</v>
      </c>
      <c r="G691" s="50">
        <v>1158.9100000000035</v>
      </c>
      <c r="H691" s="50">
        <v>44.559999999997672</v>
      </c>
      <c r="I691" s="50">
        <f t="shared" si="36"/>
        <v>1.2034700000000011</v>
      </c>
      <c r="J691" s="48">
        <f t="shared" si="37"/>
        <v>1.2034700000000011</v>
      </c>
      <c r="M691">
        <v>0</v>
      </c>
    </row>
    <row r="692" spans="2:13" ht="14.55" customHeight="1">
      <c r="B692" s="51">
        <v>44146</v>
      </c>
      <c r="C692" s="50">
        <v>0</v>
      </c>
      <c r="D692" s="50">
        <v>0</v>
      </c>
      <c r="E692" s="50">
        <v>140450.00000000437</v>
      </c>
      <c r="F692" s="50">
        <f t="shared" si="35"/>
        <v>140.45000000000437</v>
      </c>
      <c r="G692" s="50">
        <v>1181.429999999993</v>
      </c>
      <c r="H692" s="50">
        <v>42.099999999991269</v>
      </c>
      <c r="I692" s="50">
        <f t="shared" si="36"/>
        <v>1.2235299999999842</v>
      </c>
      <c r="J692" s="48">
        <f t="shared" si="37"/>
        <v>1.2235299999999842</v>
      </c>
      <c r="M692">
        <v>0</v>
      </c>
    </row>
    <row r="693" spans="2:13" ht="14.55" customHeight="1">
      <c r="B693" s="51">
        <v>44147</v>
      </c>
      <c r="C693" s="50">
        <v>0</v>
      </c>
      <c r="D693" s="50">
        <v>3709.9999999991269</v>
      </c>
      <c r="E693" s="50">
        <v>128269.9999999968</v>
      </c>
      <c r="F693" s="50">
        <f t="shared" si="35"/>
        <v>131.97999999999593</v>
      </c>
      <c r="G693" s="50">
        <v>1156.3600000000006</v>
      </c>
      <c r="H693" s="50">
        <v>40.900000000008731</v>
      </c>
      <c r="I693" s="50">
        <f t="shared" si="36"/>
        <v>1.1972600000000093</v>
      </c>
      <c r="J693" s="48">
        <f t="shared" si="37"/>
        <v>1.1972600000000093</v>
      </c>
      <c r="M693">
        <v>0</v>
      </c>
    </row>
    <row r="694" spans="2:13" ht="14.55" customHeight="1">
      <c r="B694" s="51">
        <v>44148</v>
      </c>
      <c r="C694" s="50">
        <v>0</v>
      </c>
      <c r="D694" s="50">
        <v>0</v>
      </c>
      <c r="E694" s="50">
        <v>130150.00000000146</v>
      </c>
      <c r="F694" s="50">
        <f t="shared" si="35"/>
        <v>130.15000000000146</v>
      </c>
      <c r="G694" s="50">
        <v>1098.570000000007</v>
      </c>
      <c r="H694" s="50">
        <v>44.759999999994761</v>
      </c>
      <c r="I694" s="50">
        <f t="shared" si="36"/>
        <v>1.1433300000000017</v>
      </c>
      <c r="J694" s="48">
        <f t="shared" si="37"/>
        <v>1.1433300000000017</v>
      </c>
      <c r="M694">
        <v>0</v>
      </c>
    </row>
    <row r="695" spans="2:13" ht="14.55" customHeight="1">
      <c r="B695" s="51">
        <v>44149</v>
      </c>
      <c r="C695" s="50">
        <v>0</v>
      </c>
      <c r="D695" s="50">
        <v>0</v>
      </c>
      <c r="E695" s="50">
        <v>130529.99999999884</v>
      </c>
      <c r="F695" s="50">
        <f t="shared" si="35"/>
        <v>130.52999999999884</v>
      </c>
      <c r="G695" s="50">
        <v>1117.3000000000175</v>
      </c>
      <c r="H695" s="50">
        <v>54.5</v>
      </c>
      <c r="I695" s="50">
        <f t="shared" si="36"/>
        <v>1.1718000000000175</v>
      </c>
      <c r="J695" s="48">
        <f t="shared" si="37"/>
        <v>1.1718000000000175</v>
      </c>
      <c r="M695">
        <v>0</v>
      </c>
    </row>
    <row r="696" spans="2:13" ht="14.55" customHeight="1">
      <c r="B696" s="51">
        <v>44150</v>
      </c>
      <c r="C696" s="50">
        <v>0</v>
      </c>
      <c r="D696" s="50">
        <v>0</v>
      </c>
      <c r="E696" s="50">
        <v>127839.99999999651</v>
      </c>
      <c r="F696" s="50">
        <f t="shared" si="35"/>
        <v>127.83999999999651</v>
      </c>
      <c r="G696" s="50">
        <v>1117.9400000000023</v>
      </c>
      <c r="H696" s="50">
        <v>56.690000000002328</v>
      </c>
      <c r="I696" s="50">
        <f t="shared" si="36"/>
        <v>1.1746300000000047</v>
      </c>
      <c r="J696" s="48">
        <f t="shared" si="37"/>
        <v>1.1746300000000047</v>
      </c>
      <c r="M696">
        <v>0</v>
      </c>
    </row>
    <row r="697" spans="2:13" ht="14.55" customHeight="1">
      <c r="B697" s="51">
        <v>44151</v>
      </c>
      <c r="C697" s="50">
        <v>0</v>
      </c>
      <c r="D697" s="50">
        <v>9770.0000000004366</v>
      </c>
      <c r="E697" s="50">
        <v>122720.00000000116</v>
      </c>
      <c r="F697" s="50">
        <f t="shared" si="35"/>
        <v>132.4900000000016</v>
      </c>
      <c r="G697" s="50">
        <v>1230.4599999999919</v>
      </c>
      <c r="H697" s="50">
        <v>48.869999999995343</v>
      </c>
      <c r="I697" s="50">
        <f t="shared" si="36"/>
        <v>1.2793299999999872</v>
      </c>
      <c r="J697" s="48">
        <f t="shared" si="37"/>
        <v>1.2793299999999872</v>
      </c>
      <c r="M697">
        <v>0</v>
      </c>
    </row>
    <row r="698" spans="2:13" ht="14.55" customHeight="1">
      <c r="B698" s="51">
        <v>44152</v>
      </c>
      <c r="C698" s="50">
        <v>0</v>
      </c>
      <c r="D698" s="50">
        <v>0</v>
      </c>
      <c r="E698" s="50">
        <v>128919.99999999825</v>
      </c>
      <c r="F698" s="50">
        <f t="shared" si="35"/>
        <v>128.91999999999825</v>
      </c>
      <c r="G698" s="50">
        <v>1114.3600000000006</v>
      </c>
      <c r="H698" s="50">
        <v>40.960000000006403</v>
      </c>
      <c r="I698" s="50">
        <f t="shared" si="36"/>
        <v>1.155320000000007</v>
      </c>
      <c r="J698" s="48">
        <f t="shared" si="37"/>
        <v>1.155320000000007</v>
      </c>
      <c r="M698">
        <v>0</v>
      </c>
    </row>
    <row r="699" spans="2:13" ht="14.55" customHeight="1">
      <c r="B699" s="51">
        <v>44153</v>
      </c>
      <c r="C699" s="50">
        <v>0</v>
      </c>
      <c r="D699" s="50">
        <v>0</v>
      </c>
      <c r="E699" s="50">
        <v>123040.00000000087</v>
      </c>
      <c r="F699" s="50">
        <f t="shared" si="35"/>
        <v>123.04000000000087</v>
      </c>
      <c r="G699" s="50">
        <v>1050.359999999986</v>
      </c>
      <c r="H699" s="50">
        <v>38.220000000001164</v>
      </c>
      <c r="I699" s="50">
        <f t="shared" si="36"/>
        <v>1.0885799999999872</v>
      </c>
      <c r="J699" s="48">
        <f t="shared" si="37"/>
        <v>1.0885799999999872</v>
      </c>
      <c r="M699">
        <v>0</v>
      </c>
    </row>
    <row r="700" spans="2:13" ht="14.55" customHeight="1">
      <c r="B700" s="51">
        <v>44154</v>
      </c>
      <c r="C700" s="50">
        <v>0</v>
      </c>
      <c r="D700" s="50">
        <v>0</v>
      </c>
      <c r="E700" s="50">
        <v>121889.99999999942</v>
      </c>
      <c r="F700" s="50">
        <f t="shared" si="35"/>
        <v>121.88999999999942</v>
      </c>
      <c r="G700" s="50">
        <v>1204.1600000000035</v>
      </c>
      <c r="H700" s="50">
        <v>39.819999999992433</v>
      </c>
      <c r="I700" s="50">
        <f t="shared" si="36"/>
        <v>1.2439799999999959</v>
      </c>
      <c r="J700" s="48">
        <f t="shared" si="37"/>
        <v>1.2439799999999959</v>
      </c>
      <c r="M700">
        <v>0</v>
      </c>
    </row>
    <row r="701" spans="2:13" ht="14.55" customHeight="1">
      <c r="B701" s="51">
        <v>44155</v>
      </c>
      <c r="C701" s="50">
        <v>0</v>
      </c>
      <c r="D701" s="50">
        <v>0</v>
      </c>
      <c r="E701" s="50">
        <v>113819.99999999971</v>
      </c>
      <c r="F701" s="50">
        <f t="shared" si="35"/>
        <v>113.81999999999971</v>
      </c>
      <c r="G701" s="50">
        <v>1135.6000000000058</v>
      </c>
      <c r="H701" s="50">
        <v>39.180000000007567</v>
      </c>
      <c r="I701" s="50">
        <f t="shared" si="36"/>
        <v>1.1747800000000135</v>
      </c>
      <c r="J701" s="48">
        <f t="shared" si="37"/>
        <v>1.1747800000000135</v>
      </c>
      <c r="M701">
        <v>0</v>
      </c>
    </row>
    <row r="702" spans="2:13" ht="14.55" customHeight="1">
      <c r="B702" s="51">
        <v>44156</v>
      </c>
      <c r="C702" s="50">
        <v>0</v>
      </c>
      <c r="D702" s="50">
        <v>0</v>
      </c>
      <c r="E702" s="50">
        <v>110600.00000000582</v>
      </c>
      <c r="F702" s="50">
        <f t="shared" si="35"/>
        <v>110.60000000000582</v>
      </c>
      <c r="G702" s="50">
        <v>1168.0799999999872</v>
      </c>
      <c r="H702" s="50">
        <v>39.970000000001164</v>
      </c>
      <c r="I702" s="50">
        <f t="shared" si="36"/>
        <v>1.2080499999999883</v>
      </c>
      <c r="J702" s="48">
        <f t="shared" si="37"/>
        <v>1.2080499999999883</v>
      </c>
      <c r="M702">
        <v>0</v>
      </c>
    </row>
    <row r="703" spans="2:13" ht="14.55" customHeight="1">
      <c r="B703" s="51">
        <v>44157</v>
      </c>
      <c r="C703" s="50">
        <v>0</v>
      </c>
      <c r="D703" s="50">
        <v>0</v>
      </c>
      <c r="E703" s="50">
        <v>107879.99999999738</v>
      </c>
      <c r="F703" s="50">
        <f t="shared" si="35"/>
        <v>107.87999999999738</v>
      </c>
      <c r="G703" s="50">
        <v>1082.3800000000047</v>
      </c>
      <c r="H703" s="50">
        <v>40.830000000001746</v>
      </c>
      <c r="I703" s="50">
        <f t="shared" si="36"/>
        <v>1.1232100000000065</v>
      </c>
      <c r="J703" s="48">
        <f t="shared" si="37"/>
        <v>1.1232100000000065</v>
      </c>
      <c r="M703">
        <v>0</v>
      </c>
    </row>
    <row r="704" spans="2:13" ht="14.55" customHeight="1">
      <c r="B704" s="51">
        <v>44158</v>
      </c>
      <c r="C704" s="50">
        <v>0</v>
      </c>
      <c r="D704" s="50">
        <v>5270.0000000004366</v>
      </c>
      <c r="E704" s="50">
        <v>101459.99999999913</v>
      </c>
      <c r="F704" s="50">
        <f t="shared" si="35"/>
        <v>106.72999999999956</v>
      </c>
      <c r="G704" s="50">
        <v>1182.3299999999872</v>
      </c>
      <c r="H704" s="50">
        <v>41.069999999992433</v>
      </c>
      <c r="I704" s="50">
        <f t="shared" si="36"/>
        <v>1.2233999999999796</v>
      </c>
      <c r="J704" s="48">
        <f t="shared" si="37"/>
        <v>1.2233999999999796</v>
      </c>
      <c r="M704">
        <v>0</v>
      </c>
    </row>
    <row r="705" spans="2:13" ht="14.55" customHeight="1">
      <c r="B705" s="51">
        <v>44159</v>
      </c>
      <c r="C705" s="50">
        <v>0</v>
      </c>
      <c r="D705" s="50">
        <v>36250</v>
      </c>
      <c r="E705" s="50">
        <v>72489.999999997963</v>
      </c>
      <c r="F705" s="50">
        <f t="shared" si="35"/>
        <v>108.73999999999796</v>
      </c>
      <c r="G705" s="50">
        <v>1308.820000000007</v>
      </c>
      <c r="H705" s="50">
        <v>41.520000000004075</v>
      </c>
      <c r="I705" s="50">
        <f t="shared" si="36"/>
        <v>1.350340000000011</v>
      </c>
      <c r="J705" s="48">
        <f t="shared" si="37"/>
        <v>1.350340000000011</v>
      </c>
      <c r="M705">
        <v>0</v>
      </c>
    </row>
    <row r="706" spans="2:13" ht="14.55" customHeight="1">
      <c r="B706" s="51">
        <v>44160</v>
      </c>
      <c r="C706" s="50">
        <v>0</v>
      </c>
      <c r="D706" s="50">
        <v>35430.000000000291</v>
      </c>
      <c r="E706" s="50">
        <v>82960.000000006403</v>
      </c>
      <c r="F706" s="50">
        <f t="shared" si="35"/>
        <v>118.39000000000669</v>
      </c>
      <c r="G706" s="50">
        <v>1528.9899999999907</v>
      </c>
      <c r="H706" s="50">
        <v>39.179999999993015</v>
      </c>
      <c r="I706" s="50">
        <f t="shared" si="36"/>
        <v>1.5681699999999836</v>
      </c>
      <c r="J706" s="48">
        <f t="shared" si="37"/>
        <v>1.5681699999999836</v>
      </c>
      <c r="M706">
        <v>0</v>
      </c>
    </row>
    <row r="707" spans="2:13" ht="14.55" customHeight="1">
      <c r="B707" s="51">
        <v>44161</v>
      </c>
      <c r="C707" s="50">
        <v>0</v>
      </c>
      <c r="D707" s="50">
        <v>13520.000000000437</v>
      </c>
      <c r="E707" s="50">
        <v>112409.99999999622</v>
      </c>
      <c r="F707" s="50">
        <f t="shared" si="35"/>
        <v>125.92999999999665</v>
      </c>
      <c r="G707" s="50">
        <v>734.21000000002095</v>
      </c>
      <c r="H707" s="50">
        <v>625.19000000000233</v>
      </c>
      <c r="I707" s="50">
        <f t="shared" si="36"/>
        <v>1.3594000000000233</v>
      </c>
      <c r="J707" s="48">
        <f t="shared" si="37"/>
        <v>1.3594000000000233</v>
      </c>
      <c r="M707">
        <v>0</v>
      </c>
    </row>
    <row r="708" spans="2:13" ht="15" customHeight="1">
      <c r="B708" s="51">
        <v>44162</v>
      </c>
      <c r="C708" s="50">
        <v>0</v>
      </c>
      <c r="D708" s="50">
        <v>39659.999999999854</v>
      </c>
      <c r="E708" s="50">
        <v>86669.999999998254</v>
      </c>
      <c r="F708" s="50">
        <f t="shared" si="35"/>
        <v>126.32999999999811</v>
      </c>
      <c r="G708" s="50">
        <v>40.399999999994179</v>
      </c>
      <c r="H708" s="50">
        <v>1094.4000000000087</v>
      </c>
      <c r="I708" s="50">
        <f t="shared" si="36"/>
        <v>1.1348000000000029</v>
      </c>
      <c r="J708" s="48">
        <f t="shared" si="37"/>
        <v>1.1348000000000029</v>
      </c>
      <c r="M708">
        <v>0</v>
      </c>
    </row>
    <row r="709" spans="2:13" ht="15" customHeight="1">
      <c r="B709" s="51">
        <v>44163</v>
      </c>
      <c r="C709" s="50">
        <v>0</v>
      </c>
      <c r="D709" s="50">
        <v>40669.999999998254</v>
      </c>
      <c r="E709" s="50">
        <v>93459.999999999127</v>
      </c>
      <c r="F709" s="50">
        <f t="shared" si="35"/>
        <v>134.12999999999738</v>
      </c>
      <c r="G709" s="50">
        <v>42.579999999987194</v>
      </c>
      <c r="H709" s="50">
        <v>1120.0299999999988</v>
      </c>
      <c r="I709" s="50">
        <f t="shared" si="36"/>
        <v>1.1626099999999859</v>
      </c>
      <c r="J709" s="48">
        <f t="shared" si="37"/>
        <v>1.1626099999999859</v>
      </c>
      <c r="M709">
        <v>0</v>
      </c>
    </row>
    <row r="710" spans="2:13" ht="14.55" customHeight="1">
      <c r="B710" s="51">
        <v>44164</v>
      </c>
      <c r="C710" s="50">
        <v>0</v>
      </c>
      <c r="D710" s="50">
        <v>39590.000000000146</v>
      </c>
      <c r="E710" s="50">
        <v>100000</v>
      </c>
      <c r="F710" s="50">
        <f t="shared" si="35"/>
        <v>139.59000000000015</v>
      </c>
      <c r="G710" s="50">
        <v>42.870000000024447</v>
      </c>
      <c r="H710" s="50">
        <v>1126.429999999993</v>
      </c>
      <c r="I710" s="50">
        <f t="shared" si="36"/>
        <v>1.1693000000000175</v>
      </c>
      <c r="J710" s="48">
        <f t="shared" si="37"/>
        <v>1.1693000000000175</v>
      </c>
      <c r="M710">
        <v>0</v>
      </c>
    </row>
    <row r="711" spans="2:13" ht="14.55" customHeight="1" thickBot="1">
      <c r="B711" s="51">
        <v>44165</v>
      </c>
      <c r="C711" s="50">
        <v>0</v>
      </c>
      <c r="D711" s="50">
        <v>36540.000000000873</v>
      </c>
      <c r="E711" s="50">
        <v>93360.000000000582</v>
      </c>
      <c r="F711" s="50">
        <f t="shared" si="35"/>
        <v>129.90000000000146</v>
      </c>
      <c r="G711" s="50">
        <v>37.079999999987194</v>
      </c>
      <c r="H711" s="50">
        <v>1028.7200000000012</v>
      </c>
      <c r="I711" s="50">
        <f t="shared" si="36"/>
        <v>1.0657999999999883</v>
      </c>
      <c r="J711" s="48">
        <f t="shared" si="37"/>
        <v>1.0657999999999883</v>
      </c>
      <c r="M711">
        <v>0</v>
      </c>
    </row>
    <row r="712" spans="2:13" ht="14.55" customHeight="1" thickBot="1">
      <c r="B712" s="51"/>
      <c r="C712" s="43">
        <v>52580.000000001703</v>
      </c>
      <c r="D712" s="43">
        <v>260409.99999999985</v>
      </c>
      <c r="E712" s="43">
        <v>3724479.9999999949</v>
      </c>
      <c r="F712" s="43">
        <f t="shared" si="35"/>
        <v>4037.4699999999962</v>
      </c>
      <c r="G712" s="43">
        <v>30632.14</v>
      </c>
      <c r="H712" s="43">
        <v>6115.7099999999919</v>
      </c>
      <c r="I712" s="44">
        <f t="shared" si="36"/>
        <v>36.747849999999993</v>
      </c>
      <c r="J712" s="49">
        <f t="shared" si="37"/>
        <v>36.747849999999993</v>
      </c>
      <c r="M712">
        <v>52580.000000001746</v>
      </c>
    </row>
    <row r="713" spans="2:13" ht="14.55" customHeight="1">
      <c r="B713" s="51">
        <v>44166</v>
      </c>
      <c r="C713" s="50">
        <v>0</v>
      </c>
      <c r="D713" s="50">
        <v>37750</v>
      </c>
      <c r="E713" s="50">
        <v>91660.000000003492</v>
      </c>
      <c r="F713" s="50">
        <f t="shared" si="35"/>
        <v>129.41000000000349</v>
      </c>
      <c r="G713" s="50">
        <v>40.209999999991851</v>
      </c>
      <c r="H713" s="50">
        <v>1084.0500000000029</v>
      </c>
      <c r="I713" s="50">
        <f t="shared" si="36"/>
        <v>1.1242599999999947</v>
      </c>
      <c r="J713" s="48">
        <f t="shared" si="37"/>
        <v>1.1242599999999947</v>
      </c>
      <c r="M713">
        <v>0</v>
      </c>
    </row>
    <row r="714" spans="2:13" ht="14.55" customHeight="1">
      <c r="B714" s="51">
        <v>44167</v>
      </c>
      <c r="C714" s="50">
        <v>0</v>
      </c>
      <c r="D714" s="50">
        <v>28200.000000000728</v>
      </c>
      <c r="E714" s="50">
        <v>91959.999999999127</v>
      </c>
      <c r="F714" s="50">
        <f t="shared" si="35"/>
        <v>120.15999999999985</v>
      </c>
      <c r="G714" s="50">
        <v>38.529999999998836</v>
      </c>
      <c r="H714" s="50">
        <v>1131.9400000000023</v>
      </c>
      <c r="I714" s="50">
        <f t="shared" si="36"/>
        <v>1.1704700000000012</v>
      </c>
      <c r="J714" s="48">
        <f t="shared" si="37"/>
        <v>1.1704700000000012</v>
      </c>
      <c r="M714">
        <v>0</v>
      </c>
    </row>
    <row r="715" spans="2:13" ht="14.55" customHeight="1">
      <c r="B715" s="51">
        <v>44168</v>
      </c>
      <c r="C715" s="50">
        <v>0</v>
      </c>
      <c r="D715" s="50">
        <v>38849.999999998545</v>
      </c>
      <c r="E715" s="50">
        <v>89959.999999999127</v>
      </c>
      <c r="F715" s="50">
        <f t="shared" si="35"/>
        <v>128.80999999999767</v>
      </c>
      <c r="G715" s="50">
        <v>37.960000000020955</v>
      </c>
      <c r="H715" s="50">
        <v>1120.679999999993</v>
      </c>
      <c r="I715" s="50">
        <f t="shared" si="36"/>
        <v>1.1586400000000139</v>
      </c>
      <c r="J715" s="48">
        <f t="shared" si="37"/>
        <v>1.1586400000000139</v>
      </c>
      <c r="M715">
        <v>0</v>
      </c>
    </row>
    <row r="716" spans="2:13" ht="14.55" customHeight="1">
      <c r="B716" s="51">
        <v>44169</v>
      </c>
      <c r="C716" s="50">
        <v>0</v>
      </c>
      <c r="D716" s="50">
        <v>36069.999999999709</v>
      </c>
      <c r="E716" s="50">
        <v>85770.000000004075</v>
      </c>
      <c r="F716" s="50">
        <f t="shared" si="35"/>
        <v>121.84000000000378</v>
      </c>
      <c r="G716" s="50">
        <v>37.679999999993015</v>
      </c>
      <c r="H716" s="50">
        <v>1190.6500000000087</v>
      </c>
      <c r="I716" s="50">
        <f t="shared" si="36"/>
        <v>1.2283300000000017</v>
      </c>
      <c r="J716" s="48">
        <f t="shared" si="37"/>
        <v>1.2283300000000017</v>
      </c>
      <c r="M716">
        <v>0</v>
      </c>
    </row>
    <row r="717" spans="2:13" ht="14.55" customHeight="1">
      <c r="B717" s="51">
        <v>44170</v>
      </c>
      <c r="C717" s="50">
        <v>0</v>
      </c>
      <c r="D717" s="50">
        <v>37630.000000001019</v>
      </c>
      <c r="E717" s="50">
        <v>81229.999999995925</v>
      </c>
      <c r="F717" s="50">
        <f t="shared" si="35"/>
        <v>118.85999999999694</v>
      </c>
      <c r="G717" s="50">
        <v>39.540000000008149</v>
      </c>
      <c r="H717" s="50">
        <v>1052.2399999999907</v>
      </c>
      <c r="I717" s="50">
        <f t="shared" si="36"/>
        <v>1.0917799999999989</v>
      </c>
      <c r="J717" s="48">
        <f t="shared" si="37"/>
        <v>1.0917799999999989</v>
      </c>
      <c r="M717">
        <v>0</v>
      </c>
    </row>
    <row r="718" spans="2:13" ht="14.55" customHeight="1">
      <c r="B718" s="51">
        <v>44171</v>
      </c>
      <c r="C718" s="50">
        <v>0</v>
      </c>
      <c r="D718" s="50">
        <v>37799.999999999272</v>
      </c>
      <c r="E718" s="50">
        <v>80120.000000002619</v>
      </c>
      <c r="F718" s="50">
        <f t="shared" si="35"/>
        <v>117.92000000000189</v>
      </c>
      <c r="G718" s="50">
        <v>40.659999999974389</v>
      </c>
      <c r="H718" s="50">
        <v>941.33999999999651</v>
      </c>
      <c r="I718" s="50">
        <f t="shared" si="36"/>
        <v>0.9819999999999709</v>
      </c>
      <c r="J718" s="48">
        <f t="shared" si="37"/>
        <v>0.9819999999999709</v>
      </c>
      <c r="M718">
        <v>0</v>
      </c>
    </row>
    <row r="719" spans="2:13" ht="14.55" customHeight="1">
      <c r="B719" s="51">
        <v>44172</v>
      </c>
      <c r="C719" s="50">
        <v>0</v>
      </c>
      <c r="D719" s="50">
        <v>37540.000000000873</v>
      </c>
      <c r="E719" s="50">
        <v>79059.999999997672</v>
      </c>
      <c r="F719" s="50">
        <f t="shared" si="35"/>
        <v>116.59999999999854</v>
      </c>
      <c r="G719" s="50">
        <v>39.850000000005821</v>
      </c>
      <c r="H719" s="50">
        <v>988.27000000000407</v>
      </c>
      <c r="I719" s="50">
        <f t="shared" si="36"/>
        <v>1.0281200000000099</v>
      </c>
      <c r="J719" s="48">
        <f t="shared" si="37"/>
        <v>1.0281200000000099</v>
      </c>
      <c r="M719">
        <v>0</v>
      </c>
    </row>
    <row r="720" spans="2:13" ht="14.55" customHeight="1">
      <c r="B720" s="51">
        <v>44173</v>
      </c>
      <c r="C720" s="50">
        <v>0</v>
      </c>
      <c r="D720" s="50">
        <v>39720.000000001164</v>
      </c>
      <c r="E720" s="50">
        <v>77650.000000001455</v>
      </c>
      <c r="F720" s="50">
        <f t="shared" si="35"/>
        <v>117.37000000000262</v>
      </c>
      <c r="G720" s="50">
        <v>39.600000000005821</v>
      </c>
      <c r="H720" s="50">
        <v>1040.5299999999988</v>
      </c>
      <c r="I720" s="50">
        <f t="shared" si="36"/>
        <v>1.0801300000000047</v>
      </c>
      <c r="J720" s="48">
        <f t="shared" si="37"/>
        <v>1.0801300000000047</v>
      </c>
      <c r="M720">
        <v>0</v>
      </c>
    </row>
    <row r="721" spans="2:13" ht="14.55" customHeight="1">
      <c r="B721" s="51">
        <v>44174</v>
      </c>
      <c r="C721" s="50">
        <v>0</v>
      </c>
      <c r="D721" s="50">
        <v>40699.99999999709</v>
      </c>
      <c r="E721" s="50">
        <v>91849.999999998545</v>
      </c>
      <c r="F721" s="50">
        <f t="shared" si="35"/>
        <v>132.54999999999563</v>
      </c>
      <c r="G721" s="50">
        <v>38.940000000002328</v>
      </c>
      <c r="H721" s="50">
        <v>992.01000000000931</v>
      </c>
      <c r="I721" s="50">
        <f t="shared" si="36"/>
        <v>1.0309500000000116</v>
      </c>
      <c r="J721" s="48">
        <f t="shared" si="37"/>
        <v>1.0309500000000116</v>
      </c>
      <c r="M721">
        <v>0</v>
      </c>
    </row>
    <row r="722" spans="2:13" ht="14.55" customHeight="1">
      <c r="B722" s="51">
        <v>44175</v>
      </c>
      <c r="C722" s="50">
        <v>0</v>
      </c>
      <c r="D722" s="50">
        <v>40450.000000000728</v>
      </c>
      <c r="E722" s="50">
        <v>95480.000000003201</v>
      </c>
      <c r="F722" s="50">
        <f t="shared" si="35"/>
        <v>135.93000000000393</v>
      </c>
      <c r="G722" s="50">
        <v>41.920000000012806</v>
      </c>
      <c r="H722" s="50">
        <v>1094.0099999999948</v>
      </c>
      <c r="I722" s="50">
        <f t="shared" si="36"/>
        <v>1.1359300000000077</v>
      </c>
      <c r="J722" s="48">
        <f t="shared" si="37"/>
        <v>1.1359300000000077</v>
      </c>
      <c r="M722">
        <v>0</v>
      </c>
    </row>
    <row r="723" spans="2:13" ht="14.55" customHeight="1">
      <c r="B723" s="51">
        <v>44176</v>
      </c>
      <c r="C723" s="50">
        <v>0</v>
      </c>
      <c r="D723" s="50">
        <v>35040.000000000873</v>
      </c>
      <c r="E723" s="50">
        <v>90500</v>
      </c>
      <c r="F723" s="50">
        <f t="shared" si="35"/>
        <v>125.54000000000087</v>
      </c>
      <c r="G723" s="50">
        <v>997.62999999997555</v>
      </c>
      <c r="H723" s="50">
        <v>373.30999999999767</v>
      </c>
      <c r="I723" s="50">
        <f t="shared" si="36"/>
        <v>1.3709399999999732</v>
      </c>
      <c r="J723" s="48">
        <f t="shared" si="37"/>
        <v>1.3709399999999732</v>
      </c>
      <c r="M723">
        <v>0</v>
      </c>
    </row>
    <row r="724" spans="2:13" ht="14.55" customHeight="1">
      <c r="B724" s="51">
        <v>44177</v>
      </c>
      <c r="C724" s="50">
        <v>0</v>
      </c>
      <c r="D724" s="50">
        <v>39020.000000000437</v>
      </c>
      <c r="E724" s="50">
        <v>99699.99999999709</v>
      </c>
      <c r="F724" s="50">
        <f t="shared" si="35"/>
        <v>138.71999999999753</v>
      </c>
      <c r="G724" s="50">
        <v>538.22000000000116</v>
      </c>
      <c r="H724" s="50">
        <v>795.36000000000058</v>
      </c>
      <c r="I724" s="50">
        <f t="shared" si="36"/>
        <v>1.3335800000000018</v>
      </c>
      <c r="J724" s="48">
        <f t="shared" si="37"/>
        <v>1.3335800000000018</v>
      </c>
      <c r="M724">
        <v>0</v>
      </c>
    </row>
    <row r="725" spans="2:13" ht="14.55" customHeight="1">
      <c r="B725" s="51">
        <v>44178</v>
      </c>
      <c r="C725" s="50">
        <v>0</v>
      </c>
      <c r="D725" s="50">
        <v>34880.000000001019</v>
      </c>
      <c r="E725" s="50">
        <v>86169.999999998254</v>
      </c>
      <c r="F725" s="50">
        <f t="shared" si="35"/>
        <v>121.04999999999927</v>
      </c>
      <c r="G725" s="50">
        <v>40.460000000020955</v>
      </c>
      <c r="H725" s="50">
        <v>1259.2100000000064</v>
      </c>
      <c r="I725" s="50">
        <f t="shared" si="36"/>
        <v>1.2996700000000274</v>
      </c>
      <c r="J725" s="48">
        <f t="shared" si="37"/>
        <v>1.2996700000000274</v>
      </c>
      <c r="M725">
        <v>0</v>
      </c>
    </row>
    <row r="726" spans="2:13" ht="14.55" customHeight="1">
      <c r="B726" s="51">
        <v>44179</v>
      </c>
      <c r="C726" s="50">
        <v>0</v>
      </c>
      <c r="D726" s="50">
        <v>38529.999999998836</v>
      </c>
      <c r="E726" s="50">
        <v>81080.000000001746</v>
      </c>
      <c r="F726" s="50">
        <f t="shared" si="35"/>
        <v>119.61000000000058</v>
      </c>
      <c r="G726" s="50">
        <v>38.779999999998836</v>
      </c>
      <c r="H726" s="50">
        <v>1311.5699999999924</v>
      </c>
      <c r="I726" s="50">
        <f t="shared" si="36"/>
        <v>1.3503499999999913</v>
      </c>
      <c r="J726" s="48">
        <f t="shared" si="37"/>
        <v>1.3503499999999913</v>
      </c>
      <c r="M726">
        <v>0</v>
      </c>
    </row>
    <row r="727" spans="2:13" ht="14.55" customHeight="1">
      <c r="B727" s="51">
        <v>44180</v>
      </c>
      <c r="C727" s="50">
        <v>0</v>
      </c>
      <c r="D727" s="50">
        <v>39299.999999999272</v>
      </c>
      <c r="E727" s="50">
        <v>76529.999999998836</v>
      </c>
      <c r="F727" s="50">
        <f t="shared" si="35"/>
        <v>115.82999999999811</v>
      </c>
      <c r="G727" s="50">
        <v>37.259999999980209</v>
      </c>
      <c r="H727" s="50">
        <v>1272.1100000000006</v>
      </c>
      <c r="I727" s="50">
        <f t="shared" si="36"/>
        <v>1.3093699999999808</v>
      </c>
      <c r="J727" s="48">
        <f t="shared" si="37"/>
        <v>1.3093699999999808</v>
      </c>
      <c r="M727">
        <v>0</v>
      </c>
    </row>
    <row r="728" spans="2:13" ht="14.55" customHeight="1">
      <c r="B728" s="51">
        <v>44181</v>
      </c>
      <c r="C728" s="50">
        <v>0</v>
      </c>
      <c r="D728" s="50">
        <v>20080.000000001746</v>
      </c>
      <c r="E728" s="50">
        <v>32739.999999997963</v>
      </c>
      <c r="F728" s="50">
        <f t="shared" si="35"/>
        <v>52.819999999999709</v>
      </c>
      <c r="G728" s="50">
        <v>27.520000000018626</v>
      </c>
      <c r="H728" s="50">
        <v>802.13999999999942</v>
      </c>
      <c r="I728" s="50">
        <f t="shared" si="36"/>
        <v>0.82966000000001805</v>
      </c>
      <c r="J728" s="48">
        <f t="shared" si="37"/>
        <v>0.82966000000001805</v>
      </c>
      <c r="M728">
        <v>0</v>
      </c>
    </row>
    <row r="729" spans="2:13" ht="14.55" customHeight="1">
      <c r="B729" s="51">
        <v>44182</v>
      </c>
      <c r="C729" s="50">
        <v>0</v>
      </c>
      <c r="D729" s="50">
        <v>0</v>
      </c>
      <c r="E729" s="50">
        <v>0</v>
      </c>
      <c r="F729" s="50">
        <f t="shared" si="35"/>
        <v>0</v>
      </c>
      <c r="G729" s="50">
        <v>26.989999999990687</v>
      </c>
      <c r="H729" s="50">
        <v>616.8700000000099</v>
      </c>
      <c r="I729" s="50">
        <f t="shared" si="36"/>
        <v>0.64386000000000054</v>
      </c>
      <c r="J729" s="48">
        <f t="shared" si="37"/>
        <v>0.64386000000000054</v>
      </c>
      <c r="M729">
        <v>0</v>
      </c>
    </row>
    <row r="730" spans="2:13" ht="14.55" customHeight="1">
      <c r="B730" s="51">
        <v>44183</v>
      </c>
      <c r="C730" s="50">
        <v>0</v>
      </c>
      <c r="D730" s="50">
        <v>0</v>
      </c>
      <c r="E730" s="50">
        <v>0</v>
      </c>
      <c r="F730" s="50">
        <f t="shared" si="35"/>
        <v>0</v>
      </c>
      <c r="G730" s="50">
        <v>33.239999999990687</v>
      </c>
      <c r="H730" s="50">
        <v>876.97999999999593</v>
      </c>
      <c r="I730" s="50">
        <f t="shared" si="36"/>
        <v>0.9102199999999866</v>
      </c>
      <c r="J730" s="48">
        <f t="shared" si="37"/>
        <v>0.9102199999999866</v>
      </c>
      <c r="M730">
        <v>0</v>
      </c>
    </row>
    <row r="731" spans="2:13" ht="14.55" customHeight="1">
      <c r="B731" s="51">
        <v>44184</v>
      </c>
      <c r="C731" s="50">
        <v>0</v>
      </c>
      <c r="D731" s="50">
        <v>0</v>
      </c>
      <c r="E731" s="50">
        <v>0</v>
      </c>
      <c r="F731" s="50">
        <f t="shared" si="35"/>
        <v>0</v>
      </c>
      <c r="G731" s="50">
        <v>32.950000000011642</v>
      </c>
      <c r="H731" s="50">
        <v>1162.2700000000041</v>
      </c>
      <c r="I731" s="50">
        <f t="shared" si="36"/>
        <v>1.1952200000000157</v>
      </c>
      <c r="J731" s="48">
        <f t="shared" si="37"/>
        <v>1.1952200000000157</v>
      </c>
      <c r="M731">
        <v>0</v>
      </c>
    </row>
    <row r="732" spans="2:13" ht="14.55" customHeight="1">
      <c r="B732" s="51">
        <v>44185</v>
      </c>
      <c r="C732" s="50">
        <v>0</v>
      </c>
      <c r="D732" s="50">
        <v>0</v>
      </c>
      <c r="E732" s="50">
        <v>0</v>
      </c>
      <c r="F732" s="50">
        <f t="shared" si="35"/>
        <v>0</v>
      </c>
      <c r="G732" s="50">
        <v>37.239999999990687</v>
      </c>
      <c r="H732" s="50">
        <v>1152.9099999999889</v>
      </c>
      <c r="I732" s="50">
        <f t="shared" si="36"/>
        <v>1.1901499999999796</v>
      </c>
      <c r="J732" s="48">
        <f t="shared" si="37"/>
        <v>1.1901499999999796</v>
      </c>
      <c r="M732">
        <v>0</v>
      </c>
    </row>
    <row r="733" spans="2:13" ht="14.55" customHeight="1">
      <c r="B733" s="51">
        <v>44186</v>
      </c>
      <c r="C733" s="50">
        <v>0</v>
      </c>
      <c r="D733" s="50">
        <v>0</v>
      </c>
      <c r="E733" s="50">
        <v>0</v>
      </c>
      <c r="F733" s="50">
        <f t="shared" si="35"/>
        <v>0</v>
      </c>
      <c r="G733" s="50">
        <v>36.700000000011642</v>
      </c>
      <c r="H733" s="50">
        <v>940.39000000001397</v>
      </c>
      <c r="I733" s="50">
        <f t="shared" si="36"/>
        <v>0.97709000000002566</v>
      </c>
      <c r="J733" s="48">
        <f t="shared" si="37"/>
        <v>0.97709000000002566</v>
      </c>
      <c r="M733">
        <v>0</v>
      </c>
    </row>
    <row r="734" spans="2:13" ht="14.55" customHeight="1">
      <c r="B734" s="51">
        <v>44187</v>
      </c>
      <c r="C734" s="50">
        <v>0</v>
      </c>
      <c r="D734" s="50">
        <v>0</v>
      </c>
      <c r="E734" s="50">
        <v>0</v>
      </c>
      <c r="F734" s="50">
        <f t="shared" si="35"/>
        <v>0</v>
      </c>
      <c r="G734" s="50">
        <v>37.949999999982538</v>
      </c>
      <c r="H734" s="50">
        <v>1111.7900000000081</v>
      </c>
      <c r="I734" s="50">
        <f t="shared" si="36"/>
        <v>1.1497399999999907</v>
      </c>
      <c r="J734" s="48">
        <f t="shared" si="37"/>
        <v>1.1497399999999907</v>
      </c>
      <c r="M734">
        <v>0</v>
      </c>
    </row>
    <row r="735" spans="2:13" ht="14.55" customHeight="1">
      <c r="B735" s="51">
        <v>44188</v>
      </c>
      <c r="C735" s="50">
        <v>0</v>
      </c>
      <c r="D735" s="50">
        <v>0</v>
      </c>
      <c r="E735" s="50">
        <v>0</v>
      </c>
      <c r="F735" s="50">
        <f t="shared" si="35"/>
        <v>0</v>
      </c>
      <c r="G735" s="50">
        <v>35.480000000010477</v>
      </c>
      <c r="H735" s="50">
        <v>1665.3799999999756</v>
      </c>
      <c r="I735" s="50">
        <f t="shared" si="36"/>
        <v>1.700859999999986</v>
      </c>
      <c r="J735" s="48">
        <f t="shared" si="37"/>
        <v>1.700859999999986</v>
      </c>
      <c r="M735">
        <v>0</v>
      </c>
    </row>
    <row r="736" spans="2:13" ht="14.55" customHeight="1">
      <c r="B736" s="51">
        <v>44189</v>
      </c>
      <c r="C736" s="50">
        <v>0</v>
      </c>
      <c r="D736" s="50">
        <v>0</v>
      </c>
      <c r="E736" s="50">
        <v>0</v>
      </c>
      <c r="F736" s="50">
        <f t="shared" si="35"/>
        <v>0</v>
      </c>
      <c r="G736" s="50">
        <v>36.75</v>
      </c>
      <c r="H736" s="50">
        <v>1710.0000000000146</v>
      </c>
      <c r="I736" s="50">
        <f t="shared" si="36"/>
        <v>1.7467500000000145</v>
      </c>
      <c r="J736" s="48">
        <f t="shared" si="37"/>
        <v>1.7467500000000145</v>
      </c>
      <c r="M736">
        <v>0</v>
      </c>
    </row>
    <row r="737" spans="2:13" ht="14.55" customHeight="1">
      <c r="B737" s="51">
        <v>44190</v>
      </c>
      <c r="C737" s="50">
        <v>0</v>
      </c>
      <c r="D737" s="50">
        <v>0</v>
      </c>
      <c r="E737" s="50">
        <v>0</v>
      </c>
      <c r="F737" s="50">
        <f t="shared" si="35"/>
        <v>0</v>
      </c>
      <c r="G737" s="50">
        <v>36.529999999998836</v>
      </c>
      <c r="H737" s="50">
        <v>1681.8500000000058</v>
      </c>
      <c r="I737" s="50">
        <f t="shared" si="36"/>
        <v>1.7183800000000047</v>
      </c>
      <c r="J737" s="48">
        <f t="shared" si="37"/>
        <v>1.7183800000000047</v>
      </c>
      <c r="M737">
        <v>0</v>
      </c>
    </row>
    <row r="738" spans="2:13" ht="14.55" customHeight="1">
      <c r="B738" s="51">
        <v>44191</v>
      </c>
      <c r="C738" s="50">
        <v>0</v>
      </c>
      <c r="D738" s="50">
        <v>19180.000000000291</v>
      </c>
      <c r="E738" s="50">
        <v>36530.000000006112</v>
      </c>
      <c r="F738" s="50">
        <f t="shared" si="35"/>
        <v>55.710000000006403</v>
      </c>
      <c r="G738" s="50">
        <v>37.920000000012806</v>
      </c>
      <c r="H738" s="50">
        <v>1543.3999999999942</v>
      </c>
      <c r="I738" s="50">
        <f t="shared" si="36"/>
        <v>1.5813200000000069</v>
      </c>
      <c r="J738" s="48">
        <f t="shared" si="37"/>
        <v>1.5813200000000069</v>
      </c>
      <c r="M738">
        <v>0</v>
      </c>
    </row>
    <row r="739" spans="2:13" ht="14.55" customHeight="1">
      <c r="B739" s="51">
        <v>44192</v>
      </c>
      <c r="C739" s="50">
        <v>0</v>
      </c>
      <c r="D739" s="50">
        <v>34769.999999996799</v>
      </c>
      <c r="E739" s="50">
        <v>68509.999999994761</v>
      </c>
      <c r="F739" s="50">
        <f t="shared" si="35"/>
        <v>103.27999999999156</v>
      </c>
      <c r="G739" s="50">
        <v>40.029999999998836</v>
      </c>
      <c r="H739" s="50">
        <v>1035.3399999999965</v>
      </c>
      <c r="I739" s="50">
        <f t="shared" si="36"/>
        <v>1.0753699999999953</v>
      </c>
      <c r="J739" s="48">
        <f t="shared" si="37"/>
        <v>1.0753699999999953</v>
      </c>
      <c r="M739">
        <v>0</v>
      </c>
    </row>
    <row r="740" spans="2:13" ht="15" customHeight="1">
      <c r="B740" s="51">
        <v>44193</v>
      </c>
      <c r="C740" s="50">
        <v>0</v>
      </c>
      <c r="D740" s="50">
        <v>40040.000000000873</v>
      </c>
      <c r="E740" s="50">
        <v>68670.00000000553</v>
      </c>
      <c r="F740" s="50">
        <f t="shared" si="35"/>
        <v>108.7100000000064</v>
      </c>
      <c r="G740" s="50">
        <v>36.089999999996508</v>
      </c>
      <c r="H740" s="50">
        <v>1086.570000000007</v>
      </c>
      <c r="I740" s="50">
        <f t="shared" si="36"/>
        <v>1.1226600000000035</v>
      </c>
      <c r="J740" s="48">
        <f t="shared" si="37"/>
        <v>1.1226600000000035</v>
      </c>
      <c r="M740">
        <v>0</v>
      </c>
    </row>
    <row r="741" spans="2:13" ht="15" customHeight="1">
      <c r="B741" s="51">
        <v>44194</v>
      </c>
      <c r="C741" s="50">
        <v>0</v>
      </c>
      <c r="D741" s="50">
        <v>39380.000000001019</v>
      </c>
      <c r="E741" s="50">
        <v>64619.999999995343</v>
      </c>
      <c r="F741" s="50">
        <f t="shared" si="35"/>
        <v>103.99999999999636</v>
      </c>
      <c r="G741" s="50">
        <v>32.839999999996508</v>
      </c>
      <c r="H741" s="50">
        <v>1028.1999999999825</v>
      </c>
      <c r="I741" s="50">
        <f t="shared" si="36"/>
        <v>1.0610399999999791</v>
      </c>
      <c r="J741" s="48">
        <f t="shared" si="37"/>
        <v>1.0610399999999791</v>
      </c>
      <c r="M741">
        <v>0</v>
      </c>
    </row>
    <row r="742" spans="2:13" ht="14.55" customHeight="1">
      <c r="B742" s="51">
        <v>44195</v>
      </c>
      <c r="C742" s="50">
        <v>0</v>
      </c>
      <c r="D742" s="50">
        <v>44450.000000000728</v>
      </c>
      <c r="E742" s="50">
        <v>57139.999999999418</v>
      </c>
      <c r="F742" s="50">
        <f t="shared" si="35"/>
        <v>101.59000000000015</v>
      </c>
      <c r="G742" s="50">
        <v>40.309999999997672</v>
      </c>
      <c r="H742" s="50">
        <v>1004.5599999999977</v>
      </c>
      <c r="I742" s="50">
        <f t="shared" si="36"/>
        <v>1.0448699999999953</v>
      </c>
      <c r="J742" s="48">
        <f t="shared" si="37"/>
        <v>1.0448699999999953</v>
      </c>
      <c r="M742">
        <v>0</v>
      </c>
    </row>
    <row r="743" spans="2:13" ht="14.55" customHeight="1" thickBot="1">
      <c r="B743" s="51">
        <v>44196</v>
      </c>
      <c r="C743" s="50">
        <v>0</v>
      </c>
      <c r="D743" s="50">
        <v>40299.999999999272</v>
      </c>
      <c r="E743" s="50">
        <v>60120.000000002619</v>
      </c>
      <c r="F743" s="50">
        <f t="shared" si="35"/>
        <v>100.42000000000189</v>
      </c>
      <c r="G743" s="50">
        <v>40.489999999990687</v>
      </c>
      <c r="H743" s="50">
        <v>963.83999999999651</v>
      </c>
      <c r="I743" s="50">
        <f t="shared" si="36"/>
        <v>1.0043299999999873</v>
      </c>
      <c r="J743" s="48">
        <f t="shared" si="37"/>
        <v>1.0043299999999873</v>
      </c>
      <c r="M743">
        <v>0</v>
      </c>
    </row>
    <row r="744" spans="2:13" ht="14.55" customHeight="1" thickBot="1">
      <c r="B744" s="51"/>
      <c r="C744" s="43">
        <v>0</v>
      </c>
      <c r="D744" s="43">
        <v>799680.00000000035</v>
      </c>
      <c r="E744" s="43">
        <v>1687050.000000003</v>
      </c>
      <c r="F744" s="43">
        <f t="shared" si="35"/>
        <v>2486.7300000000032</v>
      </c>
      <c r="G744" s="43">
        <v>2616.2699999999895</v>
      </c>
      <c r="H744" s="43">
        <v>34029.76999999999</v>
      </c>
      <c r="I744" s="44">
        <f t="shared" si="36"/>
        <v>36.646039999999978</v>
      </c>
      <c r="J744" s="49">
        <f t="shared" si="37"/>
        <v>36.646039999999978</v>
      </c>
      <c r="M744">
        <v>0</v>
      </c>
    </row>
    <row r="745" spans="2:13" ht="14.55" customHeight="1">
      <c r="B745" s="51">
        <v>44197</v>
      </c>
      <c r="C745" s="50">
        <v>0</v>
      </c>
      <c r="D745" s="50">
        <v>40439.99999999869</v>
      </c>
      <c r="E745" s="50">
        <v>59760.000000002037</v>
      </c>
      <c r="F745" s="50">
        <f t="shared" si="35"/>
        <v>100.20000000000073</v>
      </c>
      <c r="G745" s="50">
        <v>30.520000000018626</v>
      </c>
      <c r="H745" s="50">
        <v>994.07000000000698</v>
      </c>
      <c r="I745" s="50">
        <f t="shared" si="36"/>
        <v>1.0245900000000256</v>
      </c>
      <c r="J745" s="48">
        <f t="shared" si="37"/>
        <v>1.0245900000000256</v>
      </c>
      <c r="M745">
        <v>0</v>
      </c>
    </row>
    <row r="746" spans="2:13" ht="14.55" customHeight="1">
      <c r="B746" s="51">
        <v>44198</v>
      </c>
      <c r="C746" s="50">
        <v>0</v>
      </c>
      <c r="D746" s="50">
        <v>40280.000000002474</v>
      </c>
      <c r="E746" s="50">
        <v>59409.999999996217</v>
      </c>
      <c r="F746" s="50">
        <f t="shared" si="35"/>
        <v>99.68999999999869</v>
      </c>
      <c r="G746" s="50">
        <v>34.940000000002328</v>
      </c>
      <c r="H746" s="50">
        <v>1010.820000000007</v>
      </c>
      <c r="I746" s="50">
        <f t="shared" si="36"/>
        <v>1.0457600000000093</v>
      </c>
      <c r="J746" s="48">
        <f t="shared" si="37"/>
        <v>1.0457600000000093</v>
      </c>
      <c r="M746">
        <v>0</v>
      </c>
    </row>
    <row r="747" spans="2:13" ht="14.55" customHeight="1">
      <c r="B747" s="51">
        <v>44199</v>
      </c>
      <c r="C747" s="50">
        <v>0</v>
      </c>
      <c r="D747" s="50">
        <v>38359.999999996944</v>
      </c>
      <c r="E747" s="50">
        <v>63029.999999998836</v>
      </c>
      <c r="F747" s="50">
        <f t="shared" si="35"/>
        <v>101.38999999999578</v>
      </c>
      <c r="G747" s="50">
        <v>43.079999999987194</v>
      </c>
      <c r="H747" s="50">
        <v>940.73999999999069</v>
      </c>
      <c r="I747" s="50">
        <f t="shared" si="36"/>
        <v>0.98381999999997793</v>
      </c>
      <c r="J747" s="48">
        <f t="shared" si="37"/>
        <v>0.98381999999997793</v>
      </c>
      <c r="M747">
        <v>0</v>
      </c>
    </row>
    <row r="748" spans="2:13" ht="14.55" customHeight="1">
      <c r="B748" s="51">
        <v>44200</v>
      </c>
      <c r="C748" s="50">
        <v>0</v>
      </c>
      <c r="D748" s="50">
        <v>37730.000000003201</v>
      </c>
      <c r="E748" s="50">
        <v>62700.000000004366</v>
      </c>
      <c r="F748" s="50">
        <f t="shared" si="35"/>
        <v>100.43000000000757</v>
      </c>
      <c r="G748" s="50">
        <v>27.5</v>
      </c>
      <c r="H748" s="50">
        <v>938.79000000000815</v>
      </c>
      <c r="I748" s="50">
        <f t="shared" si="36"/>
        <v>0.9662900000000082</v>
      </c>
      <c r="J748" s="48">
        <f t="shared" si="37"/>
        <v>0.9662900000000082</v>
      </c>
      <c r="M748">
        <v>0</v>
      </c>
    </row>
    <row r="749" spans="2:13" ht="14.55" customHeight="1">
      <c r="B749" s="51">
        <v>44201</v>
      </c>
      <c r="C749" s="50">
        <v>0</v>
      </c>
      <c r="D749" s="50">
        <v>38279.999999998836</v>
      </c>
      <c r="E749" s="50">
        <v>64369.999999995343</v>
      </c>
      <c r="F749" s="50">
        <f t="shared" si="35"/>
        <v>102.64999999999418</v>
      </c>
      <c r="G749" s="50">
        <v>33.980000000010477</v>
      </c>
      <c r="H749" s="50">
        <v>942.13999999998487</v>
      </c>
      <c r="I749" s="50">
        <f t="shared" si="36"/>
        <v>0.97611999999999532</v>
      </c>
      <c r="J749" s="48">
        <f t="shared" si="37"/>
        <v>0.97611999999999532</v>
      </c>
      <c r="M749">
        <v>0</v>
      </c>
    </row>
    <row r="750" spans="2:13" ht="14.55" customHeight="1">
      <c r="B750" s="51">
        <v>44202</v>
      </c>
      <c r="C750" s="50">
        <v>0</v>
      </c>
      <c r="D750" s="50">
        <v>39349.999999998545</v>
      </c>
      <c r="E750" s="50">
        <v>67010.000000002037</v>
      </c>
      <c r="F750" s="50">
        <f t="shared" si="35"/>
        <v>106.36000000000058</v>
      </c>
      <c r="G750" s="50">
        <v>37.25</v>
      </c>
      <c r="H750" s="50">
        <v>959.05000000001746</v>
      </c>
      <c r="I750" s="50">
        <f t="shared" si="36"/>
        <v>0.9963000000000175</v>
      </c>
      <c r="J750" s="48">
        <f t="shared" si="37"/>
        <v>0.9963000000000175</v>
      </c>
      <c r="M750">
        <v>0</v>
      </c>
    </row>
    <row r="751" spans="2:13" ht="14.55" customHeight="1">
      <c r="B751" s="51">
        <v>44203</v>
      </c>
      <c r="C751" s="50">
        <v>0</v>
      </c>
      <c r="D751" s="50">
        <v>38860.000000000582</v>
      </c>
      <c r="E751" s="50">
        <v>68580.000000001746</v>
      </c>
      <c r="F751" s="50">
        <f t="shared" si="35"/>
        <v>107.44000000000233</v>
      </c>
      <c r="G751" s="50">
        <v>35.85999999998603</v>
      </c>
      <c r="H751" s="50">
        <v>996.66000000000349</v>
      </c>
      <c r="I751" s="50">
        <f t="shared" si="36"/>
        <v>1.0325199999999894</v>
      </c>
      <c r="J751" s="48">
        <f t="shared" si="37"/>
        <v>1.0325199999999894</v>
      </c>
      <c r="M751">
        <v>0</v>
      </c>
    </row>
    <row r="752" spans="2:13" ht="14.55" customHeight="1">
      <c r="B752" s="51">
        <v>44204</v>
      </c>
      <c r="C752" s="50">
        <v>0</v>
      </c>
      <c r="D752" s="50">
        <v>38090.000000000146</v>
      </c>
      <c r="E752" s="50">
        <v>64220.000000001164</v>
      </c>
      <c r="F752" s="50">
        <f t="shared" ref="F752:F815" si="38">SUM(C752:E752)/1000</f>
        <v>102.31000000000131</v>
      </c>
      <c r="G752" s="50">
        <v>35.820000000006985</v>
      </c>
      <c r="H752" s="50">
        <v>995.72000000000116</v>
      </c>
      <c r="I752" s="50">
        <f t="shared" ref="I752:I815" si="39">SUM(G752:H752)/1000</f>
        <v>1.0315400000000081</v>
      </c>
      <c r="J752" s="48">
        <f t="shared" si="37"/>
        <v>1.0315400000000081</v>
      </c>
      <c r="M752">
        <v>0</v>
      </c>
    </row>
    <row r="753" spans="2:13" ht="14.55" customHeight="1">
      <c r="B753" s="51">
        <v>44205</v>
      </c>
      <c r="C753" s="50">
        <v>0</v>
      </c>
      <c r="D753" s="50">
        <v>37250</v>
      </c>
      <c r="E753" s="50">
        <v>62449.99999999709</v>
      </c>
      <c r="F753" s="50">
        <f t="shared" si="38"/>
        <v>99.69999999999709</v>
      </c>
      <c r="G753" s="50">
        <v>35.420000000012806</v>
      </c>
      <c r="H753" s="50">
        <v>955.36999999999534</v>
      </c>
      <c r="I753" s="50">
        <f t="shared" si="39"/>
        <v>0.99079000000000816</v>
      </c>
      <c r="J753" s="48">
        <f t="shared" si="37"/>
        <v>0.99079000000000816</v>
      </c>
      <c r="M753">
        <v>0</v>
      </c>
    </row>
    <row r="754" spans="2:13" ht="14.55" customHeight="1">
      <c r="B754" s="51">
        <v>44206</v>
      </c>
      <c r="C754" s="50">
        <v>0</v>
      </c>
      <c r="D754" s="50">
        <v>36709.999999999127</v>
      </c>
      <c r="E754" s="50">
        <v>62770.000000004075</v>
      </c>
      <c r="F754" s="50">
        <f t="shared" si="38"/>
        <v>99.480000000003201</v>
      </c>
      <c r="G754" s="50">
        <v>36.739999999990687</v>
      </c>
      <c r="H754" s="50">
        <v>1007.9100000000035</v>
      </c>
      <c r="I754" s="50">
        <f t="shared" si="39"/>
        <v>1.0446499999999941</v>
      </c>
      <c r="J754" s="48">
        <f t="shared" ref="J754:J817" si="40">I754</f>
        <v>1.0446499999999941</v>
      </c>
      <c r="M754">
        <v>0</v>
      </c>
    </row>
    <row r="755" spans="2:13" ht="14.55" customHeight="1">
      <c r="B755" s="51">
        <v>44207</v>
      </c>
      <c r="C755" s="50">
        <v>0</v>
      </c>
      <c r="D755" s="50">
        <v>35299.999999999272</v>
      </c>
      <c r="E755" s="50">
        <v>56419.999999998254</v>
      </c>
      <c r="F755" s="50">
        <f t="shared" si="38"/>
        <v>91.719999999997526</v>
      </c>
      <c r="G755" s="50">
        <v>35.040000000008149</v>
      </c>
      <c r="H755" s="50">
        <v>1038.289999999979</v>
      </c>
      <c r="I755" s="50">
        <f t="shared" si="39"/>
        <v>1.0733299999999872</v>
      </c>
      <c r="J755" s="48">
        <f t="shared" si="40"/>
        <v>1.0733299999999872</v>
      </c>
      <c r="M755">
        <v>0</v>
      </c>
    </row>
    <row r="756" spans="2:13" ht="14.55" customHeight="1">
      <c r="B756" s="51">
        <v>44208</v>
      </c>
      <c r="C756" s="50">
        <v>53109.999999993306</v>
      </c>
      <c r="D756" s="50">
        <v>17560.00000000131</v>
      </c>
      <c r="E756" s="50">
        <v>24889.999999999418</v>
      </c>
      <c r="F756" s="50">
        <f t="shared" si="38"/>
        <v>95.559999999994034</v>
      </c>
      <c r="G756" s="50">
        <v>35.959999999991851</v>
      </c>
      <c r="H756" s="50">
        <v>926.45000000001164</v>
      </c>
      <c r="I756" s="50">
        <f t="shared" si="39"/>
        <v>0.96241000000000354</v>
      </c>
      <c r="J756" s="48">
        <f t="shared" si="40"/>
        <v>0.96241000000000354</v>
      </c>
      <c r="M756">
        <v>53109.999999993306</v>
      </c>
    </row>
    <row r="757" spans="2:13" ht="14.55" customHeight="1">
      <c r="B757" s="51">
        <v>44209</v>
      </c>
      <c r="C757" s="50">
        <v>59590.000000003783</v>
      </c>
      <c r="D757" s="50">
        <v>36850.000000002183</v>
      </c>
      <c r="E757" s="50">
        <v>0</v>
      </c>
      <c r="F757" s="50">
        <f t="shared" si="38"/>
        <v>96.440000000005966</v>
      </c>
      <c r="G757" s="50">
        <v>35.619999999995343</v>
      </c>
      <c r="H757" s="50">
        <v>942.5800000000163</v>
      </c>
      <c r="I757" s="50">
        <f t="shared" si="39"/>
        <v>0.97820000000001162</v>
      </c>
      <c r="J757" s="48">
        <f t="shared" si="40"/>
        <v>0.97820000000001162</v>
      </c>
      <c r="M757">
        <v>59590.000000003783</v>
      </c>
    </row>
    <row r="758" spans="2:13" ht="14.55" customHeight="1">
      <c r="B758" s="51">
        <v>44210</v>
      </c>
      <c r="C758" s="50">
        <v>60120.000000002619</v>
      </c>
      <c r="D758" s="50">
        <v>39239.999999997963</v>
      </c>
      <c r="E758" s="50">
        <v>0</v>
      </c>
      <c r="F758" s="50">
        <f t="shared" si="38"/>
        <v>99.360000000000582</v>
      </c>
      <c r="G758" s="50">
        <v>37.579999999987194</v>
      </c>
      <c r="H758" s="50">
        <v>935.00999999998021</v>
      </c>
      <c r="I758" s="50">
        <f t="shared" si="39"/>
        <v>0.97258999999996743</v>
      </c>
      <c r="J758" s="48">
        <f t="shared" si="40"/>
        <v>0.97258999999996743</v>
      </c>
      <c r="M758">
        <v>60120.000000002619</v>
      </c>
    </row>
    <row r="759" spans="2:13" ht="14.55" customHeight="1">
      <c r="B759" s="51">
        <v>44211</v>
      </c>
      <c r="C759" s="50">
        <v>61750</v>
      </c>
      <c r="D759" s="50">
        <v>40360.000000000582</v>
      </c>
      <c r="E759" s="50">
        <v>0</v>
      </c>
      <c r="F759" s="50">
        <f t="shared" si="38"/>
        <v>102.11000000000058</v>
      </c>
      <c r="G759" s="50">
        <v>36.570000000006985</v>
      </c>
      <c r="H759" s="50">
        <v>944.67999999999302</v>
      </c>
      <c r="I759" s="50">
        <f t="shared" si="39"/>
        <v>0.98124999999999996</v>
      </c>
      <c r="J759" s="48">
        <f t="shared" si="40"/>
        <v>0.98124999999999996</v>
      </c>
      <c r="M759">
        <v>61750</v>
      </c>
    </row>
    <row r="760" spans="2:13" ht="14.55" customHeight="1">
      <c r="B760" s="51">
        <v>44212</v>
      </c>
      <c r="C760" s="50">
        <v>66229.999999995925</v>
      </c>
      <c r="D760" s="50">
        <v>40130.000000001019</v>
      </c>
      <c r="E760" s="50">
        <v>0</v>
      </c>
      <c r="F760" s="50">
        <f t="shared" si="38"/>
        <v>106.35999999999694</v>
      </c>
      <c r="G760" s="50">
        <v>35.360000000015134</v>
      </c>
      <c r="H760" s="50">
        <v>941.26000000000931</v>
      </c>
      <c r="I760" s="50">
        <f t="shared" si="39"/>
        <v>0.97662000000002447</v>
      </c>
      <c r="J760" s="48">
        <f t="shared" si="40"/>
        <v>0.97662000000002447</v>
      </c>
      <c r="M760">
        <v>66229.999999995925</v>
      </c>
    </row>
    <row r="761" spans="2:13" ht="14.55" customHeight="1">
      <c r="B761" s="51">
        <v>44213</v>
      </c>
      <c r="C761" s="50">
        <v>60480.000000003201</v>
      </c>
      <c r="D761" s="50">
        <v>41039.999999997235</v>
      </c>
      <c r="E761" s="50">
        <v>0</v>
      </c>
      <c r="F761" s="50">
        <f t="shared" si="38"/>
        <v>101.52000000000044</v>
      </c>
      <c r="G761" s="50">
        <v>37.869999999995343</v>
      </c>
      <c r="H761" s="50">
        <v>935.23000000001048</v>
      </c>
      <c r="I761" s="50">
        <f t="shared" si="39"/>
        <v>0.97310000000000585</v>
      </c>
      <c r="J761" s="48">
        <f t="shared" si="40"/>
        <v>0.97310000000000585</v>
      </c>
      <c r="M761">
        <v>60480.000000003201</v>
      </c>
    </row>
    <row r="762" spans="2:13" ht="14.55" customHeight="1">
      <c r="B762" s="51">
        <v>44214</v>
      </c>
      <c r="C762" s="50">
        <v>63500</v>
      </c>
      <c r="D762" s="50">
        <v>38090.000000000146</v>
      </c>
      <c r="E762" s="50">
        <v>0</v>
      </c>
      <c r="F762" s="50">
        <f t="shared" si="38"/>
        <v>101.59000000000015</v>
      </c>
      <c r="G762" s="50">
        <v>36.369999999995343</v>
      </c>
      <c r="H762" s="50">
        <v>1005.820000000007</v>
      </c>
      <c r="I762" s="50">
        <f t="shared" si="39"/>
        <v>1.0421900000000024</v>
      </c>
      <c r="J762" s="48">
        <f t="shared" si="40"/>
        <v>1.0421900000000024</v>
      </c>
      <c r="M762">
        <v>63500</v>
      </c>
    </row>
    <row r="763" spans="2:13" ht="14.55" customHeight="1">
      <c r="B763" s="51">
        <v>44215</v>
      </c>
      <c r="C763" s="50">
        <v>61339.999999996508</v>
      </c>
      <c r="D763" s="50">
        <v>40229.999999999563</v>
      </c>
      <c r="E763" s="50">
        <v>0</v>
      </c>
      <c r="F763" s="50">
        <f t="shared" si="38"/>
        <v>101.56999999999607</v>
      </c>
      <c r="G763" s="50">
        <v>36.519999999989523</v>
      </c>
      <c r="H763" s="50">
        <v>1007.9799999999814</v>
      </c>
      <c r="I763" s="50">
        <f t="shared" si="39"/>
        <v>1.0444999999999709</v>
      </c>
      <c r="J763" s="48">
        <f t="shared" si="40"/>
        <v>1.0444999999999709</v>
      </c>
      <c r="M763">
        <v>61339.999999996508</v>
      </c>
    </row>
    <row r="764" spans="2:13" ht="14.55" customHeight="1">
      <c r="B764" s="51">
        <v>44216</v>
      </c>
      <c r="C764" s="50">
        <v>60110.000000000582</v>
      </c>
      <c r="D764" s="50">
        <v>39280.000000002474</v>
      </c>
      <c r="E764" s="50">
        <v>0</v>
      </c>
      <c r="F764" s="50">
        <f t="shared" si="38"/>
        <v>99.390000000003056</v>
      </c>
      <c r="G764" s="50">
        <v>34.540000000008149</v>
      </c>
      <c r="H764" s="50">
        <v>958.08999999999651</v>
      </c>
      <c r="I764" s="50">
        <f t="shared" si="39"/>
        <v>0.99263000000000468</v>
      </c>
      <c r="J764" s="48">
        <f t="shared" si="40"/>
        <v>0.99263000000000468</v>
      </c>
      <c r="M764">
        <v>60110.000000000582</v>
      </c>
    </row>
    <row r="765" spans="2:13" ht="14.55" customHeight="1">
      <c r="B765" s="51">
        <v>44217</v>
      </c>
      <c r="C765" s="50">
        <v>59779.999999998836</v>
      </c>
      <c r="D765" s="50">
        <v>38049.999999999272</v>
      </c>
      <c r="E765" s="50">
        <v>0</v>
      </c>
      <c r="F765" s="50">
        <f t="shared" si="38"/>
        <v>97.829999999998108</v>
      </c>
      <c r="G765" s="50">
        <v>33.929999999993015</v>
      </c>
      <c r="H765" s="50">
        <v>974.64999999999418</v>
      </c>
      <c r="I765" s="50">
        <f t="shared" si="39"/>
        <v>1.0085799999999872</v>
      </c>
      <c r="J765" s="48">
        <f t="shared" si="40"/>
        <v>1.0085799999999872</v>
      </c>
      <c r="M765">
        <v>59779.999999998836</v>
      </c>
    </row>
    <row r="766" spans="2:13" ht="14.55" customHeight="1">
      <c r="B766" s="51">
        <v>44218</v>
      </c>
      <c r="C766" s="50">
        <v>59529.999999998836</v>
      </c>
      <c r="D766" s="50">
        <v>39369.999999998981</v>
      </c>
      <c r="E766" s="50">
        <v>0</v>
      </c>
      <c r="F766" s="50">
        <f t="shared" si="38"/>
        <v>98.899999999997817</v>
      </c>
      <c r="G766" s="50">
        <v>32.240000000019791</v>
      </c>
      <c r="H766" s="50">
        <v>1059.3000000000175</v>
      </c>
      <c r="I766" s="50">
        <f t="shared" si="39"/>
        <v>1.0915400000000373</v>
      </c>
      <c r="J766" s="48">
        <f t="shared" si="40"/>
        <v>1.0915400000000373</v>
      </c>
      <c r="M766">
        <v>59529.999999998836</v>
      </c>
    </row>
    <row r="767" spans="2:13" ht="14.55" customHeight="1">
      <c r="B767" s="51">
        <v>44219</v>
      </c>
      <c r="C767" s="50">
        <v>59690.000000002328</v>
      </c>
      <c r="D767" s="50">
        <v>39930.000000000291</v>
      </c>
      <c r="E767" s="50">
        <v>0</v>
      </c>
      <c r="F767" s="50">
        <f t="shared" si="38"/>
        <v>99.620000000002619</v>
      </c>
      <c r="G767" s="50">
        <v>34.009999999980209</v>
      </c>
      <c r="H767" s="50">
        <v>1059.5499999999884</v>
      </c>
      <c r="I767" s="50">
        <f t="shared" si="39"/>
        <v>1.0935599999999686</v>
      </c>
      <c r="J767" s="48">
        <f t="shared" si="40"/>
        <v>1.0935599999999686</v>
      </c>
      <c r="M767">
        <v>59690.000000002328</v>
      </c>
    </row>
    <row r="768" spans="2:13" ht="14.55" customHeight="1">
      <c r="B768" s="51">
        <v>44220</v>
      </c>
      <c r="C768" s="50">
        <v>59370.000000002619</v>
      </c>
      <c r="D768" s="50">
        <v>40220.000000001164</v>
      </c>
      <c r="E768" s="50">
        <v>0</v>
      </c>
      <c r="F768" s="50">
        <f t="shared" si="38"/>
        <v>99.590000000003783</v>
      </c>
      <c r="G768" s="50">
        <v>35.960000000020955</v>
      </c>
      <c r="H768" s="50">
        <v>1026.3600000000151</v>
      </c>
      <c r="I768" s="50">
        <f t="shared" si="39"/>
        <v>1.0623200000000361</v>
      </c>
      <c r="J768" s="48">
        <f t="shared" si="40"/>
        <v>1.0623200000000361</v>
      </c>
      <c r="M768">
        <v>59370.000000002619</v>
      </c>
    </row>
    <row r="769" spans="2:13" ht="14.55" customHeight="1">
      <c r="B769" s="51">
        <v>44221</v>
      </c>
      <c r="C769" s="50">
        <v>61439.999999995052</v>
      </c>
      <c r="D769" s="50">
        <v>39840.000000000146</v>
      </c>
      <c r="E769" s="50">
        <v>0</v>
      </c>
      <c r="F769" s="50">
        <f t="shared" si="38"/>
        <v>101.2799999999952</v>
      </c>
      <c r="G769" s="50">
        <v>31.589999999996508</v>
      </c>
      <c r="H769" s="50">
        <v>1054.179999999993</v>
      </c>
      <c r="I769" s="50">
        <f t="shared" si="39"/>
        <v>1.0857699999999895</v>
      </c>
      <c r="J769" s="48">
        <f t="shared" si="40"/>
        <v>1.0857699999999895</v>
      </c>
      <c r="M769">
        <v>61439.999999995052</v>
      </c>
    </row>
    <row r="770" spans="2:13" ht="14.55" customHeight="1">
      <c r="B770" s="51">
        <v>44222</v>
      </c>
      <c r="C770" s="50">
        <v>61540.000000000873</v>
      </c>
      <c r="D770" s="50">
        <v>40279.999999998836</v>
      </c>
      <c r="E770" s="50">
        <v>0</v>
      </c>
      <c r="F770" s="50">
        <f t="shared" si="38"/>
        <v>101.81999999999971</v>
      </c>
      <c r="G770" s="50">
        <v>36.699999999982538</v>
      </c>
      <c r="H770" s="50">
        <v>997.17999999999302</v>
      </c>
      <c r="I770" s="50">
        <f t="shared" si="39"/>
        <v>1.0338799999999755</v>
      </c>
      <c r="J770" s="48">
        <f t="shared" si="40"/>
        <v>1.0338799999999755</v>
      </c>
      <c r="M770">
        <v>61540.000000000873</v>
      </c>
    </row>
    <row r="771" spans="2:13" ht="14.55" customHeight="1">
      <c r="B771" s="51">
        <v>44223</v>
      </c>
      <c r="C771" s="50">
        <v>60300.00000000291</v>
      </c>
      <c r="D771" s="50">
        <v>39090.000000003783</v>
      </c>
      <c r="E771" s="50">
        <v>0</v>
      </c>
      <c r="F771" s="50">
        <f t="shared" si="38"/>
        <v>99.390000000006694</v>
      </c>
      <c r="G771" s="50">
        <v>33.820000000006985</v>
      </c>
      <c r="H771" s="50">
        <v>955.77000000001863</v>
      </c>
      <c r="I771" s="50">
        <f t="shared" si="39"/>
        <v>0.98959000000002562</v>
      </c>
      <c r="J771" s="48">
        <f t="shared" si="40"/>
        <v>0.98959000000002562</v>
      </c>
      <c r="M771">
        <v>60300.00000000291</v>
      </c>
    </row>
    <row r="772" spans="2:13" ht="15" customHeight="1">
      <c r="B772" s="51">
        <v>44224</v>
      </c>
      <c r="C772" s="50">
        <v>58610.000000000582</v>
      </c>
      <c r="D772" s="50">
        <v>39399.999999994179</v>
      </c>
      <c r="E772" s="50">
        <v>0</v>
      </c>
      <c r="F772" s="50">
        <f t="shared" si="38"/>
        <v>98.009999999994761</v>
      </c>
      <c r="G772" s="50">
        <v>34.019999999989523</v>
      </c>
      <c r="H772" s="50">
        <v>942.82999999998719</v>
      </c>
      <c r="I772" s="50">
        <f t="shared" si="39"/>
        <v>0.97684999999997668</v>
      </c>
      <c r="J772" s="48">
        <f t="shared" si="40"/>
        <v>0.97684999999997668</v>
      </c>
      <c r="M772">
        <v>58610.000000000582</v>
      </c>
    </row>
    <row r="773" spans="2:13" ht="15" customHeight="1">
      <c r="B773" s="51">
        <v>44225</v>
      </c>
      <c r="C773" s="50">
        <v>57080.000000001746</v>
      </c>
      <c r="D773" s="50">
        <v>39540.000000000873</v>
      </c>
      <c r="E773" s="50">
        <v>0</v>
      </c>
      <c r="F773" s="50">
        <f t="shared" si="38"/>
        <v>96.620000000002619</v>
      </c>
      <c r="G773" s="50">
        <v>29.760000000009313</v>
      </c>
      <c r="H773" s="50">
        <v>926.11999999999534</v>
      </c>
      <c r="I773" s="50">
        <f t="shared" si="39"/>
        <v>0.95588000000000461</v>
      </c>
      <c r="J773" s="48">
        <f t="shared" si="40"/>
        <v>0.95588000000000461</v>
      </c>
      <c r="M773">
        <v>57080.000000001746</v>
      </c>
    </row>
    <row r="774" spans="2:13" ht="14.55" customHeight="1">
      <c r="B774" s="51">
        <v>44226</v>
      </c>
      <c r="C774" s="50">
        <v>56879.999999997381</v>
      </c>
      <c r="D774" s="50">
        <v>39680.000000000291</v>
      </c>
      <c r="E774" s="50">
        <v>0</v>
      </c>
      <c r="F774" s="50">
        <f t="shared" si="38"/>
        <v>96.559999999997672</v>
      </c>
      <c r="G774" s="50">
        <v>30.679999999993015</v>
      </c>
      <c r="H774" s="50">
        <v>909.14000000001397</v>
      </c>
      <c r="I774" s="50">
        <f t="shared" si="39"/>
        <v>0.93982000000000698</v>
      </c>
      <c r="J774" s="48">
        <f t="shared" si="40"/>
        <v>0.93982000000000698</v>
      </c>
      <c r="M774">
        <v>56879.999999997381</v>
      </c>
    </row>
    <row r="775" spans="2:13" ht="14.55" customHeight="1" thickBot="1">
      <c r="B775" s="51">
        <v>44227</v>
      </c>
      <c r="C775" s="50">
        <v>55349.999999998545</v>
      </c>
      <c r="D775" s="50">
        <v>39610.000000000582</v>
      </c>
      <c r="E775" s="50">
        <v>0</v>
      </c>
      <c r="F775" s="50">
        <f t="shared" si="38"/>
        <v>94.959999999999127</v>
      </c>
      <c r="G775" s="50">
        <v>31.080000000016298</v>
      </c>
      <c r="H775" s="50">
        <v>917.4199999999837</v>
      </c>
      <c r="I775" s="50">
        <f t="shared" si="39"/>
        <v>0.94850000000000001</v>
      </c>
      <c r="J775" s="48">
        <f t="shared" si="40"/>
        <v>0.94850000000000001</v>
      </c>
      <c r="M775">
        <v>55349.999999998545</v>
      </c>
    </row>
    <row r="776" spans="2:13" ht="14.55" customHeight="1" thickBot="1">
      <c r="B776" s="51"/>
      <c r="C776" s="43">
        <v>1195799.999999996</v>
      </c>
      <c r="D776" s="43">
        <v>1188439.9999999986</v>
      </c>
      <c r="E776" s="43">
        <v>715610.00000000058</v>
      </c>
      <c r="F776" s="43">
        <f t="shared" si="38"/>
        <v>3099.8499999999949</v>
      </c>
      <c r="G776" s="43">
        <v>1076.3300000000163</v>
      </c>
      <c r="H776" s="43">
        <v>30199.160000000003</v>
      </c>
      <c r="I776" s="44">
        <f t="shared" si="39"/>
        <v>31.275490000000019</v>
      </c>
      <c r="J776" s="49">
        <f t="shared" si="40"/>
        <v>31.275490000000019</v>
      </c>
      <c r="M776">
        <v>1195799.999999996</v>
      </c>
    </row>
    <row r="777" spans="2:13" ht="14.55" customHeight="1">
      <c r="B777" s="51">
        <v>44228</v>
      </c>
      <c r="C777" s="50">
        <v>53989.999999997963</v>
      </c>
      <c r="D777" s="50">
        <v>39750</v>
      </c>
      <c r="E777" s="50">
        <v>0</v>
      </c>
      <c r="F777" s="50">
        <f t="shared" si="38"/>
        <v>93.739999999997963</v>
      </c>
      <c r="G777" s="50">
        <v>31.269999999989523</v>
      </c>
      <c r="H777" s="50">
        <v>894.45000000001164</v>
      </c>
      <c r="I777" s="50">
        <f t="shared" si="39"/>
        <v>0.92572000000000121</v>
      </c>
      <c r="J777" s="48">
        <f t="shared" si="40"/>
        <v>0.92572000000000121</v>
      </c>
      <c r="M777">
        <v>53989.999999997963</v>
      </c>
    </row>
    <row r="778" spans="2:13" ht="14.55" customHeight="1">
      <c r="B778" s="51">
        <v>44229</v>
      </c>
      <c r="C778" s="50">
        <v>54069.999999999709</v>
      </c>
      <c r="D778" s="50">
        <v>39779.999999998836</v>
      </c>
      <c r="E778" s="50">
        <v>0</v>
      </c>
      <c r="F778" s="50">
        <f t="shared" si="38"/>
        <v>93.849999999998545</v>
      </c>
      <c r="G778" s="50">
        <v>31.959999999991851</v>
      </c>
      <c r="H778" s="50">
        <v>858.07999999998719</v>
      </c>
      <c r="I778" s="50">
        <f t="shared" si="39"/>
        <v>0.89003999999997907</v>
      </c>
      <c r="J778" s="48">
        <f t="shared" si="40"/>
        <v>0.89003999999997907</v>
      </c>
      <c r="M778">
        <v>54069.999999999709</v>
      </c>
    </row>
    <row r="779" spans="2:13" ht="14.55" customHeight="1">
      <c r="B779" s="51">
        <v>44230</v>
      </c>
      <c r="C779" s="50">
        <v>55190.000000002328</v>
      </c>
      <c r="D779" s="50">
        <v>39800.00000000291</v>
      </c>
      <c r="E779" s="50">
        <v>0</v>
      </c>
      <c r="F779" s="50">
        <f t="shared" si="38"/>
        <v>94.990000000005239</v>
      </c>
      <c r="G779" s="50">
        <v>30.610000000015134</v>
      </c>
      <c r="H779" s="50">
        <v>794.24000000001979</v>
      </c>
      <c r="I779" s="50">
        <f t="shared" si="39"/>
        <v>0.82485000000003494</v>
      </c>
      <c r="J779" s="48">
        <f t="shared" si="40"/>
        <v>0.82485000000003494</v>
      </c>
      <c r="M779">
        <v>55190.000000002328</v>
      </c>
    </row>
    <row r="780" spans="2:13" ht="14.55" customHeight="1">
      <c r="B780" s="51">
        <v>44231</v>
      </c>
      <c r="C780" s="50">
        <v>56480.000000003201</v>
      </c>
      <c r="D780" s="50">
        <v>33819.999999999709</v>
      </c>
      <c r="E780" s="50">
        <v>0</v>
      </c>
      <c r="F780" s="50">
        <f t="shared" si="38"/>
        <v>90.30000000000291</v>
      </c>
      <c r="G780" s="50">
        <v>35.85999999998603</v>
      </c>
      <c r="H780" s="50">
        <v>925.47999999998137</v>
      </c>
      <c r="I780" s="50">
        <f t="shared" si="39"/>
        <v>0.96133999999996744</v>
      </c>
      <c r="J780" s="48">
        <f t="shared" si="40"/>
        <v>0.96133999999996744</v>
      </c>
      <c r="M780">
        <v>56480.000000003201</v>
      </c>
    </row>
    <row r="781" spans="2:13" ht="14.55" customHeight="1">
      <c r="B781" s="51">
        <v>44232</v>
      </c>
      <c r="C781" s="50">
        <v>59220.000000001164</v>
      </c>
      <c r="D781" s="50">
        <v>40389.999999999418</v>
      </c>
      <c r="E781" s="50">
        <v>0</v>
      </c>
      <c r="F781" s="50">
        <f t="shared" si="38"/>
        <v>99.610000000000582</v>
      </c>
      <c r="G781" s="50">
        <v>33.010000000009313</v>
      </c>
      <c r="H781" s="50">
        <v>944.70000000001164</v>
      </c>
      <c r="I781" s="50">
        <f t="shared" si="39"/>
        <v>0.97771000000002095</v>
      </c>
      <c r="J781" s="48">
        <f t="shared" si="40"/>
        <v>0.97771000000002095</v>
      </c>
      <c r="M781">
        <v>59220.000000001164</v>
      </c>
    </row>
    <row r="782" spans="2:13" ht="14.55" customHeight="1">
      <c r="B782" s="51">
        <v>44233</v>
      </c>
      <c r="C782" s="50">
        <v>56119.999999995343</v>
      </c>
      <c r="D782" s="50">
        <v>37190.000000002328</v>
      </c>
      <c r="E782" s="50">
        <v>0</v>
      </c>
      <c r="F782" s="50">
        <f t="shared" si="38"/>
        <v>93.309999999997672</v>
      </c>
      <c r="G782" s="50">
        <v>48.279999999998836</v>
      </c>
      <c r="H782" s="50">
        <v>875.29999999998836</v>
      </c>
      <c r="I782" s="50">
        <f t="shared" si="39"/>
        <v>0.92357999999998719</v>
      </c>
      <c r="J782" s="48">
        <f t="shared" si="40"/>
        <v>0.92357999999998719</v>
      </c>
      <c r="M782">
        <v>56119.999999995343</v>
      </c>
    </row>
    <row r="783" spans="2:13" ht="14.55" customHeight="1">
      <c r="B783" s="51">
        <v>44234</v>
      </c>
      <c r="C783" s="50">
        <v>38150.000000001455</v>
      </c>
      <c r="D783" s="50">
        <v>35540.000000000873</v>
      </c>
      <c r="E783" s="50">
        <v>0</v>
      </c>
      <c r="F783" s="50">
        <f t="shared" si="38"/>
        <v>73.690000000002328</v>
      </c>
      <c r="G783" s="50">
        <v>478.36000000001513</v>
      </c>
      <c r="H783" s="50">
        <v>508.05000000001746</v>
      </c>
      <c r="I783" s="50">
        <f t="shared" si="39"/>
        <v>0.98641000000003265</v>
      </c>
      <c r="J783" s="48">
        <f t="shared" si="40"/>
        <v>0.98641000000003265</v>
      </c>
      <c r="M783">
        <v>38150.000000001455</v>
      </c>
    </row>
    <row r="784" spans="2:13" ht="14.55" customHeight="1">
      <c r="B784" s="51">
        <v>44235</v>
      </c>
      <c r="C784" s="50">
        <v>51500</v>
      </c>
      <c r="D784" s="50">
        <v>43769.999999996799</v>
      </c>
      <c r="E784" s="50">
        <v>0</v>
      </c>
      <c r="F784" s="50">
        <f t="shared" si="38"/>
        <v>95.269999999996799</v>
      </c>
      <c r="G784" s="50">
        <v>507.44000000000233</v>
      </c>
      <c r="H784" s="50">
        <v>519.25999999998021</v>
      </c>
      <c r="I784" s="50">
        <f t="shared" si="39"/>
        <v>1.0266999999999826</v>
      </c>
      <c r="J784" s="48">
        <f t="shared" si="40"/>
        <v>1.0266999999999826</v>
      </c>
      <c r="M784">
        <v>51500</v>
      </c>
    </row>
    <row r="785" spans="2:13" ht="14.55" customHeight="1">
      <c r="B785" s="51">
        <v>44236</v>
      </c>
      <c r="C785" s="50">
        <v>55269.999999996799</v>
      </c>
      <c r="D785" s="50">
        <v>40360.000000000582</v>
      </c>
      <c r="E785" s="50">
        <v>0</v>
      </c>
      <c r="F785" s="50">
        <f t="shared" si="38"/>
        <v>95.629999999997381</v>
      </c>
      <c r="G785" s="50">
        <v>502.55999999999767</v>
      </c>
      <c r="H785" s="50">
        <v>513.27999999999884</v>
      </c>
      <c r="I785" s="50">
        <f t="shared" si="39"/>
        <v>1.0158399999999965</v>
      </c>
      <c r="J785" s="48">
        <f t="shared" si="40"/>
        <v>1.0158399999999965</v>
      </c>
      <c r="M785">
        <v>55269.999999996799</v>
      </c>
    </row>
    <row r="786" spans="2:13" ht="14.55" customHeight="1">
      <c r="B786" s="51">
        <v>44237</v>
      </c>
      <c r="C786" s="50">
        <v>55300.00000000291</v>
      </c>
      <c r="D786" s="50">
        <v>34099.999999998545</v>
      </c>
      <c r="E786" s="50">
        <v>0</v>
      </c>
      <c r="F786" s="50">
        <f t="shared" si="38"/>
        <v>89.400000000001455</v>
      </c>
      <c r="G786" s="50">
        <v>401.83999999999651</v>
      </c>
      <c r="H786" s="50">
        <v>427.51000000000931</v>
      </c>
      <c r="I786" s="50">
        <f t="shared" si="39"/>
        <v>0.8293500000000058</v>
      </c>
      <c r="J786" s="48">
        <f t="shared" si="40"/>
        <v>0.8293500000000058</v>
      </c>
      <c r="M786">
        <v>55300.00000000291</v>
      </c>
    </row>
    <row r="787" spans="2:13" ht="14.55" customHeight="1">
      <c r="B787" s="51">
        <v>44238</v>
      </c>
      <c r="C787" s="50">
        <v>60180.000000000291</v>
      </c>
      <c r="D787" s="50">
        <v>34700.000000004366</v>
      </c>
      <c r="E787" s="50">
        <v>0</v>
      </c>
      <c r="F787" s="50">
        <f t="shared" si="38"/>
        <v>94.880000000004657</v>
      </c>
      <c r="G787" s="50">
        <v>637.56999999997788</v>
      </c>
      <c r="H787" s="50">
        <v>223.77999999999884</v>
      </c>
      <c r="I787" s="50">
        <f t="shared" si="39"/>
        <v>0.86134999999997675</v>
      </c>
      <c r="J787" s="48">
        <f t="shared" si="40"/>
        <v>0.86134999999997675</v>
      </c>
      <c r="M787">
        <v>60180.000000000291</v>
      </c>
    </row>
    <row r="788" spans="2:13" ht="14.55" customHeight="1">
      <c r="B788" s="51">
        <v>44239</v>
      </c>
      <c r="C788" s="50">
        <v>63159.999999996217</v>
      </c>
      <c r="D788" s="50">
        <v>40459.999999999127</v>
      </c>
      <c r="E788" s="50">
        <v>0</v>
      </c>
      <c r="F788" s="50">
        <f t="shared" si="38"/>
        <v>103.61999999999534</v>
      </c>
      <c r="G788" s="50">
        <v>28.64000000001397</v>
      </c>
      <c r="H788" s="50">
        <v>956.95999999999185</v>
      </c>
      <c r="I788" s="50">
        <f t="shared" si="39"/>
        <v>0.9856000000000058</v>
      </c>
      <c r="J788" s="48">
        <f t="shared" si="40"/>
        <v>0.9856000000000058</v>
      </c>
      <c r="M788">
        <v>63159.999999996217</v>
      </c>
    </row>
    <row r="789" spans="2:13" ht="14.55" customHeight="1">
      <c r="B789" s="51">
        <v>44240</v>
      </c>
      <c r="C789" s="50">
        <v>62080.000000001746</v>
      </c>
      <c r="D789" s="50">
        <v>36719.999999993888</v>
      </c>
      <c r="E789" s="50">
        <v>0</v>
      </c>
      <c r="F789" s="50">
        <f t="shared" si="38"/>
        <v>98.799999999995634</v>
      </c>
      <c r="G789" s="50">
        <v>36.75</v>
      </c>
      <c r="H789" s="50">
        <v>1002.2700000000186</v>
      </c>
      <c r="I789" s="50">
        <f t="shared" si="39"/>
        <v>1.0390200000000187</v>
      </c>
      <c r="J789" s="48">
        <f t="shared" si="40"/>
        <v>1.0390200000000187</v>
      </c>
      <c r="M789">
        <v>62080.000000001746</v>
      </c>
    </row>
    <row r="790" spans="2:13" ht="14.55" customHeight="1">
      <c r="B790" s="51">
        <v>44241</v>
      </c>
      <c r="C790" s="50">
        <v>58260.000000002037</v>
      </c>
      <c r="D790" s="50">
        <v>38790.000000000873</v>
      </c>
      <c r="E790" s="50">
        <v>0</v>
      </c>
      <c r="F790" s="50">
        <f t="shared" si="38"/>
        <v>97.05000000000291</v>
      </c>
      <c r="G790" s="50">
        <v>36.630000000004657</v>
      </c>
      <c r="H790" s="50">
        <v>951.25999999998021</v>
      </c>
      <c r="I790" s="50">
        <f t="shared" si="39"/>
        <v>0.98788999999998484</v>
      </c>
      <c r="J790" s="48">
        <f t="shared" si="40"/>
        <v>0.98788999999998484</v>
      </c>
      <c r="M790">
        <v>58260.000000002037</v>
      </c>
    </row>
    <row r="791" spans="2:13" ht="14.55" customHeight="1">
      <c r="B791" s="51">
        <v>44242</v>
      </c>
      <c r="C791" s="50">
        <v>56480.000000003201</v>
      </c>
      <c r="D791" s="50">
        <v>40650.000000001455</v>
      </c>
      <c r="E791" s="50">
        <v>0</v>
      </c>
      <c r="F791" s="50">
        <f t="shared" si="38"/>
        <v>97.130000000004657</v>
      </c>
      <c r="G791" s="50">
        <v>35.869999999995343</v>
      </c>
      <c r="H791" s="50">
        <v>952.38000000000466</v>
      </c>
      <c r="I791" s="50">
        <f t="shared" si="39"/>
        <v>0.98824999999999996</v>
      </c>
      <c r="J791" s="48">
        <f t="shared" si="40"/>
        <v>0.98824999999999996</v>
      </c>
      <c r="M791">
        <v>56480.000000003201</v>
      </c>
    </row>
    <row r="792" spans="2:13" ht="14.55" customHeight="1">
      <c r="B792" s="51">
        <v>44243</v>
      </c>
      <c r="C792" s="50">
        <v>56119.999999995343</v>
      </c>
      <c r="D792" s="50">
        <v>39150.000000001455</v>
      </c>
      <c r="E792" s="50">
        <v>0</v>
      </c>
      <c r="F792" s="50">
        <f t="shared" si="38"/>
        <v>95.269999999996799</v>
      </c>
      <c r="G792" s="50">
        <v>33.480000000010477</v>
      </c>
      <c r="H792" s="50">
        <v>819.24000000001979</v>
      </c>
      <c r="I792" s="50">
        <f t="shared" si="39"/>
        <v>0.85272000000003023</v>
      </c>
      <c r="J792" s="48">
        <f t="shared" si="40"/>
        <v>0.85272000000003023</v>
      </c>
      <c r="M792">
        <v>56119.999999995343</v>
      </c>
    </row>
    <row r="793" spans="2:13" ht="14.55" customHeight="1">
      <c r="B793" s="51">
        <v>44244</v>
      </c>
      <c r="C793" s="50">
        <v>22470.000000001164</v>
      </c>
      <c r="D793" s="50">
        <v>51129.999999997381</v>
      </c>
      <c r="E793" s="50">
        <v>18949.99999999709</v>
      </c>
      <c r="F793" s="50">
        <f t="shared" si="38"/>
        <v>92.549999999995634</v>
      </c>
      <c r="G793" s="50">
        <v>32.049999999988358</v>
      </c>
      <c r="H793" s="50">
        <v>856.27999999999884</v>
      </c>
      <c r="I793" s="50">
        <f t="shared" si="39"/>
        <v>0.88832999999998719</v>
      </c>
      <c r="J793" s="48">
        <f t="shared" si="40"/>
        <v>0.88832999999998719</v>
      </c>
      <c r="M793">
        <v>22470.000000001164</v>
      </c>
    </row>
    <row r="794" spans="2:13" ht="14.55" customHeight="1">
      <c r="B794" s="51">
        <v>44245</v>
      </c>
      <c r="C794" s="50">
        <v>53680.000000000291</v>
      </c>
      <c r="D794" s="50">
        <v>19779.999999998836</v>
      </c>
      <c r="E794" s="50">
        <v>19450.000000004366</v>
      </c>
      <c r="F794" s="50">
        <f t="shared" si="38"/>
        <v>92.910000000003492</v>
      </c>
      <c r="G794" s="50">
        <v>33.130000000004657</v>
      </c>
      <c r="H794" s="50">
        <v>764.25999999998021</v>
      </c>
      <c r="I794" s="50">
        <f t="shared" si="39"/>
        <v>0.79738999999998483</v>
      </c>
      <c r="J794" s="48">
        <f t="shared" si="40"/>
        <v>0.79738999999998483</v>
      </c>
      <c r="M794">
        <v>53680.000000000291</v>
      </c>
    </row>
    <row r="795" spans="2:13" ht="14.55" customHeight="1">
      <c r="B795" s="51">
        <v>44246</v>
      </c>
      <c r="C795" s="50">
        <v>52900.000000001455</v>
      </c>
      <c r="D795" s="50">
        <v>39820.000000006985</v>
      </c>
      <c r="E795" s="50">
        <v>0</v>
      </c>
      <c r="F795" s="50">
        <f t="shared" si="38"/>
        <v>92.72000000000844</v>
      </c>
      <c r="G795" s="50">
        <v>31.579999999987194</v>
      </c>
      <c r="H795" s="50">
        <v>846.0800000000163</v>
      </c>
      <c r="I795" s="50">
        <f t="shared" si="39"/>
        <v>0.87766000000000344</v>
      </c>
      <c r="J795" s="48">
        <f t="shared" si="40"/>
        <v>0.87766000000000344</v>
      </c>
      <c r="M795">
        <v>52900.000000001455</v>
      </c>
    </row>
    <row r="796" spans="2:13" ht="14.55" customHeight="1">
      <c r="B796" s="51">
        <v>44247</v>
      </c>
      <c r="C796" s="50">
        <v>53500</v>
      </c>
      <c r="D796" s="50">
        <v>39489.999999997963</v>
      </c>
      <c r="E796" s="50">
        <v>0</v>
      </c>
      <c r="F796" s="50">
        <f t="shared" si="38"/>
        <v>92.989999999997963</v>
      </c>
      <c r="G796" s="50">
        <v>34.369999999995343</v>
      </c>
      <c r="H796" s="50">
        <v>852.02999999999884</v>
      </c>
      <c r="I796" s="50">
        <f t="shared" si="39"/>
        <v>0.88639999999999419</v>
      </c>
      <c r="J796" s="48">
        <f t="shared" si="40"/>
        <v>0.88639999999999419</v>
      </c>
      <c r="M796">
        <v>53500</v>
      </c>
    </row>
    <row r="797" spans="2:13" ht="14.55" customHeight="1">
      <c r="B797" s="51">
        <v>44248</v>
      </c>
      <c r="C797" s="50">
        <v>54029.999999998836</v>
      </c>
      <c r="D797" s="50">
        <v>40199.99999999709</v>
      </c>
      <c r="E797" s="50">
        <v>0</v>
      </c>
      <c r="F797" s="50">
        <f t="shared" si="38"/>
        <v>94.229999999995925</v>
      </c>
      <c r="G797" s="50">
        <v>35.560000000026776</v>
      </c>
      <c r="H797" s="50">
        <v>829.91000000000349</v>
      </c>
      <c r="I797" s="50">
        <f t="shared" si="39"/>
        <v>0.86547000000003027</v>
      </c>
      <c r="J797" s="48">
        <f t="shared" si="40"/>
        <v>0.86547000000003027</v>
      </c>
      <c r="M797">
        <v>54029.999999998836</v>
      </c>
    </row>
    <row r="798" spans="2:13" ht="14.55" customHeight="1">
      <c r="B798" s="51">
        <v>44249</v>
      </c>
      <c r="C798" s="50">
        <v>55800.00000000291</v>
      </c>
      <c r="D798" s="50">
        <v>40550.00000000291</v>
      </c>
      <c r="E798" s="50">
        <v>0</v>
      </c>
      <c r="F798" s="50">
        <f t="shared" si="38"/>
        <v>96.350000000005821</v>
      </c>
      <c r="G798" s="50">
        <v>34.949999999982538</v>
      </c>
      <c r="H798" s="50">
        <v>827.97999999998137</v>
      </c>
      <c r="I798" s="50">
        <f t="shared" si="39"/>
        <v>0.86292999999996389</v>
      </c>
      <c r="J798" s="48">
        <f t="shared" si="40"/>
        <v>0.86292999999996389</v>
      </c>
      <c r="M798">
        <v>55800.00000000291</v>
      </c>
    </row>
    <row r="799" spans="2:13" ht="14.55" customHeight="1">
      <c r="B799" s="51">
        <v>44250</v>
      </c>
      <c r="C799" s="50">
        <v>69829.99999999447</v>
      </c>
      <c r="D799" s="50">
        <v>80.00000000174623</v>
      </c>
      <c r="E799" s="50">
        <v>11430.000000000291</v>
      </c>
      <c r="F799" s="50">
        <f t="shared" si="38"/>
        <v>81.339999999996508</v>
      </c>
      <c r="G799" s="50">
        <v>34.320000000006985</v>
      </c>
      <c r="H799" s="50">
        <v>918.65000000002328</v>
      </c>
      <c r="I799" s="50">
        <f t="shared" si="39"/>
        <v>0.95297000000003029</v>
      </c>
      <c r="J799" s="48">
        <f t="shared" si="40"/>
        <v>0.95297000000003029</v>
      </c>
      <c r="M799">
        <v>69829.99999999447</v>
      </c>
    </row>
    <row r="800" spans="2:13" ht="14.55" customHeight="1">
      <c r="B800" s="51">
        <v>44251</v>
      </c>
      <c r="C800" s="50">
        <v>66029.999999998836</v>
      </c>
      <c r="D800" s="50">
        <v>17739.999999997963</v>
      </c>
      <c r="E800" s="50">
        <v>20469.999999993888</v>
      </c>
      <c r="F800" s="50">
        <f t="shared" si="38"/>
        <v>104.23999999999069</v>
      </c>
      <c r="G800" s="50">
        <v>33.350000000005821</v>
      </c>
      <c r="H800" s="50">
        <v>828.67999999999302</v>
      </c>
      <c r="I800" s="50">
        <f t="shared" si="39"/>
        <v>0.86202999999999885</v>
      </c>
      <c r="J800" s="48">
        <f t="shared" si="40"/>
        <v>0.86202999999999885</v>
      </c>
      <c r="M800">
        <v>66029.999999998836</v>
      </c>
    </row>
    <row r="801" spans="2:13" ht="15" customHeight="1">
      <c r="B801" s="51">
        <v>44252</v>
      </c>
      <c r="C801" s="50">
        <v>60090.000000003783</v>
      </c>
      <c r="D801" s="50">
        <v>31830.000000001746</v>
      </c>
      <c r="E801" s="50">
        <v>0</v>
      </c>
      <c r="F801" s="50">
        <f t="shared" si="38"/>
        <v>91.92000000000553</v>
      </c>
      <c r="G801" s="50">
        <v>32.60999999998603</v>
      </c>
      <c r="H801" s="50">
        <v>841.22000000000116</v>
      </c>
      <c r="I801" s="50">
        <f t="shared" si="39"/>
        <v>0.87382999999998723</v>
      </c>
      <c r="J801" s="48">
        <f t="shared" si="40"/>
        <v>0.87382999999998723</v>
      </c>
      <c r="M801">
        <v>60090.000000003783</v>
      </c>
    </row>
    <row r="802" spans="2:13" ht="15" customHeight="1">
      <c r="B802" s="51">
        <v>44253</v>
      </c>
      <c r="C802" s="50">
        <v>59919.999999998254</v>
      </c>
      <c r="D802" s="50">
        <v>35649.999999994179</v>
      </c>
      <c r="E802" s="50">
        <v>0</v>
      </c>
      <c r="F802" s="50">
        <f t="shared" si="38"/>
        <v>95.569999999992433</v>
      </c>
      <c r="G802" s="50">
        <v>32.760000000009313</v>
      </c>
      <c r="H802" s="50">
        <v>820.13999999998487</v>
      </c>
      <c r="I802" s="50">
        <f t="shared" si="39"/>
        <v>0.85289999999999422</v>
      </c>
      <c r="J802" s="48">
        <f t="shared" si="40"/>
        <v>0.85289999999999422</v>
      </c>
      <c r="M802">
        <v>59919.999999998254</v>
      </c>
    </row>
    <row r="803" spans="2:13" ht="14.55" customHeight="1">
      <c r="B803" s="51">
        <v>44254</v>
      </c>
      <c r="C803" s="50">
        <v>66989.999999997963</v>
      </c>
      <c r="D803" s="50">
        <v>33400.000000001455</v>
      </c>
      <c r="E803" s="50">
        <v>0</v>
      </c>
      <c r="F803" s="50">
        <f t="shared" si="38"/>
        <v>100.38999999999942</v>
      </c>
      <c r="G803" s="50">
        <v>34.60999999998603</v>
      </c>
      <c r="H803" s="50">
        <v>771.76000000000931</v>
      </c>
      <c r="I803" s="50">
        <f t="shared" si="39"/>
        <v>0.80636999999999537</v>
      </c>
      <c r="J803" s="48">
        <f t="shared" si="40"/>
        <v>0.80636999999999537</v>
      </c>
      <c r="M803">
        <v>66989.999999997963</v>
      </c>
    </row>
    <row r="804" spans="2:13" ht="14.55" customHeight="1" thickBot="1">
      <c r="B804" s="51">
        <v>44255</v>
      </c>
      <c r="C804" s="50">
        <v>64770.000000004075</v>
      </c>
      <c r="D804" s="50">
        <v>40400.000000001455</v>
      </c>
      <c r="E804" s="50">
        <v>0</v>
      </c>
      <c r="F804" s="50">
        <f t="shared" si="38"/>
        <v>105.17000000000553</v>
      </c>
      <c r="G804" s="50">
        <v>38.380000000004657</v>
      </c>
      <c r="H804" s="50">
        <v>753.61999999999534</v>
      </c>
      <c r="I804" s="50">
        <f t="shared" si="39"/>
        <v>0.79200000000000004</v>
      </c>
      <c r="J804" s="48">
        <f t="shared" si="40"/>
        <v>0.79200000000000004</v>
      </c>
      <c r="M804">
        <v>64770.000000004075</v>
      </c>
    </row>
    <row r="805" spans="2:13" ht="14.55" customHeight="1" thickBot="1">
      <c r="B805" s="51"/>
      <c r="C805" s="43">
        <v>1571580.0000000014</v>
      </c>
      <c r="D805" s="43">
        <v>1005040.0000000009</v>
      </c>
      <c r="E805" s="43">
        <v>70299.999999995634</v>
      </c>
      <c r="F805" s="43">
        <f t="shared" si="38"/>
        <v>2646.9199999999983</v>
      </c>
      <c r="G805" s="43">
        <v>3317.7999999999884</v>
      </c>
      <c r="H805" s="43">
        <v>22076.850000000006</v>
      </c>
      <c r="I805" s="44">
        <f t="shared" si="39"/>
        <v>25.394649999999995</v>
      </c>
      <c r="J805" s="49">
        <f t="shared" si="40"/>
        <v>25.394649999999995</v>
      </c>
      <c r="M805">
        <v>1571580.0000000014</v>
      </c>
    </row>
    <row r="806" spans="2:13" ht="14.55" customHeight="1">
      <c r="B806" s="51">
        <v>44256</v>
      </c>
      <c r="C806" s="50">
        <v>59269.999999996799</v>
      </c>
      <c r="D806" s="50">
        <v>39430.000000000291</v>
      </c>
      <c r="E806" s="50">
        <v>0</v>
      </c>
      <c r="F806" s="50">
        <f t="shared" si="38"/>
        <v>98.69999999999709</v>
      </c>
      <c r="G806" s="50">
        <v>34.010000000009313</v>
      </c>
      <c r="H806" s="50">
        <v>786.3300000000163</v>
      </c>
      <c r="I806" s="50">
        <f t="shared" si="39"/>
        <v>0.8203400000000256</v>
      </c>
      <c r="J806" s="48">
        <f t="shared" si="40"/>
        <v>0.8203400000000256</v>
      </c>
      <c r="M806">
        <v>59269.999999996799</v>
      </c>
    </row>
    <row r="807" spans="2:13" ht="14.55" customHeight="1">
      <c r="B807" s="51">
        <v>44257</v>
      </c>
      <c r="C807" s="50">
        <v>56389.999999999418</v>
      </c>
      <c r="D807" s="50">
        <v>38250</v>
      </c>
      <c r="E807" s="50">
        <v>0</v>
      </c>
      <c r="F807" s="50">
        <f t="shared" si="38"/>
        <v>94.639999999999418</v>
      </c>
      <c r="G807" s="50">
        <v>34.449999999982538</v>
      </c>
      <c r="H807" s="50">
        <v>817.06999999997788</v>
      </c>
      <c r="I807" s="50">
        <f t="shared" si="39"/>
        <v>0.85151999999996042</v>
      </c>
      <c r="J807" s="48">
        <f t="shared" si="40"/>
        <v>0.85151999999996042</v>
      </c>
      <c r="M807">
        <v>56389.999999999418</v>
      </c>
    </row>
    <row r="808" spans="2:13" ht="14.55" customHeight="1">
      <c r="B808" s="51">
        <v>44258</v>
      </c>
      <c r="C808" s="50">
        <v>57200.000000004366</v>
      </c>
      <c r="D808" s="50">
        <v>39480.000000003201</v>
      </c>
      <c r="E808" s="50">
        <v>0</v>
      </c>
      <c r="F808" s="50">
        <f t="shared" si="38"/>
        <v>96.680000000007567</v>
      </c>
      <c r="G808" s="50">
        <v>33.450000000011642</v>
      </c>
      <c r="H808" s="50">
        <v>774.24000000001979</v>
      </c>
      <c r="I808" s="50">
        <f t="shared" si="39"/>
        <v>0.80769000000003144</v>
      </c>
      <c r="J808" s="48">
        <f t="shared" si="40"/>
        <v>0.80769000000003144</v>
      </c>
      <c r="M808">
        <v>57200.000000004366</v>
      </c>
    </row>
    <row r="809" spans="2:13" ht="14.55" customHeight="1">
      <c r="B809" s="51">
        <v>44259</v>
      </c>
      <c r="C809" s="50">
        <v>57059.999999997672</v>
      </c>
      <c r="D809" s="50">
        <v>39339.999999996508</v>
      </c>
      <c r="E809" s="50">
        <v>0</v>
      </c>
      <c r="F809" s="50">
        <f t="shared" si="38"/>
        <v>96.399999999994179</v>
      </c>
      <c r="G809" s="50">
        <v>35.540000000008149</v>
      </c>
      <c r="H809" s="50">
        <v>761.44000000000233</v>
      </c>
      <c r="I809" s="50">
        <f t="shared" si="39"/>
        <v>0.79698000000001046</v>
      </c>
      <c r="J809" s="48">
        <f t="shared" si="40"/>
        <v>0.79698000000001046</v>
      </c>
      <c r="M809">
        <v>57059.999999997672</v>
      </c>
    </row>
    <row r="810" spans="2:13" ht="14.55" customHeight="1">
      <c r="B810" s="51">
        <v>44260</v>
      </c>
      <c r="C810" s="50">
        <v>55260.000000002037</v>
      </c>
      <c r="D810" s="50">
        <v>37830.000000001746</v>
      </c>
      <c r="E810" s="50">
        <v>0</v>
      </c>
      <c r="F810" s="50">
        <f t="shared" si="38"/>
        <v>93.090000000003783</v>
      </c>
      <c r="G810" s="50">
        <v>30.470000000001164</v>
      </c>
      <c r="H810" s="50">
        <v>671.72999999998137</v>
      </c>
      <c r="I810" s="50">
        <f t="shared" si="39"/>
        <v>0.7021999999999825</v>
      </c>
      <c r="J810" s="48">
        <f t="shared" si="40"/>
        <v>0.7021999999999825</v>
      </c>
      <c r="M810">
        <v>55260.000000002037</v>
      </c>
    </row>
    <row r="811" spans="2:13" ht="14.55" customHeight="1">
      <c r="B811" s="51">
        <v>44261</v>
      </c>
      <c r="C811" s="50">
        <v>53650.000000001455</v>
      </c>
      <c r="D811" s="50">
        <v>38680.000000000291</v>
      </c>
      <c r="E811" s="50">
        <v>0</v>
      </c>
      <c r="F811" s="50">
        <f t="shared" si="38"/>
        <v>92.330000000001746</v>
      </c>
      <c r="G811" s="50">
        <v>36.320000000006985</v>
      </c>
      <c r="H811" s="50">
        <v>781.54000000000815</v>
      </c>
      <c r="I811" s="50">
        <f t="shared" si="39"/>
        <v>0.81786000000001513</v>
      </c>
      <c r="J811" s="48">
        <f t="shared" si="40"/>
        <v>0.81786000000001513</v>
      </c>
      <c r="M811">
        <v>53650.000000001455</v>
      </c>
    </row>
    <row r="812" spans="2:13" ht="14.55" customHeight="1">
      <c r="B812" s="51">
        <v>44262</v>
      </c>
      <c r="C812" s="50">
        <v>36790.000000000873</v>
      </c>
      <c r="D812" s="50">
        <v>21839.999999996508</v>
      </c>
      <c r="E812" s="50">
        <v>21780.000000006112</v>
      </c>
      <c r="F812" s="50">
        <f t="shared" si="38"/>
        <v>80.410000000003492</v>
      </c>
      <c r="G812" s="50">
        <v>12.339999999996508</v>
      </c>
      <c r="H812" s="50">
        <v>760.67999999999302</v>
      </c>
      <c r="I812" s="50">
        <f t="shared" si="39"/>
        <v>0.77301999999998949</v>
      </c>
      <c r="J812" s="48">
        <f t="shared" si="40"/>
        <v>0.77301999999998949</v>
      </c>
      <c r="M812">
        <v>36790.000000000873</v>
      </c>
    </row>
    <row r="813" spans="2:13" ht="14.55" customHeight="1">
      <c r="B813" s="51">
        <v>44263</v>
      </c>
      <c r="C813" s="50">
        <v>35779.999999998836</v>
      </c>
      <c r="D813" s="50">
        <v>22660.000000003492</v>
      </c>
      <c r="E813" s="50">
        <v>23790.000000000873</v>
      </c>
      <c r="F813" s="50">
        <f t="shared" si="38"/>
        <v>82.230000000003201</v>
      </c>
      <c r="G813" s="50">
        <v>169.09999999997672</v>
      </c>
      <c r="H813" s="50">
        <v>670.20999999999185</v>
      </c>
      <c r="I813" s="50">
        <f t="shared" si="39"/>
        <v>0.83930999999996858</v>
      </c>
      <c r="J813" s="48">
        <f t="shared" si="40"/>
        <v>0.83930999999996858</v>
      </c>
      <c r="M813">
        <v>35779.999999998836</v>
      </c>
    </row>
    <row r="814" spans="2:13" ht="14.55" customHeight="1">
      <c r="B814" s="51">
        <v>44264</v>
      </c>
      <c r="C814" s="50">
        <v>38269.999999996799</v>
      </c>
      <c r="D814" s="50">
        <v>22019.999999996799</v>
      </c>
      <c r="E814" s="50">
        <v>22219.999999993888</v>
      </c>
      <c r="F814" s="50">
        <f t="shared" si="38"/>
        <v>82.509999999987485</v>
      </c>
      <c r="G814" s="50">
        <v>649.64000000001397</v>
      </c>
      <c r="H814" s="50">
        <v>197.25</v>
      </c>
      <c r="I814" s="50">
        <f t="shared" si="39"/>
        <v>0.84689000000001402</v>
      </c>
      <c r="J814" s="48">
        <f t="shared" si="40"/>
        <v>0.84689000000001402</v>
      </c>
      <c r="M814">
        <v>38269.999999996799</v>
      </c>
    </row>
    <row r="815" spans="2:13" ht="14.55" customHeight="1">
      <c r="B815" s="51">
        <v>44265</v>
      </c>
      <c r="C815" s="50">
        <v>40529.999999998836</v>
      </c>
      <c r="D815" s="50">
        <v>24830.000000001746</v>
      </c>
      <c r="E815" s="50">
        <v>25000</v>
      </c>
      <c r="F815" s="50">
        <f t="shared" si="38"/>
        <v>90.360000000000582</v>
      </c>
      <c r="G815" s="50">
        <v>569.26999999998952</v>
      </c>
      <c r="H815" s="50">
        <v>199.90000000002328</v>
      </c>
      <c r="I815" s="50">
        <f t="shared" si="39"/>
        <v>0.76917000000001279</v>
      </c>
      <c r="J815" s="48">
        <f t="shared" si="40"/>
        <v>0.76917000000001279</v>
      </c>
      <c r="M815">
        <v>40529.999999998836</v>
      </c>
    </row>
    <row r="816" spans="2:13" ht="14.55" customHeight="1">
      <c r="B816" s="51">
        <v>44266</v>
      </c>
      <c r="C816" s="50">
        <v>40220.000000001164</v>
      </c>
      <c r="D816" s="50">
        <v>24650.000000001455</v>
      </c>
      <c r="E816" s="50">
        <v>25050.00000000291</v>
      </c>
      <c r="F816" s="50">
        <f t="shared" ref="F816:F879" si="41">SUM(C816:E816)/1000</f>
        <v>89.92000000000553</v>
      </c>
      <c r="G816" s="50">
        <v>514.80000000001746</v>
      </c>
      <c r="H816" s="50">
        <v>223.40999999997439</v>
      </c>
      <c r="I816" s="50">
        <f t="shared" ref="I816:I879" si="42">SUM(G816:H816)/1000</f>
        <v>0.73820999999999182</v>
      </c>
      <c r="J816" s="48">
        <f t="shared" si="40"/>
        <v>0.73820999999999182</v>
      </c>
      <c r="M816">
        <v>40220.000000001164</v>
      </c>
    </row>
    <row r="817" spans="2:13" ht="14.55" customHeight="1">
      <c r="B817" s="51">
        <v>44267</v>
      </c>
      <c r="C817" s="50">
        <v>47379.999999997381</v>
      </c>
      <c r="D817" s="50">
        <v>23779.999999998836</v>
      </c>
      <c r="E817" s="50">
        <v>20580.000000001746</v>
      </c>
      <c r="F817" s="50">
        <f t="shared" si="41"/>
        <v>91.739999999997963</v>
      </c>
      <c r="G817" s="50">
        <v>542</v>
      </c>
      <c r="H817" s="50">
        <v>177.28000000002794</v>
      </c>
      <c r="I817" s="50">
        <f t="shared" si="42"/>
        <v>0.7192800000000279</v>
      </c>
      <c r="J817" s="48">
        <f t="shared" si="40"/>
        <v>0.7192800000000279</v>
      </c>
      <c r="M817">
        <v>47379.999999997381</v>
      </c>
    </row>
    <row r="818" spans="2:13" ht="14.55" customHeight="1">
      <c r="B818" s="51">
        <v>44268</v>
      </c>
      <c r="C818" s="50">
        <v>44300.00000000291</v>
      </c>
      <c r="D818" s="50">
        <v>24610.000000000582</v>
      </c>
      <c r="E818" s="50">
        <v>24739.999999997963</v>
      </c>
      <c r="F818" s="50">
        <f t="shared" si="41"/>
        <v>93.650000000001455</v>
      </c>
      <c r="G818" s="50">
        <v>373.56999999997788</v>
      </c>
      <c r="H818" s="50">
        <v>547.32999999998719</v>
      </c>
      <c r="I818" s="50">
        <f t="shared" si="42"/>
        <v>0.92089999999996508</v>
      </c>
      <c r="J818" s="48">
        <f t="shared" ref="J818:J881" si="43">I818</f>
        <v>0.92089999999996508</v>
      </c>
      <c r="M818">
        <v>44300.00000000291</v>
      </c>
    </row>
    <row r="819" spans="2:13" ht="14.55" customHeight="1">
      <c r="B819" s="51">
        <v>44269</v>
      </c>
      <c r="C819" s="50">
        <v>43989.999999997963</v>
      </c>
      <c r="D819" s="50">
        <v>24220.000000001164</v>
      </c>
      <c r="E819" s="50">
        <v>24230.000000003201</v>
      </c>
      <c r="F819" s="50">
        <f t="shared" si="41"/>
        <v>92.440000000002328</v>
      </c>
      <c r="G819" s="50">
        <v>475.70000000001164</v>
      </c>
      <c r="H819" s="50">
        <v>485.54000000000815</v>
      </c>
      <c r="I819" s="50">
        <f t="shared" si="42"/>
        <v>0.96124000000001975</v>
      </c>
      <c r="J819" s="48">
        <f t="shared" si="43"/>
        <v>0.96124000000001975</v>
      </c>
      <c r="M819">
        <v>43989.999999997963</v>
      </c>
    </row>
    <row r="820" spans="2:13" ht="14.55" customHeight="1">
      <c r="B820" s="51">
        <v>44270</v>
      </c>
      <c r="C820" s="50">
        <v>42819.999999999709</v>
      </c>
      <c r="D820" s="50">
        <v>24419.999999998254</v>
      </c>
      <c r="E820" s="50">
        <v>24329.99999999447</v>
      </c>
      <c r="F820" s="50">
        <f t="shared" si="41"/>
        <v>91.569999999992433</v>
      </c>
      <c r="G820" s="50">
        <v>454.88000000000466</v>
      </c>
      <c r="H820" s="50">
        <v>468.50999999998021</v>
      </c>
      <c r="I820" s="50">
        <f t="shared" si="42"/>
        <v>0.92338999999998483</v>
      </c>
      <c r="J820" s="48">
        <f t="shared" si="43"/>
        <v>0.92338999999998483</v>
      </c>
      <c r="M820">
        <v>42819.999999999709</v>
      </c>
    </row>
    <row r="821" spans="2:13" ht="14.55" customHeight="1">
      <c r="B821" s="51">
        <v>44271</v>
      </c>
      <c r="C821" s="50">
        <v>44170.00000000553</v>
      </c>
      <c r="D821" s="50">
        <v>24319.999999999709</v>
      </c>
      <c r="E821" s="50">
        <v>24410.000000003492</v>
      </c>
      <c r="F821" s="50">
        <f t="shared" si="41"/>
        <v>92.900000000008731</v>
      </c>
      <c r="G821" s="50">
        <v>370.94000000000233</v>
      </c>
      <c r="H821" s="50">
        <v>392.02999999999884</v>
      </c>
      <c r="I821" s="50">
        <f t="shared" si="42"/>
        <v>0.76297000000000115</v>
      </c>
      <c r="J821" s="48">
        <f t="shared" si="43"/>
        <v>0.76297000000000115</v>
      </c>
      <c r="M821">
        <v>44170.00000000553</v>
      </c>
    </row>
    <row r="822" spans="2:13" ht="14.55" customHeight="1">
      <c r="B822" s="51">
        <v>44272</v>
      </c>
      <c r="C822" s="50">
        <v>42979.999999995925</v>
      </c>
      <c r="D822" s="50">
        <v>23949.99999999709</v>
      </c>
      <c r="E822" s="50">
        <v>23940.000000002328</v>
      </c>
      <c r="F822" s="50">
        <f t="shared" si="41"/>
        <v>90.869999999995343</v>
      </c>
      <c r="G822" s="50">
        <v>384.11999999999534</v>
      </c>
      <c r="H822" s="50">
        <v>417.49000000001979</v>
      </c>
      <c r="I822" s="50">
        <f t="shared" si="42"/>
        <v>0.80161000000001514</v>
      </c>
      <c r="J822" s="48">
        <f t="shared" si="43"/>
        <v>0.80161000000001514</v>
      </c>
      <c r="M822">
        <v>42979.999999995925</v>
      </c>
    </row>
    <row r="823" spans="2:13" ht="14.55" customHeight="1">
      <c r="B823" s="51">
        <v>44273</v>
      </c>
      <c r="C823" s="50">
        <v>42069.999999999709</v>
      </c>
      <c r="D823" s="50">
        <v>23810.000000004948</v>
      </c>
      <c r="E823" s="50">
        <v>24529.999999998836</v>
      </c>
      <c r="F823" s="50">
        <f t="shared" si="41"/>
        <v>90.410000000003492</v>
      </c>
      <c r="G823" s="50">
        <v>505.45000000001164</v>
      </c>
      <c r="H823" s="50">
        <v>511.27999999999884</v>
      </c>
      <c r="I823" s="50">
        <f t="shared" si="42"/>
        <v>1.0167300000000106</v>
      </c>
      <c r="J823" s="48">
        <f t="shared" si="43"/>
        <v>1.0167300000000106</v>
      </c>
      <c r="M823">
        <v>42069.999999999709</v>
      </c>
    </row>
    <row r="824" spans="2:13" ht="14.55" customHeight="1">
      <c r="B824" s="51">
        <v>44274</v>
      </c>
      <c r="C824" s="50">
        <v>41819.999999999709</v>
      </c>
      <c r="D824" s="50">
        <v>24489.999999997963</v>
      </c>
      <c r="E824" s="50">
        <v>24819.999999999709</v>
      </c>
      <c r="F824" s="50">
        <f t="shared" si="41"/>
        <v>91.129999999997381</v>
      </c>
      <c r="G824" s="50">
        <v>394.45999999999185</v>
      </c>
      <c r="H824" s="50">
        <v>423.27999999999884</v>
      </c>
      <c r="I824" s="50">
        <f t="shared" si="42"/>
        <v>0.8177399999999907</v>
      </c>
      <c r="J824" s="48">
        <f t="shared" si="43"/>
        <v>0.8177399999999907</v>
      </c>
      <c r="M824">
        <v>41819.999999999709</v>
      </c>
    </row>
    <row r="825" spans="2:13" ht="14.55" customHeight="1">
      <c r="B825" s="51">
        <v>44275</v>
      </c>
      <c r="C825" s="50">
        <v>41700.000000004366</v>
      </c>
      <c r="D825" s="50">
        <v>24620.000000002619</v>
      </c>
      <c r="E825" s="50">
        <v>24599.999999998545</v>
      </c>
      <c r="F825" s="50">
        <f t="shared" si="41"/>
        <v>90.92000000000553</v>
      </c>
      <c r="G825" s="50">
        <v>317.1699999999837</v>
      </c>
      <c r="H825" s="50">
        <v>421.19999999998254</v>
      </c>
      <c r="I825" s="50">
        <f t="shared" si="42"/>
        <v>0.73836999999996622</v>
      </c>
      <c r="J825" s="48">
        <f t="shared" si="43"/>
        <v>0.73836999999996622</v>
      </c>
      <c r="M825">
        <v>41700.000000004366</v>
      </c>
    </row>
    <row r="826" spans="2:13" ht="14.55" customHeight="1">
      <c r="B826" s="51">
        <v>44276</v>
      </c>
      <c r="C826" s="50">
        <v>28809.999999997672</v>
      </c>
      <c r="D826" s="50">
        <v>24419.999999998254</v>
      </c>
      <c r="E826" s="50">
        <v>39370.000000002619</v>
      </c>
      <c r="F826" s="50">
        <f t="shared" si="41"/>
        <v>92.599999999998545</v>
      </c>
      <c r="G826" s="50">
        <v>430.81000000002678</v>
      </c>
      <c r="H826" s="50">
        <v>455.91000000000349</v>
      </c>
      <c r="I826" s="50">
        <f t="shared" si="42"/>
        <v>0.88672000000003026</v>
      </c>
      <c r="J826" s="48">
        <f t="shared" si="43"/>
        <v>0.88672000000003026</v>
      </c>
      <c r="M826">
        <v>28809.999999997672</v>
      </c>
    </row>
    <row r="827" spans="2:13" ht="14.55" customHeight="1">
      <c r="B827" s="51">
        <v>44277</v>
      </c>
      <c r="C827" s="50">
        <v>34379.999999997381</v>
      </c>
      <c r="D827" s="50">
        <v>25339.999999996508</v>
      </c>
      <c r="E827" s="50">
        <v>61089.999999996508</v>
      </c>
      <c r="F827" s="50">
        <f t="shared" si="41"/>
        <v>120.8099999999904</v>
      </c>
      <c r="G827" s="50">
        <v>484.54999999998836</v>
      </c>
      <c r="H827" s="50">
        <v>511.38000000000466</v>
      </c>
      <c r="I827" s="50">
        <f t="shared" si="42"/>
        <v>0.99592999999999299</v>
      </c>
      <c r="J827" s="48">
        <f t="shared" si="43"/>
        <v>0.99592999999999299</v>
      </c>
      <c r="M827">
        <v>34379.999999997381</v>
      </c>
    </row>
    <row r="828" spans="2:13" ht="14.55" customHeight="1">
      <c r="B828" s="51">
        <v>44278</v>
      </c>
      <c r="C828" s="50">
        <v>24660.000000003492</v>
      </c>
      <c r="D828" s="50">
        <v>24420.00000000553</v>
      </c>
      <c r="E828" s="50">
        <v>76790.000000000873</v>
      </c>
      <c r="F828" s="50">
        <f t="shared" si="41"/>
        <v>125.8700000000099</v>
      </c>
      <c r="G828" s="50">
        <v>490.01999999998952</v>
      </c>
      <c r="H828" s="50">
        <v>518.91000000000349</v>
      </c>
      <c r="I828" s="50">
        <f t="shared" si="42"/>
        <v>1.008929999999993</v>
      </c>
      <c r="J828" s="48">
        <f t="shared" si="43"/>
        <v>1.008929999999993</v>
      </c>
      <c r="M828">
        <v>24660.000000003492</v>
      </c>
    </row>
    <row r="829" spans="2:13" ht="14.55" customHeight="1">
      <c r="B829" s="51">
        <v>44279</v>
      </c>
      <c r="C829" s="50">
        <v>26040.000000000873</v>
      </c>
      <c r="D829" s="50">
        <v>25979.999999995925</v>
      </c>
      <c r="E829" s="50">
        <v>77300.00000000291</v>
      </c>
      <c r="F829" s="50">
        <f t="shared" si="41"/>
        <v>129.31999999999971</v>
      </c>
      <c r="G829" s="50">
        <v>499.05000000001746</v>
      </c>
      <c r="H829" s="50">
        <v>519.44000000000233</v>
      </c>
      <c r="I829" s="50">
        <f t="shared" si="42"/>
        <v>1.0184900000000199</v>
      </c>
      <c r="J829" s="48">
        <f t="shared" si="43"/>
        <v>1.0184900000000199</v>
      </c>
      <c r="M829">
        <v>26040.000000000873</v>
      </c>
    </row>
    <row r="830" spans="2:13" ht="14.55" customHeight="1">
      <c r="B830" s="51">
        <v>44280</v>
      </c>
      <c r="C830" s="50">
        <v>24669.999999998254</v>
      </c>
      <c r="D830" s="50">
        <v>24919.999999998254</v>
      </c>
      <c r="E830" s="50">
        <v>65399.999999994179</v>
      </c>
      <c r="F830" s="50">
        <f t="shared" si="41"/>
        <v>114.98999999999069</v>
      </c>
      <c r="G830" s="50">
        <v>461.82999999998719</v>
      </c>
      <c r="H830" s="50">
        <v>483.76000000000931</v>
      </c>
      <c r="I830" s="50">
        <f t="shared" si="42"/>
        <v>0.94558999999999649</v>
      </c>
      <c r="J830" s="48">
        <f t="shared" si="43"/>
        <v>0.94558999999999649</v>
      </c>
      <c r="M830">
        <v>24669.999999998254</v>
      </c>
    </row>
    <row r="831" spans="2:13" ht="14.55" customHeight="1">
      <c r="B831" s="51">
        <v>44281</v>
      </c>
      <c r="C831" s="50">
        <v>25269.999999996799</v>
      </c>
      <c r="D831" s="50">
        <v>24900.000000001455</v>
      </c>
      <c r="E831" s="50">
        <v>59480.000000003201</v>
      </c>
      <c r="F831" s="50">
        <f t="shared" si="41"/>
        <v>109.65000000000146</v>
      </c>
      <c r="G831" s="50">
        <v>451.64999999999418</v>
      </c>
      <c r="H831" s="50">
        <v>472.40999999997439</v>
      </c>
      <c r="I831" s="50">
        <f t="shared" si="42"/>
        <v>0.92405999999996857</v>
      </c>
      <c r="J831" s="48">
        <f t="shared" si="43"/>
        <v>0.92405999999996857</v>
      </c>
      <c r="M831">
        <v>25269.999999996799</v>
      </c>
    </row>
    <row r="832" spans="2:13" ht="14.55" customHeight="1">
      <c r="B832" s="51">
        <v>44282</v>
      </c>
      <c r="C832" s="50">
        <v>25470.000000001164</v>
      </c>
      <c r="D832" s="50">
        <v>25279.999999998836</v>
      </c>
      <c r="E832" s="50">
        <v>69220.000000001164</v>
      </c>
      <c r="F832" s="50">
        <f t="shared" si="41"/>
        <v>119.97000000000116</v>
      </c>
      <c r="G832" s="50">
        <v>471.14000000001397</v>
      </c>
      <c r="H832" s="50">
        <v>488.92000000001281</v>
      </c>
      <c r="I832" s="50">
        <f t="shared" si="42"/>
        <v>0.96006000000002678</v>
      </c>
      <c r="J832" s="48">
        <f t="shared" si="43"/>
        <v>0.96006000000002678</v>
      </c>
      <c r="M832">
        <v>25470.000000001164</v>
      </c>
    </row>
    <row r="833" spans="2:13" ht="15" customHeight="1">
      <c r="B833" s="51">
        <v>44283</v>
      </c>
      <c r="C833" s="50">
        <v>26500</v>
      </c>
      <c r="D833" s="50">
        <v>26150.000000001455</v>
      </c>
      <c r="E833" s="50">
        <v>87860.000000000582</v>
      </c>
      <c r="F833" s="50">
        <f t="shared" si="41"/>
        <v>140.51000000000204</v>
      </c>
      <c r="G833" s="50">
        <v>541.80999999999767</v>
      </c>
      <c r="H833" s="50">
        <v>546.48999999999069</v>
      </c>
      <c r="I833" s="50">
        <f t="shared" si="42"/>
        <v>1.0882999999999883</v>
      </c>
      <c r="J833" s="48">
        <f t="shared" si="43"/>
        <v>1.0882999999999883</v>
      </c>
      <c r="M833">
        <v>26500</v>
      </c>
    </row>
    <row r="834" spans="2:13" ht="15" customHeight="1">
      <c r="B834" s="51">
        <v>44284</v>
      </c>
      <c r="C834" s="50">
        <v>26660.000000003492</v>
      </c>
      <c r="D834" s="50">
        <v>26419.999999998254</v>
      </c>
      <c r="E834" s="50">
        <v>98919.999999998254</v>
      </c>
      <c r="F834" s="50">
        <f t="shared" si="41"/>
        <v>152</v>
      </c>
      <c r="G834" s="50">
        <v>529.17999999999302</v>
      </c>
      <c r="H834" s="50">
        <v>544.89000000001397</v>
      </c>
      <c r="I834" s="50">
        <f t="shared" si="42"/>
        <v>1.074070000000007</v>
      </c>
      <c r="J834" s="48">
        <f t="shared" si="43"/>
        <v>1.074070000000007</v>
      </c>
      <c r="M834">
        <v>26660.000000003492</v>
      </c>
    </row>
    <row r="835" spans="2:13" ht="14.55" customHeight="1">
      <c r="B835" s="51">
        <v>44285</v>
      </c>
      <c r="C835" s="50">
        <v>26629.999999997381</v>
      </c>
      <c r="D835" s="50">
        <v>29970.000000001164</v>
      </c>
      <c r="E835" s="50">
        <v>98849.999999998545</v>
      </c>
      <c r="F835" s="50">
        <f t="shared" si="41"/>
        <v>155.44999999999709</v>
      </c>
      <c r="G835" s="50">
        <v>582.41000000000349</v>
      </c>
      <c r="H835" s="50">
        <v>586.63999999998487</v>
      </c>
      <c r="I835" s="50">
        <f t="shared" si="42"/>
        <v>1.1690499999999884</v>
      </c>
      <c r="J835" s="48">
        <f t="shared" si="43"/>
        <v>1.1690499999999884</v>
      </c>
      <c r="M835">
        <v>26629.999999997381</v>
      </c>
    </row>
    <row r="836" spans="2:13" ht="14.55" customHeight="1" thickBot="1">
      <c r="B836" s="51">
        <v>44286</v>
      </c>
      <c r="C836" s="50">
        <v>25059.999999997672</v>
      </c>
      <c r="D836" s="50">
        <v>24510.000000002037</v>
      </c>
      <c r="E836" s="50">
        <v>114910.00000000349</v>
      </c>
      <c r="F836" s="50">
        <f t="shared" si="41"/>
        <v>164.4800000000032</v>
      </c>
      <c r="G836" s="50">
        <v>487.01999999998952</v>
      </c>
      <c r="H836" s="50">
        <v>515.92000000001281</v>
      </c>
      <c r="I836" s="50">
        <f t="shared" si="42"/>
        <v>1.0029400000000024</v>
      </c>
      <c r="J836" s="48">
        <f t="shared" si="43"/>
        <v>1.0029400000000024</v>
      </c>
      <c r="M836">
        <v>25059.999999997672</v>
      </c>
    </row>
    <row r="837" spans="2:13" ht="14.55" customHeight="1" thickBot="1">
      <c r="B837" s="51"/>
      <c r="C837" s="43">
        <v>1215799.999999996</v>
      </c>
      <c r="D837" s="43">
        <v>849540.0000000007</v>
      </c>
      <c r="E837" s="43">
        <v>1183210.0000000065</v>
      </c>
      <c r="F837" s="43">
        <f t="shared" si="41"/>
        <v>3248.5500000000034</v>
      </c>
      <c r="G837" s="43">
        <v>11367.149999999994</v>
      </c>
      <c r="H837" s="43">
        <v>16132.410000000003</v>
      </c>
      <c r="I837" s="44">
        <f t="shared" si="42"/>
        <v>27.499559999999999</v>
      </c>
      <c r="J837" s="49">
        <f t="shared" si="43"/>
        <v>27.499559999999999</v>
      </c>
      <c r="M837">
        <v>1215799.999999996</v>
      </c>
    </row>
    <row r="838" spans="2:13" ht="14.55" customHeight="1">
      <c r="B838" s="51">
        <v>44287</v>
      </c>
      <c r="C838" s="50">
        <v>12570.000000006985</v>
      </c>
      <c r="D838" s="50">
        <v>32909.999999996217</v>
      </c>
      <c r="E838" s="50">
        <v>118469.99999999389</v>
      </c>
      <c r="F838" s="50">
        <f t="shared" si="41"/>
        <v>163.94999999999709</v>
      </c>
      <c r="G838" s="50">
        <v>562.27000000001863</v>
      </c>
      <c r="H838" s="50">
        <v>568.85999999998603</v>
      </c>
      <c r="I838" s="50">
        <f t="shared" si="42"/>
        <v>1.1311300000000046</v>
      </c>
      <c r="J838" s="48">
        <f t="shared" si="43"/>
        <v>1.1311300000000046</v>
      </c>
      <c r="M838">
        <v>12570.000000006985</v>
      </c>
    </row>
    <row r="839" spans="2:13" ht="14.55" customHeight="1">
      <c r="B839" s="51">
        <v>44288</v>
      </c>
      <c r="C839" s="50">
        <v>32469.999999993888</v>
      </c>
      <c r="D839" s="50">
        <v>35250</v>
      </c>
      <c r="E839" s="50">
        <v>96620.000000002619</v>
      </c>
      <c r="F839" s="50">
        <f t="shared" si="41"/>
        <v>164.33999999999651</v>
      </c>
      <c r="G839" s="50">
        <v>448.98999999999069</v>
      </c>
      <c r="H839" s="50">
        <v>474.65000000002328</v>
      </c>
      <c r="I839" s="50">
        <f t="shared" si="42"/>
        <v>0.92364000000001401</v>
      </c>
      <c r="J839" s="48">
        <f t="shared" si="43"/>
        <v>0.92364000000001401</v>
      </c>
      <c r="M839">
        <v>32469.999999993888</v>
      </c>
    </row>
    <row r="840" spans="2:13" ht="14.55" customHeight="1">
      <c r="B840" s="51">
        <v>44289</v>
      </c>
      <c r="C840" s="50">
        <v>62850.000000005821</v>
      </c>
      <c r="D840" s="50">
        <v>10400.000000001455</v>
      </c>
      <c r="E840" s="50">
        <v>70520.000000004075</v>
      </c>
      <c r="F840" s="50">
        <f t="shared" si="41"/>
        <v>143.77000000001135</v>
      </c>
      <c r="G840" s="50">
        <v>467.67999999999302</v>
      </c>
      <c r="H840" s="50">
        <v>490.50999999998021</v>
      </c>
      <c r="I840" s="50">
        <f t="shared" si="42"/>
        <v>0.95818999999997323</v>
      </c>
      <c r="J840" s="48">
        <f t="shared" si="43"/>
        <v>0.95818999999997323</v>
      </c>
      <c r="M840">
        <v>62850.000000005821</v>
      </c>
    </row>
    <row r="841" spans="2:13" ht="14.55" customHeight="1">
      <c r="B841" s="51">
        <v>44290</v>
      </c>
      <c r="C841" s="50">
        <v>96359.999999993306</v>
      </c>
      <c r="D841" s="50">
        <v>35900.000000001455</v>
      </c>
      <c r="E841" s="50">
        <v>18529.999999998836</v>
      </c>
      <c r="F841" s="50">
        <f t="shared" si="41"/>
        <v>150.7899999999936</v>
      </c>
      <c r="G841" s="50">
        <v>456.21000000002095</v>
      </c>
      <c r="H841" s="50">
        <v>484.11000000001513</v>
      </c>
      <c r="I841" s="50">
        <f t="shared" si="42"/>
        <v>0.94032000000003613</v>
      </c>
      <c r="J841" s="48">
        <f t="shared" si="43"/>
        <v>0.94032000000003613</v>
      </c>
      <c r="M841">
        <v>96359.999999993306</v>
      </c>
    </row>
    <row r="842" spans="2:13" ht="14.55" customHeight="1">
      <c r="B842" s="51">
        <v>44291</v>
      </c>
      <c r="C842" s="50">
        <v>97300.00000000291</v>
      </c>
      <c r="D842" s="50">
        <v>36220.000000001164</v>
      </c>
      <c r="E842" s="50">
        <v>18540.000000000873</v>
      </c>
      <c r="F842" s="50">
        <f t="shared" si="41"/>
        <v>152.06000000000495</v>
      </c>
      <c r="G842" s="50">
        <v>454.02999999999884</v>
      </c>
      <c r="H842" s="50">
        <v>481.19999999998254</v>
      </c>
      <c r="I842" s="50">
        <f t="shared" si="42"/>
        <v>0.93522999999998135</v>
      </c>
      <c r="J842" s="48">
        <f t="shared" si="43"/>
        <v>0.93522999999998135</v>
      </c>
      <c r="M842">
        <v>97300.00000000291</v>
      </c>
    </row>
    <row r="843" spans="2:13" ht="14.55" customHeight="1">
      <c r="B843" s="51">
        <v>44292</v>
      </c>
      <c r="C843" s="50">
        <v>104260.00000000204</v>
      </c>
      <c r="D843" s="50">
        <v>35739.999999997963</v>
      </c>
      <c r="E843" s="50">
        <v>13449.99999999709</v>
      </c>
      <c r="F843" s="50">
        <f t="shared" si="41"/>
        <v>153.44999999999709</v>
      </c>
      <c r="G843" s="50">
        <v>518.58999999999651</v>
      </c>
      <c r="H843" s="50">
        <v>532.69000000000233</v>
      </c>
      <c r="I843" s="50">
        <f t="shared" si="42"/>
        <v>1.0512799999999989</v>
      </c>
      <c r="J843" s="48">
        <f t="shared" si="43"/>
        <v>1.0512799999999989</v>
      </c>
      <c r="M843">
        <v>104260.00000000204</v>
      </c>
    </row>
    <row r="844" spans="2:13" ht="14.55" customHeight="1">
      <c r="B844" s="51">
        <v>44293</v>
      </c>
      <c r="C844" s="50">
        <v>149279.99999999884</v>
      </c>
      <c r="D844" s="50">
        <v>41300.00000000291</v>
      </c>
      <c r="E844" s="50">
        <v>13940.000000002328</v>
      </c>
      <c r="F844" s="50">
        <f t="shared" si="41"/>
        <v>204.52000000000407</v>
      </c>
      <c r="G844" s="50">
        <v>447.05999999999767</v>
      </c>
      <c r="H844" s="50">
        <v>474.26000000000931</v>
      </c>
      <c r="I844" s="50">
        <f t="shared" si="42"/>
        <v>0.92132000000000702</v>
      </c>
      <c r="J844" s="48">
        <f t="shared" si="43"/>
        <v>0.92132000000000702</v>
      </c>
      <c r="M844">
        <v>149279.99999999884</v>
      </c>
    </row>
    <row r="845" spans="2:13" ht="14.55" customHeight="1">
      <c r="B845" s="51">
        <v>44294</v>
      </c>
      <c r="C845" s="50">
        <v>135139.99999999942</v>
      </c>
      <c r="D845" s="50">
        <v>39419.999999998254</v>
      </c>
      <c r="E845" s="50">
        <v>13689.999999995052</v>
      </c>
      <c r="F845" s="50">
        <f t="shared" si="41"/>
        <v>188.24999999999272</v>
      </c>
      <c r="G845" s="50">
        <v>507.5</v>
      </c>
      <c r="H845" s="50">
        <v>517.67000000001281</v>
      </c>
      <c r="I845" s="50">
        <f t="shared" si="42"/>
        <v>1.0251700000000128</v>
      </c>
      <c r="J845" s="48">
        <f t="shared" si="43"/>
        <v>1.0251700000000128</v>
      </c>
      <c r="M845">
        <v>135139.99999999942</v>
      </c>
    </row>
    <row r="846" spans="2:13" ht="14.55" customHeight="1">
      <c r="B846" s="51">
        <v>44295</v>
      </c>
      <c r="C846" s="50">
        <v>90209.999999999127</v>
      </c>
      <c r="D846" s="50">
        <v>10709.999999999127</v>
      </c>
      <c r="E846" s="50">
        <v>64930.000000000291</v>
      </c>
      <c r="F846" s="50">
        <f t="shared" si="41"/>
        <v>165.84999999999854</v>
      </c>
      <c r="G846" s="50">
        <v>465.60000000000582</v>
      </c>
      <c r="H846" s="50">
        <v>481.47000000000116</v>
      </c>
      <c r="I846" s="50">
        <f t="shared" si="42"/>
        <v>0.94707000000000696</v>
      </c>
      <c r="J846" s="48">
        <f t="shared" si="43"/>
        <v>0.94707000000000696</v>
      </c>
      <c r="M846">
        <v>90209.999999999127</v>
      </c>
    </row>
    <row r="847" spans="2:13" ht="14.55" customHeight="1">
      <c r="B847" s="51">
        <v>44296</v>
      </c>
      <c r="C847" s="50">
        <v>31000</v>
      </c>
      <c r="D847" s="50">
        <v>29430.000000000291</v>
      </c>
      <c r="E847" s="50">
        <v>95970.000000001164</v>
      </c>
      <c r="F847" s="50">
        <f t="shared" si="41"/>
        <v>156.40000000000146</v>
      </c>
      <c r="G847" s="50">
        <v>607.59999999997672</v>
      </c>
      <c r="H847" s="50">
        <v>591.93999999997322</v>
      </c>
      <c r="I847" s="50">
        <f t="shared" si="42"/>
        <v>1.1995399999999499</v>
      </c>
      <c r="J847" s="48">
        <f t="shared" si="43"/>
        <v>1.1995399999999499</v>
      </c>
      <c r="M847">
        <v>31000</v>
      </c>
    </row>
    <row r="848" spans="2:13" ht="14.55" customHeight="1">
      <c r="B848" s="51">
        <v>44297</v>
      </c>
      <c r="C848" s="50">
        <v>13529.999999998836</v>
      </c>
      <c r="D848" s="50">
        <v>37900.000000001455</v>
      </c>
      <c r="E848" s="50">
        <v>106349.99999999854</v>
      </c>
      <c r="F848" s="50">
        <f t="shared" si="41"/>
        <v>157.77999999999884</v>
      </c>
      <c r="G848" s="50">
        <v>462.07000000000698</v>
      </c>
      <c r="H848" s="50">
        <v>477.51000000000931</v>
      </c>
      <c r="I848" s="50">
        <f t="shared" si="42"/>
        <v>0.93958000000001629</v>
      </c>
      <c r="J848" s="48">
        <f t="shared" si="43"/>
        <v>0.93958000000001629</v>
      </c>
      <c r="M848">
        <v>13529.999999998836</v>
      </c>
    </row>
    <row r="849" spans="2:13" ht="14.55" customHeight="1">
      <c r="B849" s="51">
        <v>44298</v>
      </c>
      <c r="C849" s="50">
        <v>13279.999999998836</v>
      </c>
      <c r="D849" s="50">
        <v>37220.000000001164</v>
      </c>
      <c r="E849" s="50">
        <v>106970.00000000116</v>
      </c>
      <c r="F849" s="50">
        <f t="shared" si="41"/>
        <v>157.47000000000116</v>
      </c>
      <c r="G849" s="50">
        <v>469.41000000000349</v>
      </c>
      <c r="H849" s="50">
        <v>484.95000000001164</v>
      </c>
      <c r="I849" s="50">
        <f t="shared" si="42"/>
        <v>0.95436000000001509</v>
      </c>
      <c r="J849" s="48">
        <f t="shared" si="43"/>
        <v>0.95436000000001509</v>
      </c>
      <c r="M849">
        <v>13279.999999998836</v>
      </c>
    </row>
    <row r="850" spans="2:13" ht="14.55" customHeight="1">
      <c r="B850" s="51">
        <v>44299</v>
      </c>
      <c r="C850" s="50">
        <v>13220.000000001164</v>
      </c>
      <c r="D850" s="50">
        <v>37139.999999999418</v>
      </c>
      <c r="E850" s="50">
        <v>103980.0000000032</v>
      </c>
      <c r="F850" s="50">
        <f t="shared" si="41"/>
        <v>154.34000000000378</v>
      </c>
      <c r="G850" s="50">
        <v>502.02999999999884</v>
      </c>
      <c r="H850" s="50">
        <v>504.44999999998254</v>
      </c>
      <c r="I850" s="50">
        <f t="shared" si="42"/>
        <v>1.0064799999999814</v>
      </c>
      <c r="J850" s="48">
        <f t="shared" si="43"/>
        <v>1.0064799999999814</v>
      </c>
      <c r="M850">
        <v>13220.000000001164</v>
      </c>
    </row>
    <row r="851" spans="2:13" ht="14.55" customHeight="1">
      <c r="B851" s="51">
        <v>44300</v>
      </c>
      <c r="C851" s="50">
        <v>13270.000000004075</v>
      </c>
      <c r="D851" s="50">
        <v>38339.999999996508</v>
      </c>
      <c r="E851" s="50">
        <v>106869.99999999534</v>
      </c>
      <c r="F851" s="50">
        <f t="shared" si="41"/>
        <v>158.47999999999593</v>
      </c>
      <c r="G851" s="50">
        <v>453.11999999999534</v>
      </c>
      <c r="H851" s="50">
        <v>465.77000000001863</v>
      </c>
      <c r="I851" s="50">
        <f t="shared" si="42"/>
        <v>0.91889000000001397</v>
      </c>
      <c r="J851" s="48">
        <f t="shared" si="43"/>
        <v>0.91889000000001397</v>
      </c>
      <c r="M851">
        <v>13270.000000004075</v>
      </c>
    </row>
    <row r="852" spans="2:13" ht="14.55" customHeight="1">
      <c r="B852" s="51">
        <v>44301</v>
      </c>
      <c r="C852" s="50">
        <v>26709.999999999127</v>
      </c>
      <c r="D852" s="50">
        <v>26319.999999999709</v>
      </c>
      <c r="E852" s="50">
        <v>104810.00000000495</v>
      </c>
      <c r="F852" s="50">
        <f t="shared" si="41"/>
        <v>157.84000000000378</v>
      </c>
      <c r="G852" s="50">
        <v>454.01000000000931</v>
      </c>
      <c r="H852" s="50">
        <v>468.55999999999767</v>
      </c>
      <c r="I852" s="50">
        <f t="shared" si="42"/>
        <v>0.922570000000007</v>
      </c>
      <c r="J852" s="48">
        <f t="shared" si="43"/>
        <v>0.922570000000007</v>
      </c>
      <c r="M852">
        <v>26709.999999999127</v>
      </c>
    </row>
    <row r="853" spans="2:13" ht="14.55" customHeight="1">
      <c r="B853" s="51">
        <v>44302</v>
      </c>
      <c r="C853" s="50">
        <v>25629.999999997381</v>
      </c>
      <c r="D853" s="50">
        <v>25779.999999998836</v>
      </c>
      <c r="E853" s="50">
        <v>110540.00000000087</v>
      </c>
      <c r="F853" s="50">
        <f t="shared" si="41"/>
        <v>161.94999999999709</v>
      </c>
      <c r="G853" s="50">
        <v>505.85999999998603</v>
      </c>
      <c r="H853" s="50">
        <v>512.63999999998487</v>
      </c>
      <c r="I853" s="50">
        <f t="shared" si="42"/>
        <v>1.0184999999999709</v>
      </c>
      <c r="J853" s="48">
        <f t="shared" si="43"/>
        <v>1.0184999999999709</v>
      </c>
      <c r="M853">
        <v>25629.999999997381</v>
      </c>
    </row>
    <row r="854" spans="2:13" ht="14.55" customHeight="1">
      <c r="B854" s="51">
        <v>44303</v>
      </c>
      <c r="C854" s="50">
        <v>27029.999999998836</v>
      </c>
      <c r="D854" s="50">
        <v>26790.000000000873</v>
      </c>
      <c r="E854" s="50">
        <v>115680.00000000029</v>
      </c>
      <c r="F854" s="50">
        <f t="shared" si="41"/>
        <v>169.5</v>
      </c>
      <c r="G854" s="50">
        <v>482.51000000000931</v>
      </c>
      <c r="H854" s="50">
        <v>496.44000000000233</v>
      </c>
      <c r="I854" s="50">
        <f t="shared" si="42"/>
        <v>0.97895000000001164</v>
      </c>
      <c r="J854" s="48">
        <f t="shared" si="43"/>
        <v>0.97895000000001164</v>
      </c>
      <c r="M854">
        <v>27029.999999998836</v>
      </c>
    </row>
    <row r="855" spans="2:13" ht="14.55" customHeight="1">
      <c r="B855" s="51">
        <v>44304</v>
      </c>
      <c r="C855" s="50">
        <v>29180.000000000291</v>
      </c>
      <c r="D855" s="50">
        <v>27240.000000005239</v>
      </c>
      <c r="E855" s="50">
        <v>156299.99999999563</v>
      </c>
      <c r="F855" s="50">
        <f t="shared" si="41"/>
        <v>212.72000000000116</v>
      </c>
      <c r="G855" s="50">
        <v>502.85000000000582</v>
      </c>
      <c r="H855" s="50">
        <v>515.86000000001513</v>
      </c>
      <c r="I855" s="50">
        <f t="shared" si="42"/>
        <v>1.0187100000000209</v>
      </c>
      <c r="J855" s="48">
        <f t="shared" si="43"/>
        <v>1.0187100000000209</v>
      </c>
      <c r="M855">
        <v>29180.000000000291</v>
      </c>
    </row>
    <row r="856" spans="2:13" ht="14.55" customHeight="1">
      <c r="B856" s="51">
        <v>44305</v>
      </c>
      <c r="C856" s="50">
        <v>27069.999999999709</v>
      </c>
      <c r="D856" s="50">
        <v>26769.999999996799</v>
      </c>
      <c r="E856" s="50">
        <v>116389.99999999942</v>
      </c>
      <c r="F856" s="50">
        <f t="shared" si="41"/>
        <v>170.22999999999593</v>
      </c>
      <c r="G856" s="50">
        <v>466.23999999999069</v>
      </c>
      <c r="H856" s="50">
        <v>477.76999999998952</v>
      </c>
      <c r="I856" s="50">
        <f t="shared" si="42"/>
        <v>0.94400999999998025</v>
      </c>
      <c r="J856" s="48">
        <f t="shared" si="43"/>
        <v>0.94400999999998025</v>
      </c>
      <c r="M856">
        <v>27069.999999999709</v>
      </c>
    </row>
    <row r="857" spans="2:13" ht="14.55" customHeight="1">
      <c r="B857" s="51">
        <v>44306</v>
      </c>
      <c r="C857" s="50">
        <v>28400.000000001455</v>
      </c>
      <c r="D857" s="50">
        <v>26279.999999998836</v>
      </c>
      <c r="E857" s="50">
        <v>151480.0000000032</v>
      </c>
      <c r="F857" s="50">
        <f t="shared" si="41"/>
        <v>206.16000000000349</v>
      </c>
      <c r="G857" s="50">
        <v>514.13000000000466</v>
      </c>
      <c r="H857" s="50">
        <v>517.91000000000349</v>
      </c>
      <c r="I857" s="50">
        <f t="shared" si="42"/>
        <v>1.0320400000000081</v>
      </c>
      <c r="J857" s="48">
        <f t="shared" si="43"/>
        <v>1.0320400000000081</v>
      </c>
      <c r="M857">
        <v>28400.000000001455</v>
      </c>
    </row>
    <row r="858" spans="2:13" ht="14.55" customHeight="1">
      <c r="B858" s="51">
        <v>44307</v>
      </c>
      <c r="C858" s="50">
        <v>27849.999999998545</v>
      </c>
      <c r="D858" s="50">
        <v>26709.999999999127</v>
      </c>
      <c r="E858" s="50">
        <v>201729.99999999593</v>
      </c>
      <c r="F858" s="50">
        <f t="shared" si="41"/>
        <v>256.2899999999936</v>
      </c>
      <c r="G858" s="50">
        <v>533.30999999999767</v>
      </c>
      <c r="H858" s="50">
        <v>538.04999999998836</v>
      </c>
      <c r="I858" s="50">
        <f t="shared" si="42"/>
        <v>1.0713599999999861</v>
      </c>
      <c r="J858" s="48">
        <f t="shared" si="43"/>
        <v>1.0713599999999861</v>
      </c>
      <c r="M858">
        <v>27849.999999998545</v>
      </c>
    </row>
    <row r="859" spans="2:13" ht="14.55" customHeight="1">
      <c r="B859" s="51">
        <v>44308</v>
      </c>
      <c r="C859" s="50">
        <v>26870.000000002619</v>
      </c>
      <c r="D859" s="50">
        <v>26590.000000003783</v>
      </c>
      <c r="E859" s="50">
        <v>222750</v>
      </c>
      <c r="F859" s="50">
        <f t="shared" si="41"/>
        <v>276.2100000000064</v>
      </c>
      <c r="G859" s="50">
        <v>541.79000000000815</v>
      </c>
      <c r="H859" s="50">
        <v>549.66000000000349</v>
      </c>
      <c r="I859" s="50">
        <f t="shared" si="42"/>
        <v>1.0914500000000116</v>
      </c>
      <c r="J859" s="48">
        <f t="shared" si="43"/>
        <v>1.0914500000000116</v>
      </c>
      <c r="M859">
        <v>26870.000000002619</v>
      </c>
    </row>
    <row r="860" spans="2:13" ht="14.55" customHeight="1">
      <c r="B860" s="51">
        <v>44309</v>
      </c>
      <c r="C860" s="50">
        <v>26870.000000002619</v>
      </c>
      <c r="D860" s="50">
        <v>26699.99999999709</v>
      </c>
      <c r="E860" s="50">
        <v>235180.00000000029</v>
      </c>
      <c r="F860" s="50">
        <f t="shared" si="41"/>
        <v>288.75</v>
      </c>
      <c r="G860" s="50">
        <v>526.32999999998719</v>
      </c>
      <c r="H860" s="50">
        <v>539.92000000001281</v>
      </c>
      <c r="I860" s="50">
        <f t="shared" si="42"/>
        <v>1.0662499999999999</v>
      </c>
      <c r="J860" s="48">
        <f t="shared" si="43"/>
        <v>1.0662499999999999</v>
      </c>
      <c r="M860">
        <v>26870.000000002619</v>
      </c>
    </row>
    <row r="861" spans="2:13" ht="14.55" customHeight="1">
      <c r="B861" s="51">
        <v>44310</v>
      </c>
      <c r="C861" s="50">
        <v>39110.000000000582</v>
      </c>
      <c r="D861" s="50">
        <v>50110.000000000582</v>
      </c>
      <c r="E861" s="50">
        <v>283020.00000000407</v>
      </c>
      <c r="F861" s="50">
        <f t="shared" si="41"/>
        <v>372.24000000000524</v>
      </c>
      <c r="G861" s="50">
        <v>540.40000000002328</v>
      </c>
      <c r="H861" s="50">
        <v>549.13999999998487</v>
      </c>
      <c r="I861" s="50">
        <f t="shared" si="42"/>
        <v>1.0895400000000082</v>
      </c>
      <c r="J861" s="48">
        <f t="shared" si="43"/>
        <v>1.0895400000000082</v>
      </c>
      <c r="M861">
        <v>39110.000000000582</v>
      </c>
    </row>
    <row r="862" spans="2:13" ht="14.55" customHeight="1">
      <c r="B862" s="51">
        <v>44311</v>
      </c>
      <c r="C862" s="50">
        <v>37129.999999997381</v>
      </c>
      <c r="D862" s="50">
        <v>49279.999999998836</v>
      </c>
      <c r="E862" s="50">
        <v>251939.99999999505</v>
      </c>
      <c r="F862" s="50">
        <f t="shared" si="41"/>
        <v>338.34999999999127</v>
      </c>
      <c r="G862" s="50">
        <v>542.03999999997905</v>
      </c>
      <c r="H862" s="50">
        <v>551.55000000001746</v>
      </c>
      <c r="I862" s="50">
        <f t="shared" si="42"/>
        <v>1.0935899999999965</v>
      </c>
      <c r="J862" s="48">
        <f t="shared" si="43"/>
        <v>1.0935899999999965</v>
      </c>
      <c r="M862">
        <v>37129.999999997381</v>
      </c>
    </row>
    <row r="863" spans="2:13" ht="14.55" customHeight="1">
      <c r="B863" s="51">
        <v>44312</v>
      </c>
      <c r="C863" s="50">
        <v>36589.999999996508</v>
      </c>
      <c r="D863" s="50">
        <v>103000</v>
      </c>
      <c r="E863" s="50">
        <v>259970.00000000116</v>
      </c>
      <c r="F863" s="50">
        <f t="shared" si="41"/>
        <v>399.55999999999767</v>
      </c>
      <c r="G863" s="50">
        <v>554.49000000001979</v>
      </c>
      <c r="H863" s="50">
        <v>557.36999999999534</v>
      </c>
      <c r="I863" s="50">
        <f t="shared" si="42"/>
        <v>1.1118600000000152</v>
      </c>
      <c r="J863" s="48">
        <f t="shared" si="43"/>
        <v>1.1118600000000152</v>
      </c>
      <c r="M863">
        <v>36589.999999996508</v>
      </c>
    </row>
    <row r="864" spans="2:13" ht="15" customHeight="1">
      <c r="B864" s="51">
        <v>44313</v>
      </c>
      <c r="C864" s="50">
        <v>100240.00000000524</v>
      </c>
      <c r="D864" s="50">
        <v>179450.00000000437</v>
      </c>
      <c r="E864" s="50">
        <v>162730.0000000032</v>
      </c>
      <c r="F864" s="50">
        <f t="shared" si="41"/>
        <v>442.42000000001281</v>
      </c>
      <c r="G864" s="50">
        <v>588.81999999997788</v>
      </c>
      <c r="H864" s="50">
        <v>596.69000000000233</v>
      </c>
      <c r="I864" s="50">
        <f t="shared" si="42"/>
        <v>1.1855099999999803</v>
      </c>
      <c r="J864" s="48">
        <f t="shared" si="43"/>
        <v>1.1855099999999803</v>
      </c>
      <c r="M864">
        <v>100240.00000000524</v>
      </c>
    </row>
    <row r="865" spans="2:13" ht="15" customHeight="1">
      <c r="B865" s="51">
        <v>44314</v>
      </c>
      <c r="C865" s="50">
        <v>35129.999999997381</v>
      </c>
      <c r="D865" s="50">
        <v>159399.99999999418</v>
      </c>
      <c r="E865" s="50">
        <v>226769.9999999968</v>
      </c>
      <c r="F865" s="50">
        <f t="shared" si="41"/>
        <v>421.29999999998836</v>
      </c>
      <c r="G865" s="50">
        <v>686.30000000001746</v>
      </c>
      <c r="H865" s="50">
        <v>670.42999999999302</v>
      </c>
      <c r="I865" s="50">
        <f t="shared" si="42"/>
        <v>1.3567300000000104</v>
      </c>
      <c r="J865" s="48">
        <f t="shared" si="43"/>
        <v>1.3567300000000104</v>
      </c>
      <c r="M865">
        <v>35129.999999997381</v>
      </c>
    </row>
    <row r="866" spans="2:13" ht="14.55" customHeight="1">
      <c r="B866" s="51">
        <v>44315</v>
      </c>
      <c r="C866" s="50">
        <v>195750</v>
      </c>
      <c r="D866" s="50">
        <v>71980.000000003201</v>
      </c>
      <c r="E866" s="50">
        <v>91180.000000000291</v>
      </c>
      <c r="F866" s="50">
        <f t="shared" si="41"/>
        <v>358.91000000000349</v>
      </c>
      <c r="G866" s="50">
        <v>533.72999999998137</v>
      </c>
      <c r="H866" s="50">
        <v>546.01000000000931</v>
      </c>
      <c r="I866" s="50">
        <f t="shared" si="42"/>
        <v>1.0797399999999906</v>
      </c>
      <c r="J866" s="48">
        <f t="shared" si="43"/>
        <v>1.0797399999999906</v>
      </c>
      <c r="M866">
        <v>195750</v>
      </c>
    </row>
    <row r="867" spans="2:13" ht="14.55" customHeight="1" thickBot="1">
      <c r="B867" s="51">
        <v>44316</v>
      </c>
      <c r="C867" s="50">
        <v>230459.99999999913</v>
      </c>
      <c r="D867" s="50">
        <v>68419.999999998254</v>
      </c>
      <c r="E867" s="50">
        <v>46360.000000000582</v>
      </c>
      <c r="F867" s="50">
        <f t="shared" si="41"/>
        <v>345.23999999999796</v>
      </c>
      <c r="G867" s="50">
        <v>506.66000000000349</v>
      </c>
      <c r="H867" s="50">
        <v>519.98999999999069</v>
      </c>
      <c r="I867" s="50">
        <f t="shared" si="42"/>
        <v>1.0266499999999943</v>
      </c>
      <c r="J867" s="48">
        <f t="shared" si="43"/>
        <v>1.0266499999999943</v>
      </c>
      <c r="M867">
        <v>230459.99999999913</v>
      </c>
    </row>
    <row r="868" spans="2:13" ht="14.55" customHeight="1" thickBot="1">
      <c r="B868" s="51"/>
      <c r="C868" s="43">
        <v>1784760.0000000021</v>
      </c>
      <c r="D868" s="43">
        <v>1378699.9999999972</v>
      </c>
      <c r="E868" s="43">
        <v>3685659.9999999963</v>
      </c>
      <c r="F868" s="43">
        <f t="shared" si="41"/>
        <v>6849.1199999999953</v>
      </c>
      <c r="G868" s="43">
        <v>15301.630000000005</v>
      </c>
      <c r="H868" s="43">
        <v>15638.029999999999</v>
      </c>
      <c r="I868" s="44">
        <f t="shared" si="42"/>
        <v>30.939660000000003</v>
      </c>
      <c r="J868" s="49">
        <f t="shared" si="43"/>
        <v>30.939660000000003</v>
      </c>
      <c r="M868">
        <v>1784760.0000000021</v>
      </c>
    </row>
    <row r="869" spans="2:13" ht="14.55" customHeight="1">
      <c r="B869" s="51">
        <v>44317</v>
      </c>
      <c r="C869" s="50">
        <v>189250</v>
      </c>
      <c r="D869" s="50">
        <v>72980.000000003201</v>
      </c>
      <c r="E869" s="50">
        <v>60520.000000004075</v>
      </c>
      <c r="F869" s="50">
        <f t="shared" si="41"/>
        <v>322.75000000000728</v>
      </c>
      <c r="G869" s="50">
        <v>525.45000000001164</v>
      </c>
      <c r="H869" s="50">
        <v>541.70999999999185</v>
      </c>
      <c r="I869" s="50">
        <f t="shared" si="42"/>
        <v>1.0671600000000034</v>
      </c>
      <c r="J869" s="48">
        <f t="shared" si="43"/>
        <v>1.0671600000000034</v>
      </c>
      <c r="M869">
        <v>189250</v>
      </c>
    </row>
    <row r="870" spans="2:13" ht="14.55" customHeight="1">
      <c r="B870" s="51">
        <v>44318</v>
      </c>
      <c r="C870" s="50">
        <v>260139.99999999942</v>
      </c>
      <c r="D870" s="50">
        <v>37129.999999997381</v>
      </c>
      <c r="E870" s="50">
        <v>46409.999999996217</v>
      </c>
      <c r="F870" s="50">
        <f t="shared" si="41"/>
        <v>343.67999999999302</v>
      </c>
      <c r="G870" s="50">
        <v>520.88000000000466</v>
      </c>
      <c r="H870" s="50">
        <v>540.32000000000698</v>
      </c>
      <c r="I870" s="50">
        <f t="shared" si="42"/>
        <v>1.0612000000000117</v>
      </c>
      <c r="J870" s="48">
        <f t="shared" si="43"/>
        <v>1.0612000000000117</v>
      </c>
      <c r="M870">
        <v>260139.99999999942</v>
      </c>
    </row>
    <row r="871" spans="2:13" ht="14.55" customHeight="1">
      <c r="B871" s="51">
        <v>44319</v>
      </c>
      <c r="C871" s="50">
        <v>237440.00000000233</v>
      </c>
      <c r="D871" s="50">
        <v>57650.000000001455</v>
      </c>
      <c r="E871" s="50">
        <v>51730.000000003201</v>
      </c>
      <c r="F871" s="50">
        <f t="shared" si="41"/>
        <v>346.82000000000698</v>
      </c>
      <c r="G871" s="50">
        <v>602.47999999998137</v>
      </c>
      <c r="H871" s="50">
        <v>598.61000000001513</v>
      </c>
      <c r="I871" s="50">
        <f t="shared" si="42"/>
        <v>1.2010899999999964</v>
      </c>
      <c r="J871" s="48">
        <f t="shared" si="43"/>
        <v>1.2010899999999964</v>
      </c>
      <c r="M871">
        <v>237440.00000000233</v>
      </c>
    </row>
    <row r="872" spans="2:13" ht="14.55" customHeight="1">
      <c r="B872" s="51">
        <v>44320</v>
      </c>
      <c r="C872" s="50">
        <v>197370.00000000262</v>
      </c>
      <c r="D872" s="50">
        <v>94519.999999996799</v>
      </c>
      <c r="E872" s="50">
        <v>84049.999999995634</v>
      </c>
      <c r="F872" s="50">
        <f t="shared" si="41"/>
        <v>375.93999999999505</v>
      </c>
      <c r="G872" s="50">
        <v>589.60000000000582</v>
      </c>
      <c r="H872" s="50">
        <v>595.14999999999418</v>
      </c>
      <c r="I872" s="50">
        <f t="shared" si="42"/>
        <v>1.18475</v>
      </c>
      <c r="J872" s="48">
        <f t="shared" si="43"/>
        <v>1.18475</v>
      </c>
      <c r="M872">
        <v>197370.00000000262</v>
      </c>
    </row>
    <row r="873" spans="2:13" ht="14.55" customHeight="1">
      <c r="B873" s="51">
        <v>44321</v>
      </c>
      <c r="C873" s="50">
        <v>213979.99999999593</v>
      </c>
      <c r="D873" s="50">
        <v>40660.000000003492</v>
      </c>
      <c r="E873" s="50">
        <v>134290.00000000087</v>
      </c>
      <c r="F873" s="50">
        <f t="shared" si="41"/>
        <v>388.93000000000029</v>
      </c>
      <c r="G873" s="50">
        <v>595.58999999999651</v>
      </c>
      <c r="H873" s="50">
        <v>600.01999999998952</v>
      </c>
      <c r="I873" s="50">
        <f t="shared" si="42"/>
        <v>1.1956099999999861</v>
      </c>
      <c r="J873" s="48">
        <f t="shared" si="43"/>
        <v>1.1956099999999861</v>
      </c>
      <c r="M873">
        <v>213979.99999999593</v>
      </c>
    </row>
    <row r="874" spans="2:13" ht="14.55" customHeight="1">
      <c r="B874" s="51">
        <v>44322</v>
      </c>
      <c r="C874" s="50">
        <v>217349.99999999854</v>
      </c>
      <c r="D874" s="50">
        <v>38540.000000000873</v>
      </c>
      <c r="E874" s="50">
        <v>134309.99999999767</v>
      </c>
      <c r="F874" s="50">
        <f t="shared" si="41"/>
        <v>390.19999999999709</v>
      </c>
      <c r="G874" s="50">
        <v>696.39000000001397</v>
      </c>
      <c r="H874" s="50">
        <v>692.69000000000233</v>
      </c>
      <c r="I874" s="50">
        <f t="shared" si="42"/>
        <v>1.3890800000000163</v>
      </c>
      <c r="J874" s="48">
        <f t="shared" si="43"/>
        <v>1.3890800000000163</v>
      </c>
      <c r="M874">
        <v>217349.99999999854</v>
      </c>
    </row>
    <row r="875" spans="2:13" ht="14.55" customHeight="1">
      <c r="B875" s="51">
        <v>44323</v>
      </c>
      <c r="C875" s="50">
        <v>202150.00000000146</v>
      </c>
      <c r="D875" s="50">
        <v>44119.999999995343</v>
      </c>
      <c r="E875" s="50">
        <v>152700.00000000437</v>
      </c>
      <c r="F875" s="50">
        <f t="shared" si="41"/>
        <v>398.97000000000116</v>
      </c>
      <c r="G875" s="50">
        <v>730.54999999998836</v>
      </c>
      <c r="H875" s="50">
        <v>710.08999999999651</v>
      </c>
      <c r="I875" s="50">
        <f t="shared" si="42"/>
        <v>1.4406399999999848</v>
      </c>
      <c r="J875" s="48">
        <f t="shared" si="43"/>
        <v>1.4406399999999848</v>
      </c>
      <c r="M875">
        <v>202150.00000000146</v>
      </c>
    </row>
    <row r="876" spans="2:13" ht="14.55" customHeight="1">
      <c r="B876" s="51">
        <v>44324</v>
      </c>
      <c r="C876" s="50">
        <v>226489.99999999796</v>
      </c>
      <c r="D876" s="50">
        <v>41770.000000004075</v>
      </c>
      <c r="E876" s="50">
        <v>142250</v>
      </c>
      <c r="F876" s="50">
        <f t="shared" si="41"/>
        <v>410.51000000000204</v>
      </c>
      <c r="G876" s="50">
        <v>625.23999999999069</v>
      </c>
      <c r="H876" s="50">
        <v>624.41000000000349</v>
      </c>
      <c r="I876" s="50">
        <f t="shared" si="42"/>
        <v>1.2496499999999942</v>
      </c>
      <c r="J876" s="48">
        <f t="shared" si="43"/>
        <v>1.2496499999999942</v>
      </c>
      <c r="M876">
        <v>226489.99999999796</v>
      </c>
    </row>
    <row r="877" spans="2:13" ht="14.55" customHeight="1">
      <c r="B877" s="51">
        <v>44325</v>
      </c>
      <c r="C877" s="50">
        <v>252250</v>
      </c>
      <c r="D877" s="50">
        <v>43169.999999998254</v>
      </c>
      <c r="E877" s="50">
        <v>102510.00000000204</v>
      </c>
      <c r="F877" s="50">
        <f t="shared" si="41"/>
        <v>397.93000000000029</v>
      </c>
      <c r="G877" s="50">
        <v>556.88000000000466</v>
      </c>
      <c r="H877" s="50">
        <v>567.98000000001048</v>
      </c>
      <c r="I877" s="50">
        <f t="shared" si="42"/>
        <v>1.1248600000000151</v>
      </c>
      <c r="J877" s="48">
        <f t="shared" si="43"/>
        <v>1.1248600000000151</v>
      </c>
      <c r="M877">
        <v>252250</v>
      </c>
    </row>
    <row r="878" spans="2:13" ht="14.55" customHeight="1">
      <c r="B878" s="51">
        <v>44326</v>
      </c>
      <c r="C878" s="50">
        <v>257220.00000000116</v>
      </c>
      <c r="D878" s="50">
        <v>40500</v>
      </c>
      <c r="E878" s="50">
        <v>115839.99999999651</v>
      </c>
      <c r="F878" s="50">
        <f t="shared" si="41"/>
        <v>413.55999999999767</v>
      </c>
      <c r="G878" s="50">
        <v>575.07000000000698</v>
      </c>
      <c r="H878" s="50">
        <v>578.07999999998719</v>
      </c>
      <c r="I878" s="50">
        <f t="shared" si="42"/>
        <v>1.1531499999999941</v>
      </c>
      <c r="J878" s="48">
        <f t="shared" si="43"/>
        <v>1.1531499999999941</v>
      </c>
      <c r="M878">
        <v>257220.00000000116</v>
      </c>
    </row>
    <row r="879" spans="2:13" ht="14.55" customHeight="1">
      <c r="B879" s="51">
        <v>44327</v>
      </c>
      <c r="C879" s="50">
        <v>191010.00000000349</v>
      </c>
      <c r="D879" s="50">
        <v>139439.99999999767</v>
      </c>
      <c r="E879" s="50">
        <v>107019.99999999738</v>
      </c>
      <c r="F879" s="50">
        <f t="shared" si="41"/>
        <v>437.46999999999855</v>
      </c>
      <c r="G879" s="50">
        <v>606.56999999999994</v>
      </c>
      <c r="H879" s="50">
        <v>626.78999999998837</v>
      </c>
      <c r="I879" s="50">
        <f t="shared" si="42"/>
        <v>1.2333599999999882</v>
      </c>
      <c r="J879" s="48">
        <f t="shared" si="43"/>
        <v>1.2333599999999882</v>
      </c>
      <c r="M879">
        <v>191010.00000000349</v>
      </c>
    </row>
    <row r="880" spans="2:13" ht="14.55" customHeight="1">
      <c r="B880" s="51">
        <v>44328</v>
      </c>
      <c r="C880" s="50">
        <v>257250</v>
      </c>
      <c r="D880" s="50">
        <v>39920.000000000015</v>
      </c>
      <c r="E880" s="50">
        <v>137910.00000000003</v>
      </c>
      <c r="F880" s="50">
        <f t="shared" ref="F880:F941" si="44">SUM(C880:E880)/1000</f>
        <v>435.08</v>
      </c>
      <c r="G880" s="50">
        <v>585.83999999999992</v>
      </c>
      <c r="H880" s="50">
        <v>682.22</v>
      </c>
      <c r="I880" s="50">
        <f t="shared" ref="I880:I941" si="45">SUM(G880:H880)/1000</f>
        <v>1.26806</v>
      </c>
      <c r="J880" s="48">
        <f t="shared" si="43"/>
        <v>1.26806</v>
      </c>
      <c r="M880">
        <v>257250</v>
      </c>
    </row>
    <row r="881" spans="2:13" ht="14.55" customHeight="1">
      <c r="B881" s="51">
        <v>44329</v>
      </c>
      <c r="C881" s="50">
        <v>186730.00000000003</v>
      </c>
      <c r="D881" s="50">
        <v>175110</v>
      </c>
      <c r="E881" s="50">
        <v>81329.999999999985</v>
      </c>
      <c r="F881" s="50">
        <f t="shared" si="44"/>
        <v>443.17</v>
      </c>
      <c r="G881" s="50">
        <v>593.08000000000004</v>
      </c>
      <c r="H881" s="50">
        <v>691.94</v>
      </c>
      <c r="I881" s="50">
        <f t="shared" si="45"/>
        <v>1.2850200000000001</v>
      </c>
      <c r="J881" s="48">
        <f t="shared" si="43"/>
        <v>1.2850200000000001</v>
      </c>
      <c r="M881">
        <v>186730.00000000003</v>
      </c>
    </row>
    <row r="882" spans="2:13" ht="14.55" customHeight="1">
      <c r="B882" s="51">
        <v>44330</v>
      </c>
      <c r="C882" s="50">
        <v>181819.99999999994</v>
      </c>
      <c r="D882" s="50">
        <v>19899.999999999978</v>
      </c>
      <c r="E882" s="50">
        <v>146769.99999999997</v>
      </c>
      <c r="F882" s="50">
        <f t="shared" si="44"/>
        <v>348.4899999999999</v>
      </c>
      <c r="G882" s="50">
        <v>548.47</v>
      </c>
      <c r="H882" s="50">
        <v>642.44999999999982</v>
      </c>
      <c r="I882" s="50">
        <f t="shared" si="45"/>
        <v>1.1909199999999998</v>
      </c>
      <c r="J882" s="48">
        <f t="shared" ref="J882:J945" si="46">I882</f>
        <v>1.1909199999999998</v>
      </c>
      <c r="M882">
        <v>181819.99999999994</v>
      </c>
    </row>
    <row r="883" spans="2:13" ht="14.55" customHeight="1">
      <c r="B883" s="51">
        <v>44331</v>
      </c>
      <c r="C883" s="50">
        <v>146409.99999999997</v>
      </c>
      <c r="D883" s="50">
        <v>126570</v>
      </c>
      <c r="E883" s="50">
        <v>28310.000000000004</v>
      </c>
      <c r="F883" s="50">
        <f t="shared" si="44"/>
        <v>301.29000000000002</v>
      </c>
      <c r="G883" s="50">
        <v>935.7199999999998</v>
      </c>
      <c r="H883" s="50">
        <v>211.23000000000002</v>
      </c>
      <c r="I883" s="50">
        <f t="shared" si="45"/>
        <v>1.1469499999999999</v>
      </c>
      <c r="J883" s="48">
        <f t="shared" si="46"/>
        <v>1.1469499999999999</v>
      </c>
      <c r="M883">
        <v>146409.99999999997</v>
      </c>
    </row>
    <row r="884" spans="2:13" ht="14.55" customHeight="1">
      <c r="B884" s="51">
        <v>44332</v>
      </c>
      <c r="C884" s="50">
        <v>238279.99999999997</v>
      </c>
      <c r="D884" s="50">
        <v>29430.000000000007</v>
      </c>
      <c r="E884" s="50">
        <v>103719.99999999997</v>
      </c>
      <c r="F884" s="50">
        <f t="shared" si="44"/>
        <v>371.43</v>
      </c>
      <c r="G884" s="50">
        <v>1095.2600000000002</v>
      </c>
      <c r="H884" s="50">
        <v>0</v>
      </c>
      <c r="I884" s="50">
        <f t="shared" si="45"/>
        <v>1.0952600000000001</v>
      </c>
      <c r="J884" s="48">
        <f t="shared" si="46"/>
        <v>1.0952600000000001</v>
      </c>
      <c r="M884">
        <v>238279.99999999997</v>
      </c>
    </row>
    <row r="885" spans="2:13" ht="14.55" customHeight="1">
      <c r="B885" s="51">
        <v>44333</v>
      </c>
      <c r="C885" s="50">
        <v>238450.00000000006</v>
      </c>
      <c r="D885" s="50">
        <v>79729.999999999956</v>
      </c>
      <c r="E885" s="50">
        <v>51580.000000000044</v>
      </c>
      <c r="F885" s="50">
        <f t="shared" si="44"/>
        <v>369.76000000000005</v>
      </c>
      <c r="G885" s="50">
        <v>1143.19</v>
      </c>
      <c r="H885" s="50">
        <v>2.0399999999999636</v>
      </c>
      <c r="I885" s="50">
        <f t="shared" si="45"/>
        <v>1.14523</v>
      </c>
      <c r="J885" s="48">
        <f t="shared" si="46"/>
        <v>1.14523</v>
      </c>
      <c r="M885">
        <v>238450.00000000006</v>
      </c>
    </row>
    <row r="886" spans="2:13" ht="14.55" customHeight="1">
      <c r="B886" s="51">
        <v>44334</v>
      </c>
      <c r="C886" s="50">
        <v>286819.99999999994</v>
      </c>
      <c r="D886" s="50">
        <v>40009.999999999993</v>
      </c>
      <c r="E886" s="50">
        <v>40220.000000000029</v>
      </c>
      <c r="F886" s="50">
        <f t="shared" si="44"/>
        <v>367.05</v>
      </c>
      <c r="G886" s="50">
        <v>1110.5299999999997</v>
      </c>
      <c r="H886" s="50">
        <v>1.999999999998181E-2</v>
      </c>
      <c r="I886" s="50">
        <f t="shared" si="45"/>
        <v>1.1105499999999997</v>
      </c>
      <c r="J886" s="48">
        <f t="shared" si="46"/>
        <v>1.1105499999999997</v>
      </c>
      <c r="M886">
        <v>286819.99999999994</v>
      </c>
    </row>
    <row r="887" spans="2:13" ht="14.55" customHeight="1">
      <c r="B887" s="51">
        <v>44335</v>
      </c>
      <c r="C887" s="50">
        <v>134170.00000000006</v>
      </c>
      <c r="D887" s="50">
        <v>56950.000000000044</v>
      </c>
      <c r="E887" s="50">
        <v>179360</v>
      </c>
      <c r="F887" s="50">
        <f t="shared" si="44"/>
        <v>370.48000000000013</v>
      </c>
      <c r="G887" s="50">
        <v>1133.7799999999997</v>
      </c>
      <c r="H887" s="50">
        <v>4.5799999999999272</v>
      </c>
      <c r="I887" s="50">
        <f t="shared" si="45"/>
        <v>1.1383599999999996</v>
      </c>
      <c r="J887" s="48">
        <f t="shared" si="46"/>
        <v>1.1383599999999996</v>
      </c>
      <c r="M887">
        <v>134170.00000000006</v>
      </c>
    </row>
    <row r="888" spans="2:13" ht="14.55" customHeight="1">
      <c r="B888" s="51">
        <v>44336</v>
      </c>
      <c r="C888" s="50">
        <v>240450.00000000006</v>
      </c>
      <c r="D888" s="50">
        <v>47889.999999999985</v>
      </c>
      <c r="E888" s="50">
        <v>109969.99999999991</v>
      </c>
      <c r="F888" s="50">
        <f t="shared" si="44"/>
        <v>398.31</v>
      </c>
      <c r="G888" s="50">
        <v>1108.2400000000007</v>
      </c>
      <c r="H888" s="50">
        <v>7.8600000000001273</v>
      </c>
      <c r="I888" s="50">
        <f t="shared" si="45"/>
        <v>1.1161000000000008</v>
      </c>
      <c r="J888" s="48">
        <f t="shared" si="46"/>
        <v>1.1161000000000008</v>
      </c>
      <c r="M888">
        <v>240450.00000000006</v>
      </c>
    </row>
    <row r="889" spans="2:13" ht="14.55" customHeight="1">
      <c r="B889" s="51">
        <v>44337</v>
      </c>
      <c r="C889" s="50">
        <v>199369.99999999988</v>
      </c>
      <c r="D889" s="50">
        <v>45840.000000000029</v>
      </c>
      <c r="E889" s="50">
        <v>228519.99999999997</v>
      </c>
      <c r="F889" s="50">
        <f t="shared" si="44"/>
        <v>473.7299999999999</v>
      </c>
      <c r="G889" s="50">
        <v>1288.7600000000002</v>
      </c>
      <c r="H889" s="50">
        <v>19.389999999999873</v>
      </c>
      <c r="I889" s="50">
        <f t="shared" si="45"/>
        <v>1.3081500000000001</v>
      </c>
      <c r="J889" s="48">
        <f t="shared" si="46"/>
        <v>1.3081500000000001</v>
      </c>
      <c r="M889">
        <v>199369.99999999988</v>
      </c>
    </row>
    <row r="890" spans="2:13" ht="14.55" customHeight="1">
      <c r="B890" s="51">
        <v>44338</v>
      </c>
      <c r="C890" s="50">
        <v>257920.00000000006</v>
      </c>
      <c r="D890" s="50">
        <v>42419.999999999956</v>
      </c>
      <c r="E890" s="50">
        <v>148950.00000000006</v>
      </c>
      <c r="F890" s="50">
        <f t="shared" si="44"/>
        <v>449.29000000000008</v>
      </c>
      <c r="G890" s="50">
        <v>809.96999999999935</v>
      </c>
      <c r="H890" s="50">
        <v>363.32000000000016</v>
      </c>
      <c r="I890" s="50">
        <f t="shared" si="45"/>
        <v>1.1732899999999995</v>
      </c>
      <c r="J890" s="48">
        <f t="shared" si="46"/>
        <v>1.1732899999999995</v>
      </c>
      <c r="M890">
        <v>257920.00000000006</v>
      </c>
    </row>
    <row r="891" spans="2:13" ht="14.55" customHeight="1">
      <c r="B891" s="51">
        <v>44339</v>
      </c>
      <c r="C891" s="50">
        <v>292740.00000000023</v>
      </c>
      <c r="D891" s="50">
        <v>45210.000000000036</v>
      </c>
      <c r="E891" s="50">
        <v>121670.00000000007</v>
      </c>
      <c r="F891" s="50">
        <f t="shared" si="44"/>
        <v>459.62000000000035</v>
      </c>
      <c r="G891" s="50">
        <v>549.39999999999964</v>
      </c>
      <c r="H891" s="50">
        <v>644.73</v>
      </c>
      <c r="I891" s="50">
        <f t="shared" si="45"/>
        <v>1.1941299999999997</v>
      </c>
      <c r="J891" s="48">
        <f t="shared" si="46"/>
        <v>1.1941299999999997</v>
      </c>
      <c r="M891">
        <v>292740.00000000023</v>
      </c>
    </row>
    <row r="892" spans="2:13" ht="14.55" customHeight="1">
      <c r="B892" s="51">
        <v>44340</v>
      </c>
      <c r="C892" s="50">
        <v>233729.99999999956</v>
      </c>
      <c r="D892" s="50">
        <v>19860.000000000015</v>
      </c>
      <c r="E892" s="50">
        <v>250329.99999999994</v>
      </c>
      <c r="F892" s="50">
        <f t="shared" si="44"/>
        <v>503.91999999999956</v>
      </c>
      <c r="G892" s="50">
        <v>583.14999999999964</v>
      </c>
      <c r="H892" s="50">
        <v>681.7199999999998</v>
      </c>
      <c r="I892" s="50">
        <f t="shared" si="45"/>
        <v>1.2648699999999995</v>
      </c>
      <c r="J892" s="48">
        <f t="shared" si="46"/>
        <v>1.2648699999999995</v>
      </c>
      <c r="M892">
        <v>233729.99999999956</v>
      </c>
    </row>
    <row r="893" spans="2:13" ht="14.55" customHeight="1">
      <c r="B893" s="51">
        <v>44341</v>
      </c>
      <c r="C893" s="50">
        <v>280260.00000000023</v>
      </c>
      <c r="D893" s="50">
        <v>32679.999999999949</v>
      </c>
      <c r="E893" s="50">
        <v>141990</v>
      </c>
      <c r="F893" s="50">
        <f t="shared" si="44"/>
        <v>454.93000000000018</v>
      </c>
      <c r="G893" s="50">
        <v>536.11000000000058</v>
      </c>
      <c r="H893" s="50">
        <v>629.05000000000018</v>
      </c>
      <c r="I893" s="50">
        <f t="shared" si="45"/>
        <v>1.1651600000000009</v>
      </c>
      <c r="J893" s="48">
        <f t="shared" si="46"/>
        <v>1.1651600000000009</v>
      </c>
      <c r="M893">
        <v>280260.00000000023</v>
      </c>
    </row>
    <row r="894" spans="2:13" ht="14.55" customHeight="1">
      <c r="B894" s="51">
        <v>44342</v>
      </c>
      <c r="C894" s="50">
        <v>268159.99999999988</v>
      </c>
      <c r="D894" s="50">
        <v>39009.999999999993</v>
      </c>
      <c r="E894" s="50">
        <v>138430.00000000006</v>
      </c>
      <c r="F894" s="50">
        <f t="shared" si="44"/>
        <v>445.59999999999997</v>
      </c>
      <c r="G894" s="50">
        <v>548.98999999999978</v>
      </c>
      <c r="H894" s="50">
        <v>641.46</v>
      </c>
      <c r="I894" s="50">
        <f t="shared" si="45"/>
        <v>1.1904499999999998</v>
      </c>
      <c r="J894" s="48">
        <f t="shared" si="46"/>
        <v>1.1904499999999998</v>
      </c>
      <c r="M894">
        <v>268159.99999999988</v>
      </c>
    </row>
    <row r="895" spans="2:13" ht="15" customHeight="1">
      <c r="B895" s="51">
        <v>44343</v>
      </c>
      <c r="C895" s="50">
        <v>286210.00000000006</v>
      </c>
      <c r="D895" s="50">
        <v>42530.000000000087</v>
      </c>
      <c r="E895" s="50">
        <v>138390.00000000009</v>
      </c>
      <c r="F895" s="50">
        <f t="shared" si="44"/>
        <v>467.13000000000022</v>
      </c>
      <c r="G895" s="50">
        <v>638.34000000000015</v>
      </c>
      <c r="H895" s="50">
        <v>735.30000000000018</v>
      </c>
      <c r="I895" s="50">
        <f t="shared" si="45"/>
        <v>1.3736400000000004</v>
      </c>
      <c r="J895" s="48">
        <f t="shared" si="46"/>
        <v>1.3736400000000004</v>
      </c>
      <c r="M895">
        <v>286210.00000000006</v>
      </c>
    </row>
    <row r="896" spans="2:13" ht="15" customHeight="1">
      <c r="B896" s="51">
        <v>44344</v>
      </c>
      <c r="C896" s="50">
        <v>268280.00000000017</v>
      </c>
      <c r="D896" s="50">
        <v>60169.999999999847</v>
      </c>
      <c r="E896" s="50">
        <v>237509.99999999977</v>
      </c>
      <c r="F896" s="50">
        <f t="shared" si="44"/>
        <v>565.95999999999981</v>
      </c>
      <c r="G896" s="50">
        <v>686.51000000000022</v>
      </c>
      <c r="H896" s="50">
        <v>784.57999999999993</v>
      </c>
      <c r="I896" s="50">
        <f t="shared" si="45"/>
        <v>1.4710900000000002</v>
      </c>
      <c r="J896" s="48">
        <f t="shared" si="46"/>
        <v>1.4710900000000002</v>
      </c>
      <c r="M896">
        <v>268280.00000000017</v>
      </c>
    </row>
    <row r="897" spans="2:13" ht="14.55" customHeight="1">
      <c r="B897" s="51">
        <v>44345</v>
      </c>
      <c r="C897" s="50">
        <v>285959.99999999959</v>
      </c>
      <c r="D897" s="50">
        <v>47009.999999999993</v>
      </c>
      <c r="E897" s="50">
        <v>266360.00000000012</v>
      </c>
      <c r="F897" s="50">
        <f t="shared" si="44"/>
        <v>599.32999999999981</v>
      </c>
      <c r="G897" s="50">
        <v>620.30999999999949</v>
      </c>
      <c r="H897" s="50">
        <v>711.65999999999985</v>
      </c>
      <c r="I897" s="50">
        <f t="shared" si="45"/>
        <v>1.3319699999999994</v>
      </c>
      <c r="J897" s="48">
        <f t="shared" si="46"/>
        <v>1.3319699999999994</v>
      </c>
      <c r="M897">
        <v>285959.99999999959</v>
      </c>
    </row>
    <row r="898" spans="2:13" ht="14.55" customHeight="1">
      <c r="B898" s="51">
        <v>44346</v>
      </c>
      <c r="C898" s="50">
        <v>275050.00000000017</v>
      </c>
      <c r="D898" s="50">
        <v>45890.000000000102</v>
      </c>
      <c r="E898" s="50">
        <v>262750</v>
      </c>
      <c r="F898" s="50">
        <f t="shared" si="44"/>
        <v>583.69000000000028</v>
      </c>
      <c r="G898" s="50">
        <v>582.72000000000116</v>
      </c>
      <c r="H898" s="50">
        <v>676.84999999999945</v>
      </c>
      <c r="I898" s="50">
        <f t="shared" si="45"/>
        <v>1.2595700000000005</v>
      </c>
      <c r="J898" s="48">
        <f t="shared" si="46"/>
        <v>1.2595700000000005</v>
      </c>
      <c r="M898">
        <v>275050.00000000017</v>
      </c>
    </row>
    <row r="899" spans="2:13" ht="14.55" customHeight="1" thickBot="1">
      <c r="B899" s="51">
        <v>44347</v>
      </c>
      <c r="C899" s="50">
        <v>265930.00000000029</v>
      </c>
      <c r="D899" s="50">
        <v>101620.00000000012</v>
      </c>
      <c r="E899" s="50">
        <v>198699.99999999983</v>
      </c>
      <c r="F899" s="50">
        <f t="shared" si="44"/>
        <v>566.25000000000023</v>
      </c>
      <c r="G899" s="50">
        <v>589.63999999999942</v>
      </c>
      <c r="H899" s="50">
        <v>682.15000000000146</v>
      </c>
      <c r="I899" s="50">
        <f t="shared" si="45"/>
        <v>1.2717900000000009</v>
      </c>
      <c r="J899" s="48">
        <f t="shared" si="46"/>
        <v>1.2717900000000009</v>
      </c>
      <c r="M899">
        <v>265930.00000000029</v>
      </c>
    </row>
    <row r="900" spans="2:13" ht="14.55" customHeight="1" thickBot="1">
      <c r="B900" s="51"/>
      <c r="C900" s="43">
        <v>7268640.0000000028</v>
      </c>
      <c r="D900" s="43">
        <v>1788229.9999999986</v>
      </c>
      <c r="E900" s="43">
        <v>4144399.9999999981</v>
      </c>
      <c r="F900" s="43">
        <f t="shared" si="44"/>
        <v>13201.27</v>
      </c>
      <c r="G900" s="43">
        <v>22312.71</v>
      </c>
      <c r="H900" s="43">
        <v>15488.399999999983</v>
      </c>
      <c r="I900" s="44">
        <f t="shared" si="45"/>
        <v>37.801109999999987</v>
      </c>
      <c r="J900" s="49">
        <f t="shared" si="46"/>
        <v>37.801109999999987</v>
      </c>
      <c r="M900">
        <v>7268640.0000000028</v>
      </c>
    </row>
    <row r="901" spans="2:13" ht="14.55" customHeight="1">
      <c r="B901" s="51">
        <v>44348</v>
      </c>
      <c r="C901" s="50">
        <v>246309.99999999948</v>
      </c>
      <c r="D901" s="50">
        <v>205159.99999999985</v>
      </c>
      <c r="E901" s="50">
        <v>58090.000000000146</v>
      </c>
      <c r="F901" s="50">
        <f t="shared" si="44"/>
        <v>509.55999999999943</v>
      </c>
      <c r="G901" s="50">
        <v>590.83999999999833</v>
      </c>
      <c r="H901" s="50">
        <v>685.09999999999854</v>
      </c>
      <c r="I901" s="50">
        <f t="shared" si="45"/>
        <v>1.275939999999997</v>
      </c>
      <c r="J901" s="48">
        <f t="shared" si="46"/>
        <v>1.275939999999997</v>
      </c>
      <c r="M901">
        <v>246309.99999999948</v>
      </c>
    </row>
    <row r="902" spans="2:13" ht="14.55" customHeight="1">
      <c r="B902" s="51">
        <v>44349</v>
      </c>
      <c r="C902" s="50">
        <v>252620.00000000081</v>
      </c>
      <c r="D902" s="50">
        <v>229470.00000000003</v>
      </c>
      <c r="E902" s="50">
        <v>81889.999999999869</v>
      </c>
      <c r="F902" s="50">
        <f t="shared" si="44"/>
        <v>563.9800000000007</v>
      </c>
      <c r="G902" s="50">
        <v>598.14000000000306</v>
      </c>
      <c r="H902" s="50">
        <v>693.48000000000138</v>
      </c>
      <c r="I902" s="50">
        <f t="shared" si="45"/>
        <v>1.2916200000000044</v>
      </c>
      <c r="J902" s="48">
        <f t="shared" si="46"/>
        <v>1.2916200000000044</v>
      </c>
      <c r="M902">
        <v>252620.00000000081</v>
      </c>
    </row>
    <row r="903" spans="2:13" ht="14.55" customHeight="1">
      <c r="B903" s="51">
        <v>44350</v>
      </c>
      <c r="C903" s="50">
        <v>257259.9999999993</v>
      </c>
      <c r="D903" s="50">
        <v>107789.99999999997</v>
      </c>
      <c r="E903" s="50">
        <v>199289.99999999997</v>
      </c>
      <c r="F903" s="50">
        <f t="shared" si="44"/>
        <v>564.33999999999935</v>
      </c>
      <c r="G903" s="50">
        <v>670.2599999999984</v>
      </c>
      <c r="H903" s="50">
        <v>767.1299999999992</v>
      </c>
      <c r="I903" s="50">
        <f t="shared" si="45"/>
        <v>1.4373899999999975</v>
      </c>
      <c r="J903" s="48">
        <f t="shared" si="46"/>
        <v>1.4373899999999975</v>
      </c>
      <c r="M903">
        <v>257259.9999999993</v>
      </c>
    </row>
    <row r="904" spans="2:13" ht="14.55" customHeight="1">
      <c r="B904" s="51">
        <v>44351</v>
      </c>
      <c r="C904" s="50">
        <v>263900.00000000052</v>
      </c>
      <c r="D904" s="50">
        <v>97289.999999999971</v>
      </c>
      <c r="E904" s="50">
        <v>206370.00000000035</v>
      </c>
      <c r="F904" s="50">
        <f t="shared" si="44"/>
        <v>567.56000000000085</v>
      </c>
      <c r="G904" s="50">
        <v>622.04999999999927</v>
      </c>
      <c r="H904" s="50">
        <v>711.28000000000065</v>
      </c>
      <c r="I904" s="50">
        <f t="shared" si="45"/>
        <v>1.3333299999999999</v>
      </c>
      <c r="J904" s="48">
        <f t="shared" si="46"/>
        <v>1.3333299999999999</v>
      </c>
      <c r="M904">
        <v>263900.00000000052</v>
      </c>
    </row>
    <row r="905" spans="2:13" ht="14.55" customHeight="1">
      <c r="B905" s="51">
        <v>44352</v>
      </c>
      <c r="C905" s="50">
        <v>246369.99999999988</v>
      </c>
      <c r="D905" s="50">
        <v>43200.000000000044</v>
      </c>
      <c r="E905" s="50">
        <v>270020</v>
      </c>
      <c r="F905" s="50">
        <f t="shared" si="44"/>
        <v>559.59</v>
      </c>
      <c r="G905" s="50">
        <v>604.96000000000276</v>
      </c>
      <c r="H905" s="50">
        <v>698.85999999999876</v>
      </c>
      <c r="I905" s="50">
        <f t="shared" si="45"/>
        <v>1.3038200000000015</v>
      </c>
      <c r="J905" s="48">
        <f t="shared" si="46"/>
        <v>1.3038200000000015</v>
      </c>
      <c r="M905">
        <v>246369.99999999988</v>
      </c>
    </row>
    <row r="906" spans="2:13" ht="14.55" customHeight="1">
      <c r="B906" s="51">
        <v>44353</v>
      </c>
      <c r="C906" s="50">
        <v>264149.99999999965</v>
      </c>
      <c r="D906" s="50">
        <v>46009.999999999993</v>
      </c>
      <c r="E906" s="50">
        <v>278079.99999999948</v>
      </c>
      <c r="F906" s="50">
        <f t="shared" si="44"/>
        <v>588.2399999999991</v>
      </c>
      <c r="G906" s="50">
        <v>602.60999999999694</v>
      </c>
      <c r="H906" s="50">
        <v>694.77000000000044</v>
      </c>
      <c r="I906" s="50">
        <f t="shared" si="45"/>
        <v>1.2973799999999973</v>
      </c>
      <c r="J906" s="48">
        <f t="shared" si="46"/>
        <v>1.2973799999999973</v>
      </c>
      <c r="M906">
        <v>264149.99999999965</v>
      </c>
    </row>
    <row r="907" spans="2:13" ht="14.55" customHeight="1">
      <c r="B907" s="51">
        <v>44354</v>
      </c>
      <c r="C907" s="50">
        <v>166770.00000000044</v>
      </c>
      <c r="D907" s="50">
        <v>184359.99999999991</v>
      </c>
      <c r="E907" s="50">
        <v>280480.00000000047</v>
      </c>
      <c r="F907" s="50">
        <f t="shared" si="44"/>
        <v>631.61000000000081</v>
      </c>
      <c r="G907" s="50">
        <v>705.33000000000175</v>
      </c>
      <c r="H907" s="50">
        <v>800.96000000000095</v>
      </c>
      <c r="I907" s="50">
        <f t="shared" si="45"/>
        <v>1.5062900000000028</v>
      </c>
      <c r="J907" s="48">
        <f t="shared" si="46"/>
        <v>1.5062900000000028</v>
      </c>
      <c r="M907">
        <v>166770.00000000044</v>
      </c>
    </row>
    <row r="908" spans="2:13" ht="14.55" customHeight="1">
      <c r="B908" s="51">
        <v>44355</v>
      </c>
      <c r="C908" s="50">
        <v>276880.00000000012</v>
      </c>
      <c r="D908" s="50">
        <v>217220.00000000026</v>
      </c>
      <c r="E908" s="50">
        <v>215460.00000000003</v>
      </c>
      <c r="F908" s="50">
        <f t="shared" si="44"/>
        <v>709.5600000000004</v>
      </c>
      <c r="G908" s="50">
        <v>769.22999999999956</v>
      </c>
      <c r="H908" s="50">
        <v>867.03999999999905</v>
      </c>
      <c r="I908" s="50">
        <f t="shared" si="45"/>
        <v>1.6362699999999986</v>
      </c>
      <c r="J908" s="48">
        <f t="shared" si="46"/>
        <v>1.6362699999999986</v>
      </c>
      <c r="M908">
        <v>276880.00000000012</v>
      </c>
    </row>
    <row r="909" spans="2:13" ht="14.55" customHeight="1">
      <c r="B909" s="51">
        <v>44356</v>
      </c>
      <c r="C909" s="50">
        <v>274149.99999999965</v>
      </c>
      <c r="D909" s="50">
        <v>237519.99999999997</v>
      </c>
      <c r="E909" s="50">
        <v>280689.99999999959</v>
      </c>
      <c r="F909" s="50">
        <f t="shared" si="44"/>
        <v>792.35999999999933</v>
      </c>
      <c r="G909" s="50">
        <v>695.36000000000058</v>
      </c>
      <c r="H909" s="50">
        <v>787.29000000000087</v>
      </c>
      <c r="I909" s="50">
        <f t="shared" si="45"/>
        <v>1.4826500000000014</v>
      </c>
      <c r="J909" s="48">
        <f t="shared" si="46"/>
        <v>1.4826500000000014</v>
      </c>
      <c r="M909">
        <v>274149.99999999965</v>
      </c>
    </row>
    <row r="910" spans="2:13" ht="14.55" customHeight="1">
      <c r="B910" s="51">
        <v>44357</v>
      </c>
      <c r="C910" s="50">
        <v>234649.99999999965</v>
      </c>
      <c r="D910" s="50">
        <v>252759.99999999977</v>
      </c>
      <c r="E910" s="50">
        <v>258880.00000000012</v>
      </c>
      <c r="F910" s="50">
        <f t="shared" si="44"/>
        <v>746.28999999999951</v>
      </c>
      <c r="G910" s="50">
        <v>644.97000000000116</v>
      </c>
      <c r="H910" s="50">
        <v>946.14999999999782</v>
      </c>
      <c r="I910" s="50">
        <f t="shared" si="45"/>
        <v>1.591119999999999</v>
      </c>
      <c r="J910" s="48">
        <f t="shared" si="46"/>
        <v>1.591119999999999</v>
      </c>
      <c r="M910">
        <v>234649.99999999965</v>
      </c>
    </row>
    <row r="911" spans="2:13" ht="14.55" customHeight="1">
      <c r="B911" s="51">
        <v>44358</v>
      </c>
      <c r="C911" s="50">
        <v>292630.00000000012</v>
      </c>
      <c r="D911" s="50">
        <v>295690.00000000006</v>
      </c>
      <c r="E911" s="50">
        <v>291289.99999999994</v>
      </c>
      <c r="F911" s="50">
        <f t="shared" si="44"/>
        <v>879.61000000000024</v>
      </c>
      <c r="G911" s="50">
        <v>456.7699999999968</v>
      </c>
      <c r="H911" s="50">
        <v>1860.5500000000029</v>
      </c>
      <c r="I911" s="50">
        <f t="shared" si="45"/>
        <v>2.3173199999999996</v>
      </c>
      <c r="J911" s="48">
        <f t="shared" si="46"/>
        <v>2.3173199999999996</v>
      </c>
      <c r="M911">
        <v>292630.00000000012</v>
      </c>
    </row>
    <row r="912" spans="2:13" ht="14.55" customHeight="1">
      <c r="B912" s="51">
        <v>44359</v>
      </c>
      <c r="C912" s="50">
        <v>308260.00000000023</v>
      </c>
      <c r="D912" s="50">
        <v>301869.99999999988</v>
      </c>
      <c r="E912" s="50">
        <v>309440.00000000052</v>
      </c>
      <c r="F912" s="50">
        <f t="shared" si="44"/>
        <v>919.57000000000073</v>
      </c>
      <c r="G912" s="50">
        <v>470.28000000000247</v>
      </c>
      <c r="H912" s="50">
        <v>1981.1299999999974</v>
      </c>
      <c r="I912" s="50">
        <f t="shared" si="45"/>
        <v>2.4514099999999996</v>
      </c>
      <c r="J912" s="48">
        <f t="shared" si="46"/>
        <v>2.4514099999999996</v>
      </c>
      <c r="M912">
        <v>308260.00000000023</v>
      </c>
    </row>
    <row r="913" spans="2:13" ht="14.55" customHeight="1">
      <c r="B913" s="51">
        <v>44360</v>
      </c>
      <c r="C913" s="50">
        <v>299919.99999999919</v>
      </c>
      <c r="D913" s="50">
        <v>296970.00000000023</v>
      </c>
      <c r="E913" s="50">
        <v>299750</v>
      </c>
      <c r="F913" s="50">
        <f t="shared" si="44"/>
        <v>896.63999999999942</v>
      </c>
      <c r="G913" s="50">
        <v>439.64999999999782</v>
      </c>
      <c r="H913" s="50">
        <v>1455.6599999999999</v>
      </c>
      <c r="I913" s="50">
        <f t="shared" si="45"/>
        <v>1.8953099999999976</v>
      </c>
      <c r="J913" s="48">
        <f t="shared" si="46"/>
        <v>1.8953099999999976</v>
      </c>
      <c r="M913">
        <v>299919.99999999919</v>
      </c>
    </row>
    <row r="914" spans="2:13" ht="14.55" customHeight="1">
      <c r="B914" s="51">
        <v>44361</v>
      </c>
      <c r="C914" s="50">
        <v>239990.0000000016</v>
      </c>
      <c r="D914" s="50">
        <v>245750</v>
      </c>
      <c r="E914" s="50">
        <v>262769.99999999953</v>
      </c>
      <c r="F914" s="50">
        <f t="shared" si="44"/>
        <v>748.51000000000113</v>
      </c>
      <c r="G914" s="50">
        <v>448.03000000000247</v>
      </c>
      <c r="H914" s="50">
        <v>1017.1200000000026</v>
      </c>
      <c r="I914" s="50">
        <f t="shared" si="45"/>
        <v>1.4651500000000051</v>
      </c>
      <c r="J914" s="48">
        <f t="shared" si="46"/>
        <v>1.4651500000000051</v>
      </c>
      <c r="M914">
        <v>239990.0000000016</v>
      </c>
    </row>
    <row r="915" spans="2:13" ht="14.55" customHeight="1">
      <c r="B915" s="51">
        <v>44362</v>
      </c>
      <c r="C915" s="50">
        <v>289679.99999999849</v>
      </c>
      <c r="D915" s="50">
        <v>247030.0000000002</v>
      </c>
      <c r="E915" s="50">
        <v>194840.00000000015</v>
      </c>
      <c r="F915" s="50">
        <f t="shared" si="44"/>
        <v>731.54999999999882</v>
      </c>
      <c r="G915" s="50">
        <v>426.98999999999796</v>
      </c>
      <c r="H915" s="50">
        <v>1011.1699999999983</v>
      </c>
      <c r="I915" s="50">
        <f t="shared" si="45"/>
        <v>1.4381599999999961</v>
      </c>
      <c r="J915" s="48">
        <f t="shared" si="46"/>
        <v>1.4381599999999961</v>
      </c>
      <c r="M915">
        <v>289679.99999999849</v>
      </c>
    </row>
    <row r="916" spans="2:13" ht="14.55" customHeight="1">
      <c r="B916" s="51">
        <v>44363</v>
      </c>
      <c r="C916" s="50">
        <v>303450.0000000007</v>
      </c>
      <c r="D916" s="50">
        <v>301119.99999999988</v>
      </c>
      <c r="E916" s="50">
        <v>223800.00000000017</v>
      </c>
      <c r="F916" s="50">
        <f t="shared" si="44"/>
        <v>828.37000000000069</v>
      </c>
      <c r="G916" s="50">
        <v>580.70999999999913</v>
      </c>
      <c r="H916" s="50">
        <v>1043.1100000000006</v>
      </c>
      <c r="I916" s="50">
        <f t="shared" si="45"/>
        <v>1.6238199999999998</v>
      </c>
      <c r="J916" s="48">
        <f t="shared" si="46"/>
        <v>1.6238199999999998</v>
      </c>
      <c r="M916">
        <v>303450.0000000007</v>
      </c>
    </row>
    <row r="917" spans="2:13" ht="14.55" customHeight="1">
      <c r="B917" s="51">
        <v>44364</v>
      </c>
      <c r="C917" s="50">
        <v>311760.00000000023</v>
      </c>
      <c r="D917" s="50">
        <v>305039.99999999994</v>
      </c>
      <c r="E917" s="50">
        <v>276779.99999999977</v>
      </c>
      <c r="F917" s="50">
        <f t="shared" si="44"/>
        <v>893.58</v>
      </c>
      <c r="G917" s="50">
        <v>853.83000000000175</v>
      </c>
      <c r="H917" s="50">
        <v>956.54000000000087</v>
      </c>
      <c r="I917" s="50">
        <f t="shared" si="45"/>
        <v>1.8103700000000027</v>
      </c>
      <c r="J917" s="48">
        <f t="shared" si="46"/>
        <v>1.8103700000000027</v>
      </c>
      <c r="M917">
        <v>311760.00000000023</v>
      </c>
    </row>
    <row r="918" spans="2:13" ht="14.55" customHeight="1">
      <c r="B918" s="51">
        <v>44365</v>
      </c>
      <c r="C918" s="50">
        <v>295920.00000000006</v>
      </c>
      <c r="D918" s="50">
        <v>231760.00000000023</v>
      </c>
      <c r="E918" s="50">
        <v>282060.00000000041</v>
      </c>
      <c r="F918" s="50">
        <f t="shared" si="44"/>
        <v>809.74000000000069</v>
      </c>
      <c r="G918" s="50">
        <v>647.54000000000087</v>
      </c>
      <c r="H918" s="50">
        <v>741.45000000000073</v>
      </c>
      <c r="I918" s="50">
        <f t="shared" si="45"/>
        <v>1.3889900000000015</v>
      </c>
      <c r="J918" s="48">
        <f t="shared" si="46"/>
        <v>1.3889900000000015</v>
      </c>
      <c r="M918">
        <v>295920.00000000006</v>
      </c>
    </row>
    <row r="919" spans="2:13" ht="14.55" customHeight="1">
      <c r="B919" s="51">
        <v>44366</v>
      </c>
      <c r="C919" s="50">
        <v>299690.00000000052</v>
      </c>
      <c r="D919" s="50">
        <v>299639.99999999942</v>
      </c>
      <c r="E919" s="50">
        <v>189139.99999999942</v>
      </c>
      <c r="F919" s="50">
        <f t="shared" si="44"/>
        <v>788.46999999999946</v>
      </c>
      <c r="G919" s="50">
        <v>811.91999999999825</v>
      </c>
      <c r="H919" s="50">
        <v>921.44999999999709</v>
      </c>
      <c r="I919" s="50">
        <f t="shared" si="45"/>
        <v>1.7333699999999954</v>
      </c>
      <c r="J919" s="48">
        <f t="shared" si="46"/>
        <v>1.7333699999999954</v>
      </c>
      <c r="M919">
        <v>299690.00000000052</v>
      </c>
    </row>
    <row r="920" spans="2:13" ht="14.55" customHeight="1">
      <c r="B920" s="51">
        <v>44367</v>
      </c>
      <c r="C920" s="50">
        <v>294959.99999999913</v>
      </c>
      <c r="D920" s="50">
        <v>236990.0000000007</v>
      </c>
      <c r="E920" s="50">
        <v>279909.99999999988</v>
      </c>
      <c r="F920" s="50">
        <f t="shared" si="44"/>
        <v>811.85999999999967</v>
      </c>
      <c r="G920" s="50">
        <v>851.97000000000116</v>
      </c>
      <c r="H920" s="50">
        <v>962.85000000000218</v>
      </c>
      <c r="I920" s="50">
        <f t="shared" si="45"/>
        <v>1.8148200000000034</v>
      </c>
      <c r="J920" s="48">
        <f t="shared" si="46"/>
        <v>1.8148200000000034</v>
      </c>
      <c r="M920">
        <v>294959.99999999913</v>
      </c>
    </row>
    <row r="921" spans="2:13" ht="14.55" customHeight="1">
      <c r="B921" s="51">
        <v>44368</v>
      </c>
      <c r="C921" s="50">
        <v>254790.00000000087</v>
      </c>
      <c r="D921" s="50">
        <v>288579.99999999994</v>
      </c>
      <c r="E921" s="50">
        <v>267570.00000000064</v>
      </c>
      <c r="F921" s="50">
        <f t="shared" si="44"/>
        <v>810.94000000000142</v>
      </c>
      <c r="G921" s="50">
        <v>936.39999999999782</v>
      </c>
      <c r="H921" s="50">
        <v>1021.0799999999981</v>
      </c>
      <c r="I921" s="50">
        <f t="shared" si="45"/>
        <v>1.9574799999999959</v>
      </c>
      <c r="J921" s="48">
        <f t="shared" si="46"/>
        <v>1.9574799999999959</v>
      </c>
      <c r="M921">
        <v>254790.00000000087</v>
      </c>
    </row>
    <row r="922" spans="2:13" ht="14.55" customHeight="1">
      <c r="B922" s="51">
        <v>44369</v>
      </c>
      <c r="C922" s="50">
        <v>250469.99999999936</v>
      </c>
      <c r="D922" s="50">
        <v>273609.99999999965</v>
      </c>
      <c r="E922" s="50">
        <v>272979.99999999953</v>
      </c>
      <c r="F922" s="50">
        <f t="shared" si="44"/>
        <v>797.05999999999858</v>
      </c>
      <c r="G922" s="50">
        <v>742.2300000000032</v>
      </c>
      <c r="H922" s="50">
        <v>876.54000000000087</v>
      </c>
      <c r="I922" s="50">
        <f t="shared" si="45"/>
        <v>1.618770000000004</v>
      </c>
      <c r="J922" s="48">
        <f t="shared" si="46"/>
        <v>1.618770000000004</v>
      </c>
      <c r="M922">
        <v>250469.99999999936</v>
      </c>
    </row>
    <row r="923" spans="2:13" ht="14.55" customHeight="1">
      <c r="B923" s="51">
        <v>44370</v>
      </c>
      <c r="C923" s="50">
        <v>292569.99999999971</v>
      </c>
      <c r="D923" s="50">
        <v>206170.00000000006</v>
      </c>
      <c r="E923" s="50">
        <v>225760.00000000023</v>
      </c>
      <c r="F923" s="50">
        <f t="shared" si="44"/>
        <v>724.5</v>
      </c>
      <c r="G923" s="50">
        <v>660.41999999999825</v>
      </c>
      <c r="H923" s="50">
        <v>758.43999999999869</v>
      </c>
      <c r="I923" s="50">
        <f t="shared" si="45"/>
        <v>1.4188599999999969</v>
      </c>
      <c r="J923" s="48">
        <f t="shared" si="46"/>
        <v>1.4188599999999969</v>
      </c>
      <c r="M923">
        <v>292569.99999999971</v>
      </c>
    </row>
    <row r="924" spans="2:13" ht="14.55" customHeight="1">
      <c r="B924" s="51">
        <v>44371</v>
      </c>
      <c r="C924" s="50">
        <v>267479.99999999953</v>
      </c>
      <c r="D924" s="50">
        <v>213710.00000000003</v>
      </c>
      <c r="E924" s="50">
        <v>238309.99999999948</v>
      </c>
      <c r="F924" s="50">
        <f t="shared" si="44"/>
        <v>719.49999999999909</v>
      </c>
      <c r="G924" s="50">
        <v>681.42000000000189</v>
      </c>
      <c r="H924" s="50">
        <v>778.65000000000146</v>
      </c>
      <c r="I924" s="50">
        <f t="shared" si="45"/>
        <v>1.4600700000000033</v>
      </c>
      <c r="J924" s="48">
        <f t="shared" si="46"/>
        <v>1.4600700000000033</v>
      </c>
      <c r="M924">
        <v>267479.99999999953</v>
      </c>
    </row>
    <row r="925" spans="2:13" ht="14.55" customHeight="1">
      <c r="B925" s="51">
        <v>44372</v>
      </c>
      <c r="C925" s="50">
        <v>280300.00000000111</v>
      </c>
      <c r="D925" s="50">
        <v>135829.99999999994</v>
      </c>
      <c r="E925" s="50">
        <v>264540.00000000087</v>
      </c>
      <c r="F925" s="50">
        <f t="shared" si="44"/>
        <v>680.67000000000189</v>
      </c>
      <c r="G925" s="50">
        <v>640.86999999999898</v>
      </c>
      <c r="H925" s="50">
        <v>744.1160000000018</v>
      </c>
      <c r="I925" s="50">
        <f t="shared" si="45"/>
        <v>1.3849860000000007</v>
      </c>
      <c r="J925" s="48">
        <f t="shared" si="46"/>
        <v>1.3849860000000007</v>
      </c>
      <c r="M925">
        <v>280300.00000000111</v>
      </c>
    </row>
    <row r="926" spans="2:13" ht="15" customHeight="1">
      <c r="B926" s="51">
        <v>44373</v>
      </c>
      <c r="C926" s="50">
        <v>322359.99999999878</v>
      </c>
      <c r="D926" s="50">
        <v>20769.999999999527</v>
      </c>
      <c r="E926" s="50">
        <v>321750</v>
      </c>
      <c r="F926" s="50">
        <f t="shared" si="44"/>
        <v>664.8799999999984</v>
      </c>
      <c r="G926" s="50">
        <v>627.99999999999989</v>
      </c>
      <c r="H926" s="50">
        <v>631.99999999999989</v>
      </c>
      <c r="I926" s="50">
        <f t="shared" si="45"/>
        <v>1.2599999999999998</v>
      </c>
      <c r="J926" s="48">
        <f t="shared" si="46"/>
        <v>1.2599999999999998</v>
      </c>
      <c r="M926">
        <v>322359.99999999878</v>
      </c>
    </row>
    <row r="927" spans="2:13" ht="14.55" customHeight="1">
      <c r="B927" s="51">
        <v>44374</v>
      </c>
      <c r="C927" s="50">
        <v>308420.00000000006</v>
      </c>
      <c r="D927" s="50">
        <v>153280.00000000064</v>
      </c>
      <c r="E927" s="50">
        <v>194289.99999999907</v>
      </c>
      <c r="F927" s="50">
        <f t="shared" si="44"/>
        <v>655.98999999999978</v>
      </c>
      <c r="G927" s="50">
        <v>624.00000000000011</v>
      </c>
      <c r="H927" s="50">
        <v>612.00000000000011</v>
      </c>
      <c r="I927" s="50">
        <f t="shared" si="45"/>
        <v>1.2360000000000002</v>
      </c>
      <c r="J927" s="48">
        <f t="shared" si="46"/>
        <v>1.2360000000000002</v>
      </c>
      <c r="M927">
        <v>308420.00000000006</v>
      </c>
    </row>
    <row r="928" spans="2:13" ht="14.55" customHeight="1">
      <c r="B928" s="51">
        <v>44375</v>
      </c>
      <c r="C928" s="50">
        <v>318030.00000000064</v>
      </c>
      <c r="D928" s="50">
        <v>36319.999999999709</v>
      </c>
      <c r="E928" s="50">
        <v>317140.00000000122</v>
      </c>
      <c r="F928" s="50">
        <f t="shared" si="44"/>
        <v>671.4900000000016</v>
      </c>
      <c r="G928" s="50">
        <v>612.00000000000011</v>
      </c>
      <c r="H928" s="50">
        <v>703.99999999999977</v>
      </c>
      <c r="I928" s="50">
        <f t="shared" si="45"/>
        <v>1.3160000000000001</v>
      </c>
      <c r="J928" s="48">
        <f t="shared" si="46"/>
        <v>1.3160000000000001</v>
      </c>
      <c r="M928">
        <v>318030.00000000064</v>
      </c>
    </row>
    <row r="929" spans="2:13" ht="14.55" customHeight="1">
      <c r="B929" s="51">
        <v>44376</v>
      </c>
      <c r="C929" s="50">
        <v>286809.99999999948</v>
      </c>
      <c r="D929" s="50">
        <v>286569.99999999971</v>
      </c>
      <c r="E929" s="50">
        <v>134420.00000000006</v>
      </c>
      <c r="F929" s="50">
        <f t="shared" si="44"/>
        <v>707.79999999999927</v>
      </c>
      <c r="G929" s="50">
        <v>671.99999999999966</v>
      </c>
      <c r="H929" s="50">
        <v>780.00000000000023</v>
      </c>
      <c r="I929" s="50">
        <f t="shared" si="45"/>
        <v>1.452</v>
      </c>
      <c r="J929" s="48">
        <f t="shared" si="46"/>
        <v>1.452</v>
      </c>
      <c r="M929">
        <v>286809.99999999948</v>
      </c>
    </row>
    <row r="930" spans="2:13" ht="14.55" customHeight="1" thickBot="1">
      <c r="B930" s="51">
        <v>44377</v>
      </c>
      <c r="C930" s="50">
        <v>245540.00000000087</v>
      </c>
      <c r="D930" s="50">
        <v>251860.00000000058</v>
      </c>
      <c r="E930" s="50">
        <v>209269.9999999986</v>
      </c>
      <c r="F930" s="50">
        <f t="shared" si="44"/>
        <v>706.67</v>
      </c>
      <c r="G930" s="50">
        <v>716.00000000000023</v>
      </c>
      <c r="H930" s="50">
        <v>819.99999999999989</v>
      </c>
      <c r="I930" s="50">
        <f t="shared" si="45"/>
        <v>1.536</v>
      </c>
      <c r="J930" s="48">
        <f t="shared" si="46"/>
        <v>1.536</v>
      </c>
      <c r="M930">
        <v>245540.00000000087</v>
      </c>
    </row>
    <row r="931" spans="2:13" ht="14.55" customHeight="1" thickBot="1">
      <c r="B931" s="51"/>
      <c r="C931" s="43">
        <v>8246089.9999999991</v>
      </c>
      <c r="D931" s="43">
        <v>6249340.0000000009</v>
      </c>
      <c r="E931" s="43">
        <v>7185059.9999999981</v>
      </c>
      <c r="F931" s="43">
        <f t="shared" si="44"/>
        <v>21680.49</v>
      </c>
      <c r="G931" s="43">
        <v>19404.78</v>
      </c>
      <c r="H931" s="43">
        <v>27329.916000000001</v>
      </c>
      <c r="I931" s="44">
        <f t="shared" si="45"/>
        <v>46.734696</v>
      </c>
      <c r="J931" s="49">
        <f t="shared" si="46"/>
        <v>46.734696</v>
      </c>
      <c r="M931">
        <v>8246089.9999999991</v>
      </c>
    </row>
    <row r="932" spans="2:13" ht="14.55" customHeight="1">
      <c r="B932" s="51">
        <v>44378</v>
      </c>
      <c r="C932" s="50">
        <v>284459.99999999913</v>
      </c>
      <c r="D932" s="50">
        <v>273130.00000000012</v>
      </c>
      <c r="E932" s="50">
        <v>249659.99999999985</v>
      </c>
      <c r="F932" s="50">
        <f t="shared" si="44"/>
        <v>807.2499999999992</v>
      </c>
      <c r="G932" s="50">
        <v>772.00000000000023</v>
      </c>
      <c r="H932" s="50">
        <v>880.00000000000034</v>
      </c>
      <c r="I932" s="50">
        <f t="shared" si="45"/>
        <v>1.6520000000000004</v>
      </c>
      <c r="J932" s="48">
        <f t="shared" si="46"/>
        <v>1.6520000000000004</v>
      </c>
      <c r="M932">
        <v>284459.99999999913</v>
      </c>
    </row>
    <row r="933" spans="2:13" ht="14.55" customHeight="1">
      <c r="B933" s="51">
        <v>44379</v>
      </c>
      <c r="C933" s="50">
        <v>299569.99999999971</v>
      </c>
      <c r="D933" s="50">
        <v>301329.99999999994</v>
      </c>
      <c r="E933" s="50">
        <v>218430.00000000029</v>
      </c>
      <c r="F933" s="50">
        <f t="shared" si="44"/>
        <v>819.33</v>
      </c>
      <c r="G933" s="50">
        <v>719.99999999999977</v>
      </c>
      <c r="H933" s="50">
        <v>819.99999999999943</v>
      </c>
      <c r="I933" s="50">
        <f t="shared" si="45"/>
        <v>1.5399999999999991</v>
      </c>
      <c r="J933" s="48">
        <f t="shared" si="46"/>
        <v>1.5399999999999991</v>
      </c>
      <c r="M933">
        <v>299569.99999999971</v>
      </c>
    </row>
    <row r="934" spans="2:13" ht="14.55" customHeight="1">
      <c r="B934" s="51">
        <v>44380</v>
      </c>
      <c r="C934" s="50">
        <v>275340.00000000012</v>
      </c>
      <c r="D934" s="50">
        <v>272459.99999999913</v>
      </c>
      <c r="E934" s="50">
        <v>198149.99999999965</v>
      </c>
      <c r="F934" s="50">
        <f t="shared" si="44"/>
        <v>745.94999999999891</v>
      </c>
      <c r="G934" s="50">
        <v>692.00000000000023</v>
      </c>
      <c r="H934" s="50">
        <v>796.00000000000023</v>
      </c>
      <c r="I934" s="50">
        <f t="shared" si="45"/>
        <v>1.4880000000000004</v>
      </c>
      <c r="J934" s="48">
        <f t="shared" si="46"/>
        <v>1.4880000000000004</v>
      </c>
      <c r="M934">
        <v>275340.00000000012</v>
      </c>
    </row>
    <row r="935" spans="2:13" ht="14.55" customHeight="1">
      <c r="B935" s="51">
        <v>44381</v>
      </c>
      <c r="C935" s="50">
        <v>289560.00000000128</v>
      </c>
      <c r="D935" s="50">
        <v>195270.00000000044</v>
      </c>
      <c r="E935" s="50">
        <v>205710.00000000093</v>
      </c>
      <c r="F935" s="50">
        <f t="shared" si="44"/>
        <v>690.54000000000269</v>
      </c>
      <c r="G935" s="50">
        <v>692.00000000000023</v>
      </c>
      <c r="H935" s="50">
        <v>791.99999999999977</v>
      </c>
      <c r="I935" s="50">
        <f t="shared" si="45"/>
        <v>1.484</v>
      </c>
      <c r="J935" s="48">
        <f t="shared" si="46"/>
        <v>1.484</v>
      </c>
      <c r="M935">
        <v>289560.00000000128</v>
      </c>
    </row>
    <row r="936" spans="2:13" ht="14.55" customHeight="1">
      <c r="B936" s="51">
        <v>44382</v>
      </c>
      <c r="C936" s="50">
        <v>311369.99999999895</v>
      </c>
      <c r="D936" s="50">
        <v>315280.00000000064</v>
      </c>
      <c r="E936" s="50">
        <v>319079.99999999994</v>
      </c>
      <c r="F936" s="50">
        <f t="shared" si="44"/>
        <v>945.72999999999956</v>
      </c>
      <c r="G936" s="50">
        <v>987.99999999999955</v>
      </c>
      <c r="H936" s="50">
        <v>1115.9999999999995</v>
      </c>
      <c r="I936" s="50">
        <f t="shared" si="45"/>
        <v>2.1039999999999992</v>
      </c>
      <c r="J936" s="48">
        <f t="shared" si="46"/>
        <v>2.1039999999999992</v>
      </c>
      <c r="M936">
        <v>311369.99999999895</v>
      </c>
    </row>
    <row r="937" spans="2:13" ht="14.55" customHeight="1">
      <c r="B937" s="51">
        <v>44383</v>
      </c>
      <c r="C937" s="50">
        <v>306870.00000000081</v>
      </c>
      <c r="D937" s="50">
        <v>274090.00000000012</v>
      </c>
      <c r="E937" s="50">
        <v>300239.99999999977</v>
      </c>
      <c r="F937" s="50">
        <f t="shared" si="44"/>
        <v>881.20000000000073</v>
      </c>
      <c r="G937" s="50">
        <v>819.99999999999943</v>
      </c>
      <c r="H937" s="50">
        <v>932.00000000000034</v>
      </c>
      <c r="I937" s="50">
        <f t="shared" si="45"/>
        <v>1.7519999999999998</v>
      </c>
      <c r="J937" s="48">
        <f t="shared" si="46"/>
        <v>1.7519999999999998</v>
      </c>
      <c r="M937">
        <v>306870.00000000081</v>
      </c>
    </row>
    <row r="938" spans="2:13" ht="14.55" customHeight="1">
      <c r="B938" s="51">
        <v>44384</v>
      </c>
      <c r="C938" s="50">
        <v>299350.00000000035</v>
      </c>
      <c r="D938" s="50">
        <v>300959.99999999913</v>
      </c>
      <c r="E938" s="50">
        <v>268969.99999999936</v>
      </c>
      <c r="F938" s="50">
        <f t="shared" si="44"/>
        <v>869.27999999999884</v>
      </c>
      <c r="G938" s="50">
        <v>928.0000000000008</v>
      </c>
      <c r="H938" s="50">
        <v>1048</v>
      </c>
      <c r="I938" s="50">
        <f t="shared" si="45"/>
        <v>1.9760000000000009</v>
      </c>
      <c r="J938" s="48">
        <f t="shared" si="46"/>
        <v>1.9760000000000009</v>
      </c>
      <c r="M938">
        <v>299350.00000000035</v>
      </c>
    </row>
    <row r="939" spans="2:13" ht="14.55" customHeight="1">
      <c r="B939" s="51">
        <v>44385</v>
      </c>
      <c r="C939" s="50">
        <v>272879.99999999919</v>
      </c>
      <c r="D939" s="50">
        <v>284540.00000000087</v>
      </c>
      <c r="E939" s="50">
        <v>278100.00000000035</v>
      </c>
      <c r="F939" s="50">
        <f t="shared" si="44"/>
        <v>835.52000000000032</v>
      </c>
      <c r="G939" s="50">
        <v>807.99999999999977</v>
      </c>
      <c r="H939" s="50">
        <v>919.99999999999989</v>
      </c>
      <c r="I939" s="50">
        <f t="shared" si="45"/>
        <v>1.7279999999999995</v>
      </c>
      <c r="J939" s="48">
        <f t="shared" si="46"/>
        <v>1.7279999999999995</v>
      </c>
      <c r="M939">
        <v>272879.99999999919</v>
      </c>
    </row>
    <row r="940" spans="2:13" ht="14.55" customHeight="1">
      <c r="B940" s="51">
        <v>44386</v>
      </c>
      <c r="C940" s="50">
        <v>269840.00000000012</v>
      </c>
      <c r="D940" s="50">
        <v>283639.99999999942</v>
      </c>
      <c r="E940" s="50">
        <v>248290.00000000087</v>
      </c>
      <c r="F940" s="50">
        <f t="shared" si="44"/>
        <v>801.77000000000044</v>
      </c>
      <c r="G940" s="50">
        <v>791.99999999999977</v>
      </c>
      <c r="H940" s="50">
        <v>903.99999999999989</v>
      </c>
      <c r="I940" s="50">
        <f t="shared" si="45"/>
        <v>1.6959999999999995</v>
      </c>
      <c r="J940" s="48">
        <f t="shared" si="46"/>
        <v>1.6959999999999995</v>
      </c>
      <c r="M940">
        <v>269840.00000000012</v>
      </c>
    </row>
    <row r="941" spans="2:13" ht="14.55" customHeight="1">
      <c r="B941" s="51">
        <v>44387</v>
      </c>
      <c r="C941" s="50">
        <v>287219.99999999936</v>
      </c>
      <c r="D941" s="50">
        <v>274799.9999999993</v>
      </c>
      <c r="E941" s="50">
        <v>244629.99999999919</v>
      </c>
      <c r="F941" s="50">
        <f t="shared" si="44"/>
        <v>806.64999999999782</v>
      </c>
      <c r="G941" s="50">
        <v>836.00000000000034</v>
      </c>
      <c r="H941" s="50">
        <v>948.00000000000045</v>
      </c>
      <c r="I941" s="50">
        <f t="shared" si="45"/>
        <v>1.7840000000000009</v>
      </c>
      <c r="J941" s="48">
        <f t="shared" si="46"/>
        <v>1.7840000000000009</v>
      </c>
      <c r="M941">
        <v>287219.99999999936</v>
      </c>
    </row>
    <row r="942" spans="2:13" ht="14.55" customHeight="1">
      <c r="B942" s="51">
        <v>44388</v>
      </c>
      <c r="C942" s="50">
        <v>208040.00000000087</v>
      </c>
      <c r="D942" s="50">
        <v>302110.00000000058</v>
      </c>
      <c r="E942" s="50">
        <v>293319.99999999971</v>
      </c>
      <c r="F942" s="50">
        <f t="shared" ref="F942:F1005" si="47">SUM(C942:E942)/1000</f>
        <v>803.47000000000116</v>
      </c>
      <c r="G942" s="50">
        <v>752.00000000000068</v>
      </c>
      <c r="H942" s="50">
        <v>839.99999999999989</v>
      </c>
      <c r="I942" s="50">
        <f t="shared" ref="I942:I1005" si="48">SUM(G942:H942)/1000</f>
        <v>1.5920000000000005</v>
      </c>
      <c r="J942" s="48">
        <f t="shared" si="46"/>
        <v>1.5920000000000005</v>
      </c>
      <c r="M942">
        <v>208040.00000000087</v>
      </c>
    </row>
    <row r="943" spans="2:13" ht="14.55" customHeight="1">
      <c r="B943" s="51">
        <v>44389</v>
      </c>
      <c r="C943" s="50">
        <v>137549.99999999927</v>
      </c>
      <c r="D943" s="50">
        <v>144229.99999999956</v>
      </c>
      <c r="E943" s="50">
        <v>147180.00000000029</v>
      </c>
      <c r="F943" s="50">
        <f t="shared" si="47"/>
        <v>428.95999999999913</v>
      </c>
      <c r="G943" s="50">
        <v>783.99999999999886</v>
      </c>
      <c r="H943" s="50">
        <v>907.99999999999943</v>
      </c>
      <c r="I943" s="50">
        <f t="shared" si="48"/>
        <v>1.6919999999999982</v>
      </c>
      <c r="J943" s="48">
        <f t="shared" si="46"/>
        <v>1.6919999999999982</v>
      </c>
      <c r="M943">
        <v>137549.99999999927</v>
      </c>
    </row>
    <row r="944" spans="2:13" ht="14.55" customHeight="1">
      <c r="B944" s="51">
        <v>44390</v>
      </c>
      <c r="C944" s="50">
        <v>325970.00000000116</v>
      </c>
      <c r="D944" s="50">
        <v>326670.00000000006</v>
      </c>
      <c r="E944" s="50">
        <v>324610.00000000058</v>
      </c>
      <c r="F944" s="50">
        <f t="shared" si="47"/>
        <v>977.25000000000171</v>
      </c>
      <c r="G944" s="50">
        <v>1115.9999999999995</v>
      </c>
      <c r="H944" s="50">
        <v>1248.0000000000011</v>
      </c>
      <c r="I944" s="50">
        <f t="shared" si="48"/>
        <v>2.3640000000000008</v>
      </c>
      <c r="J944" s="48">
        <f t="shared" si="46"/>
        <v>2.3640000000000008</v>
      </c>
      <c r="M944">
        <v>325970.00000000116</v>
      </c>
    </row>
    <row r="945" spans="2:13" ht="14.55" customHeight="1">
      <c r="B945" s="51">
        <v>44391</v>
      </c>
      <c r="C945" s="50">
        <v>316329.99999999814</v>
      </c>
      <c r="D945" s="50">
        <v>320739.99999999977</v>
      </c>
      <c r="E945" s="50">
        <v>318469.99999999936</v>
      </c>
      <c r="F945" s="50">
        <f t="shared" si="47"/>
        <v>955.53999999999724</v>
      </c>
      <c r="G945" s="50">
        <v>1180.0000000000016</v>
      </c>
      <c r="H945" s="50">
        <v>1315.9999999999989</v>
      </c>
      <c r="I945" s="50">
        <f t="shared" si="48"/>
        <v>2.4960000000000004</v>
      </c>
      <c r="J945" s="48">
        <f t="shared" si="46"/>
        <v>2.4960000000000004</v>
      </c>
      <c r="M945">
        <v>316329.99999999814</v>
      </c>
    </row>
    <row r="946" spans="2:13" ht="14.55" customHeight="1">
      <c r="B946" s="51">
        <v>44392</v>
      </c>
      <c r="C946" s="50">
        <v>334120.00000000262</v>
      </c>
      <c r="D946" s="50">
        <v>332750</v>
      </c>
      <c r="E946" s="50">
        <v>334700.0000000007</v>
      </c>
      <c r="F946" s="50">
        <f t="shared" si="47"/>
        <v>1001.5700000000032</v>
      </c>
      <c r="G946" s="50">
        <v>1231.9999999999975</v>
      </c>
      <c r="H946" s="50">
        <v>1368.000000000002</v>
      </c>
      <c r="I946" s="50">
        <f t="shared" si="48"/>
        <v>2.5999999999999996</v>
      </c>
      <c r="J946" s="48">
        <f t="shared" ref="J946:J1009" si="49">I946</f>
        <v>2.5999999999999996</v>
      </c>
      <c r="M946">
        <v>334120.00000000262</v>
      </c>
    </row>
    <row r="947" spans="2:13" ht="14.55" customHeight="1">
      <c r="B947" s="51">
        <v>44393</v>
      </c>
      <c r="C947" s="50">
        <v>327209.99999999913</v>
      </c>
      <c r="D947" s="50">
        <v>326440.00000000052</v>
      </c>
      <c r="E947" s="50">
        <v>327389.99999999942</v>
      </c>
      <c r="F947" s="50">
        <f t="shared" si="47"/>
        <v>981.03999999999905</v>
      </c>
      <c r="G947" s="50">
        <v>932.00000000000216</v>
      </c>
      <c r="H947" s="50">
        <v>1055.9999999999973</v>
      </c>
      <c r="I947" s="50">
        <f t="shared" si="48"/>
        <v>1.9879999999999995</v>
      </c>
      <c r="J947" s="48">
        <f t="shared" si="49"/>
        <v>1.9879999999999995</v>
      </c>
      <c r="M947">
        <v>327209.99999999913</v>
      </c>
    </row>
    <row r="948" spans="2:13" ht="14.55" customHeight="1">
      <c r="B948" s="51">
        <v>44394</v>
      </c>
      <c r="C948" s="50">
        <v>329680.00000000029</v>
      </c>
      <c r="D948" s="50">
        <v>329090.00000000012</v>
      </c>
      <c r="E948" s="50">
        <v>329319.99999999971</v>
      </c>
      <c r="F948" s="50">
        <f t="shared" si="47"/>
        <v>988.09000000000026</v>
      </c>
      <c r="G948" s="50">
        <v>759.99999999999795</v>
      </c>
      <c r="H948" s="50">
        <v>868.00000000000205</v>
      </c>
      <c r="I948" s="50">
        <f t="shared" si="48"/>
        <v>1.6279999999999999</v>
      </c>
      <c r="J948" s="48">
        <f t="shared" si="49"/>
        <v>1.6279999999999999</v>
      </c>
      <c r="M948">
        <v>329680.00000000029</v>
      </c>
    </row>
    <row r="949" spans="2:13" ht="14.55" customHeight="1">
      <c r="B949" s="51">
        <v>44395</v>
      </c>
      <c r="C949" s="50">
        <v>322909.99999999988</v>
      </c>
      <c r="D949" s="50">
        <v>322280.00000000064</v>
      </c>
      <c r="E949" s="50">
        <v>323250</v>
      </c>
      <c r="F949" s="50">
        <f t="shared" si="47"/>
        <v>968.44000000000051</v>
      </c>
      <c r="G949" s="50">
        <v>768.00000000000068</v>
      </c>
      <c r="H949" s="50">
        <v>871.99999999999989</v>
      </c>
      <c r="I949" s="50">
        <f t="shared" si="48"/>
        <v>1.6400000000000003</v>
      </c>
      <c r="J949" s="48">
        <f t="shared" si="49"/>
        <v>1.6400000000000003</v>
      </c>
      <c r="M949">
        <v>322909.99999999988</v>
      </c>
    </row>
    <row r="950" spans="2:13" ht="14.55" customHeight="1">
      <c r="B950" s="51">
        <v>44396</v>
      </c>
      <c r="C950" s="50">
        <v>333759.99999999837</v>
      </c>
      <c r="D950" s="50">
        <v>332539.99999999907</v>
      </c>
      <c r="E950" s="50">
        <v>332860.00000000058</v>
      </c>
      <c r="F950" s="50">
        <f t="shared" si="47"/>
        <v>999.15999999999804</v>
      </c>
      <c r="G950" s="50">
        <v>964.00000000000216</v>
      </c>
      <c r="H950" s="50">
        <v>1091.9999999999986</v>
      </c>
      <c r="I950" s="50">
        <f t="shared" si="48"/>
        <v>2.0560000000000009</v>
      </c>
      <c r="J950" s="48">
        <f t="shared" si="49"/>
        <v>2.0560000000000009</v>
      </c>
      <c r="M950">
        <v>333759.99999999837</v>
      </c>
    </row>
    <row r="951" spans="2:13" ht="14.55" customHeight="1">
      <c r="B951" s="51">
        <v>44397</v>
      </c>
      <c r="C951" s="50">
        <v>281780.00000000244</v>
      </c>
      <c r="D951" s="50">
        <v>279309.99999999948</v>
      </c>
      <c r="E951" s="50">
        <v>281460.00000000093</v>
      </c>
      <c r="F951" s="50">
        <f t="shared" si="47"/>
        <v>842.5500000000028</v>
      </c>
      <c r="G951" s="50">
        <v>1023.9999999999974</v>
      </c>
      <c r="H951" s="50">
        <v>1152.0000000000009</v>
      </c>
      <c r="I951" s="50">
        <f t="shared" si="48"/>
        <v>2.1759999999999984</v>
      </c>
      <c r="J951" s="48">
        <f t="shared" si="49"/>
        <v>2.1759999999999984</v>
      </c>
      <c r="M951">
        <v>281780.00000000244</v>
      </c>
    </row>
    <row r="952" spans="2:13" ht="14.55" customHeight="1">
      <c r="B952" s="51">
        <v>44398</v>
      </c>
      <c r="C952" s="50">
        <v>334109.99999999697</v>
      </c>
      <c r="D952" s="50">
        <v>333880.00000000105</v>
      </c>
      <c r="E952" s="50">
        <v>334329.99999999994</v>
      </c>
      <c r="F952" s="50">
        <f t="shared" si="47"/>
        <v>1002.3199999999979</v>
      </c>
      <c r="G952" s="50">
        <v>1208.000000000002</v>
      </c>
      <c r="H952" s="50">
        <v>1347.9999999999991</v>
      </c>
      <c r="I952" s="50">
        <f t="shared" si="48"/>
        <v>2.5560000000000009</v>
      </c>
      <c r="J952" s="48">
        <f t="shared" si="49"/>
        <v>2.5560000000000009</v>
      </c>
      <c r="M952">
        <v>334109.99999999697</v>
      </c>
    </row>
    <row r="953" spans="2:13" ht="14.55" customHeight="1">
      <c r="B953" s="51">
        <v>44399</v>
      </c>
      <c r="C953" s="50">
        <v>339080.00000000175</v>
      </c>
      <c r="D953" s="50">
        <v>338889.99999999942</v>
      </c>
      <c r="E953" s="50">
        <v>338909.99999999802</v>
      </c>
      <c r="F953" s="50">
        <f t="shared" si="47"/>
        <v>1016.8799999999992</v>
      </c>
      <c r="G953" s="50">
        <v>919.99999999999818</v>
      </c>
      <c r="H953" s="50">
        <v>1044.0000000000005</v>
      </c>
      <c r="I953" s="50">
        <f t="shared" si="48"/>
        <v>1.9639999999999986</v>
      </c>
      <c r="J953" s="48">
        <f t="shared" si="49"/>
        <v>1.9639999999999986</v>
      </c>
      <c r="M953">
        <v>339080.00000000175</v>
      </c>
    </row>
    <row r="954" spans="2:13" ht="14.55" customHeight="1">
      <c r="B954" s="51">
        <v>44400</v>
      </c>
      <c r="C954" s="50">
        <v>338409.99999999988</v>
      </c>
      <c r="D954" s="50">
        <v>337680.00000000029</v>
      </c>
      <c r="E954" s="50">
        <v>338229.99999999953</v>
      </c>
      <c r="F954" s="50">
        <f t="shared" si="47"/>
        <v>1014.3199999999998</v>
      </c>
      <c r="G954" s="50">
        <v>832.00000000000068</v>
      </c>
      <c r="H954" s="50">
        <v>955.99999999999955</v>
      </c>
      <c r="I954" s="50">
        <f t="shared" si="48"/>
        <v>1.7880000000000003</v>
      </c>
      <c r="J954" s="48">
        <f t="shared" si="49"/>
        <v>1.7880000000000003</v>
      </c>
      <c r="M954">
        <v>338409.99999999988</v>
      </c>
    </row>
    <row r="955" spans="2:13" ht="14.55" customHeight="1">
      <c r="B955" s="51">
        <v>44401</v>
      </c>
      <c r="C955" s="50">
        <v>335139.99999999942</v>
      </c>
      <c r="D955" s="50">
        <v>334600.00000000035</v>
      </c>
      <c r="E955" s="50">
        <v>335210.00000000279</v>
      </c>
      <c r="F955" s="50">
        <f t="shared" si="47"/>
        <v>1004.9500000000025</v>
      </c>
      <c r="G955" s="50">
        <v>731.99999999999932</v>
      </c>
      <c r="H955" s="50">
        <v>839.99999999999989</v>
      </c>
      <c r="I955" s="50">
        <f t="shared" si="48"/>
        <v>1.5719999999999992</v>
      </c>
      <c r="J955" s="48">
        <f t="shared" si="49"/>
        <v>1.5719999999999992</v>
      </c>
      <c r="M955">
        <v>335139.99999999942</v>
      </c>
    </row>
    <row r="956" spans="2:13" ht="14.55" customHeight="1">
      <c r="B956" s="51">
        <v>44402</v>
      </c>
      <c r="C956" s="50">
        <v>336939.99999999872</v>
      </c>
      <c r="D956" s="50">
        <v>336699.99999999889</v>
      </c>
      <c r="E956" s="50">
        <v>337379.99999999738</v>
      </c>
      <c r="F956" s="50">
        <f t="shared" si="47"/>
        <v>1011.0199999999951</v>
      </c>
      <c r="G956" s="50">
        <v>728.00000000000159</v>
      </c>
      <c r="H956" s="50">
        <v>836.00000000000205</v>
      </c>
      <c r="I956" s="50">
        <f t="shared" si="48"/>
        <v>1.5640000000000036</v>
      </c>
      <c r="J956" s="48">
        <f t="shared" si="49"/>
        <v>1.5640000000000036</v>
      </c>
      <c r="M956">
        <v>336939.99999999872</v>
      </c>
    </row>
    <row r="957" spans="2:13" ht="15" customHeight="1">
      <c r="B957" s="51">
        <v>44403</v>
      </c>
      <c r="C957" s="50">
        <v>338850.00000000221</v>
      </c>
      <c r="D957" s="50">
        <v>338380.00000000105</v>
      </c>
      <c r="E957" s="50">
        <v>338810.00000000128</v>
      </c>
      <c r="F957" s="50">
        <f t="shared" si="47"/>
        <v>1016.0400000000045</v>
      </c>
      <c r="G957" s="50">
        <v>743.99999999999977</v>
      </c>
      <c r="H957" s="50">
        <v>855.99999999999807</v>
      </c>
      <c r="I957" s="50">
        <f t="shared" si="48"/>
        <v>1.5999999999999976</v>
      </c>
      <c r="J957" s="48">
        <f t="shared" si="49"/>
        <v>1.5999999999999976</v>
      </c>
      <c r="M957">
        <v>338850.00000000221</v>
      </c>
    </row>
    <row r="958" spans="2:13" ht="15" customHeight="1">
      <c r="B958" s="51">
        <v>44404</v>
      </c>
      <c r="C958" s="50">
        <v>339509.99999999837</v>
      </c>
      <c r="D958" s="50">
        <v>339379.99999999919</v>
      </c>
      <c r="E958" s="50">
        <v>339470.00000000116</v>
      </c>
      <c r="F958" s="50">
        <f t="shared" si="47"/>
        <v>1018.3599999999988</v>
      </c>
      <c r="G958" s="50">
        <v>908.00000000000125</v>
      </c>
      <c r="H958" s="50">
        <v>1027.9999999999986</v>
      </c>
      <c r="I958" s="50">
        <f t="shared" si="48"/>
        <v>1.9359999999999999</v>
      </c>
      <c r="J958" s="48">
        <f t="shared" si="49"/>
        <v>1.9359999999999999</v>
      </c>
      <c r="M958">
        <v>339509.99999999837</v>
      </c>
    </row>
    <row r="959" spans="2:13" ht="14.55" customHeight="1">
      <c r="B959" s="51">
        <v>44405</v>
      </c>
      <c r="C959" s="50">
        <v>308979.99999999953</v>
      </c>
      <c r="D959" s="50">
        <v>316120.00000000081</v>
      </c>
      <c r="E959" s="50">
        <v>316180.00000000029</v>
      </c>
      <c r="F959" s="50">
        <f t="shared" si="47"/>
        <v>941.28000000000065</v>
      </c>
      <c r="G959" s="50">
        <v>1171.999999999997</v>
      </c>
      <c r="H959" s="50">
        <v>1280.0000000000011</v>
      </c>
      <c r="I959" s="50">
        <f t="shared" si="48"/>
        <v>2.4519999999999982</v>
      </c>
      <c r="J959" s="48">
        <f t="shared" si="49"/>
        <v>2.4519999999999982</v>
      </c>
      <c r="M959">
        <v>308979.99999999953</v>
      </c>
    </row>
    <row r="960" spans="2:13" ht="14.55" customHeight="1">
      <c r="B960" s="51">
        <v>44406</v>
      </c>
      <c r="C960" s="50">
        <v>340030.00000000244</v>
      </c>
      <c r="D960" s="50">
        <v>339949.99999999889</v>
      </c>
      <c r="E960" s="50">
        <v>340219.99999999756</v>
      </c>
      <c r="F960" s="50">
        <f t="shared" si="47"/>
        <v>1020.1999999999989</v>
      </c>
      <c r="G960" s="50">
        <v>920.00000000000171</v>
      </c>
      <c r="H960" s="50">
        <v>1103.9999999999991</v>
      </c>
      <c r="I960" s="50">
        <f t="shared" si="48"/>
        <v>2.0240000000000009</v>
      </c>
      <c r="J960" s="48">
        <f t="shared" si="49"/>
        <v>2.0240000000000009</v>
      </c>
      <c r="M960">
        <v>340030.00000000244</v>
      </c>
    </row>
    <row r="961" spans="2:13" ht="14.55" customHeight="1">
      <c r="B961" s="51">
        <v>44407</v>
      </c>
      <c r="C961" s="50">
        <v>335200.0000000007</v>
      </c>
      <c r="D961" s="50">
        <v>335290.00000000087</v>
      </c>
      <c r="E961" s="50">
        <v>335180.00000000029</v>
      </c>
      <c r="F961" s="50">
        <f t="shared" si="47"/>
        <v>1005.6700000000019</v>
      </c>
      <c r="G961" s="50">
        <v>987.99999999999955</v>
      </c>
      <c r="H961" s="50">
        <v>1091.9999999999986</v>
      </c>
      <c r="I961" s="50">
        <f t="shared" si="48"/>
        <v>2.0799999999999983</v>
      </c>
      <c r="J961" s="48">
        <f t="shared" si="49"/>
        <v>2.0799999999999983</v>
      </c>
      <c r="M961">
        <v>335200.0000000007</v>
      </c>
    </row>
    <row r="962" spans="2:13" ht="14.55" customHeight="1" thickBot="1">
      <c r="B962" s="51">
        <v>44408</v>
      </c>
      <c r="C962" s="50">
        <v>216899.99999999782</v>
      </c>
      <c r="D962" s="50">
        <v>218549.99999999927</v>
      </c>
      <c r="E962" s="50">
        <v>225310.00000000131</v>
      </c>
      <c r="F962" s="50">
        <f t="shared" si="47"/>
        <v>660.7599999999984</v>
      </c>
      <c r="G962" s="50">
        <v>1000</v>
      </c>
      <c r="H962" s="50">
        <v>1128</v>
      </c>
      <c r="I962" s="50">
        <f t="shared" si="48"/>
        <v>2.1280000000000001</v>
      </c>
      <c r="J962" s="48">
        <f t="shared" si="49"/>
        <v>2.1280000000000001</v>
      </c>
      <c r="M962">
        <v>216899.99999999782</v>
      </c>
    </row>
    <row r="963" spans="2:13" ht="14.55" customHeight="1" thickBot="1">
      <c r="B963" s="51"/>
      <c r="C963" s="43">
        <v>9376959.9999999981</v>
      </c>
      <c r="D963" s="43">
        <v>9361079.9999999963</v>
      </c>
      <c r="E963" s="43">
        <v>9123050.0000000019</v>
      </c>
      <c r="F963" s="43">
        <f t="shared" si="47"/>
        <v>27861.089999999993</v>
      </c>
      <c r="G963" s="43">
        <v>27711.999999999996</v>
      </c>
      <c r="H963" s="43">
        <v>31388.000000000004</v>
      </c>
      <c r="I963" s="44">
        <f t="shared" si="48"/>
        <v>59.1</v>
      </c>
      <c r="J963" s="49">
        <f t="shared" si="49"/>
        <v>59.1</v>
      </c>
      <c r="M963">
        <v>9376959.9999999981</v>
      </c>
    </row>
    <row r="964" spans="2:13" ht="14.55" customHeight="1">
      <c r="B964" s="51">
        <v>44409</v>
      </c>
      <c r="C964" s="50">
        <v>177680.00000000029</v>
      </c>
      <c r="D964" s="50">
        <v>179860.00000000058</v>
      </c>
      <c r="E964" s="50">
        <v>178819.99999999971</v>
      </c>
      <c r="F964" s="50">
        <f t="shared" si="47"/>
        <v>536.36000000000058</v>
      </c>
      <c r="G964" s="50">
        <v>839.99999999999989</v>
      </c>
      <c r="H964" s="50">
        <v>956.00000000000307</v>
      </c>
      <c r="I964" s="50">
        <f t="shared" si="48"/>
        <v>1.7960000000000029</v>
      </c>
      <c r="J964" s="48">
        <f t="shared" si="49"/>
        <v>1.7960000000000029</v>
      </c>
      <c r="M964">
        <v>177680.00000000029</v>
      </c>
    </row>
    <row r="965" spans="2:13" ht="14.55" customHeight="1">
      <c r="B965" s="51">
        <v>44410</v>
      </c>
      <c r="C965" s="50">
        <v>292580.00000000175</v>
      </c>
      <c r="D965" s="50">
        <v>289229.99999999953</v>
      </c>
      <c r="E965" s="50">
        <v>290650.00000000146</v>
      </c>
      <c r="F965" s="50">
        <f t="shared" si="47"/>
        <v>872.46000000000276</v>
      </c>
      <c r="G965" s="50">
        <v>1003.9999999999977</v>
      </c>
      <c r="H965" s="50">
        <v>1131.999999999998</v>
      </c>
      <c r="I965" s="50">
        <f t="shared" si="48"/>
        <v>2.1359999999999952</v>
      </c>
      <c r="J965" s="48">
        <f t="shared" si="49"/>
        <v>2.1359999999999952</v>
      </c>
      <c r="M965">
        <v>292580.00000000175</v>
      </c>
    </row>
    <row r="966" spans="2:13" ht="14.55" customHeight="1">
      <c r="B966" s="51">
        <v>44411</v>
      </c>
      <c r="C966" s="50">
        <v>260559.99999999767</v>
      </c>
      <c r="D966" s="50">
        <v>259470.00000000116</v>
      </c>
      <c r="E966" s="50">
        <v>258049.99999999927</v>
      </c>
      <c r="F966" s="50">
        <f t="shared" si="47"/>
        <v>778.07999999999811</v>
      </c>
      <c r="G966" s="50">
        <v>1140.0000000000005</v>
      </c>
      <c r="H966" s="50">
        <v>1276.0000000000034</v>
      </c>
      <c r="I966" s="50">
        <f t="shared" si="48"/>
        <v>2.4160000000000035</v>
      </c>
      <c r="J966" s="48">
        <f t="shared" si="49"/>
        <v>2.4160000000000035</v>
      </c>
      <c r="M966">
        <v>260559.99999999767</v>
      </c>
    </row>
    <row r="967" spans="2:13" ht="14.55" customHeight="1">
      <c r="B967" s="51">
        <v>44412</v>
      </c>
      <c r="C967" s="50">
        <v>335139.99999999942</v>
      </c>
      <c r="D967" s="50">
        <v>334189.99999999872</v>
      </c>
      <c r="E967" s="50">
        <v>335729.99999999953</v>
      </c>
      <c r="F967" s="50">
        <f t="shared" si="47"/>
        <v>1005.0599999999977</v>
      </c>
      <c r="G967" s="50">
        <v>1243.9999999999998</v>
      </c>
      <c r="H967" s="50">
        <v>1403.9999999999964</v>
      </c>
      <c r="I967" s="50">
        <f t="shared" si="48"/>
        <v>2.6479999999999966</v>
      </c>
      <c r="J967" s="48">
        <f t="shared" si="49"/>
        <v>2.6479999999999966</v>
      </c>
      <c r="M967">
        <v>335139.99999999942</v>
      </c>
    </row>
    <row r="968" spans="2:13" ht="14.55" customHeight="1">
      <c r="B968" s="51">
        <v>44413</v>
      </c>
      <c r="C968" s="50">
        <v>334450.0000000007</v>
      </c>
      <c r="D968" s="50">
        <v>334860.00000000058</v>
      </c>
      <c r="E968" s="50">
        <v>334810.00000000128</v>
      </c>
      <c r="F968" s="50">
        <f t="shared" si="47"/>
        <v>1004.1200000000025</v>
      </c>
      <c r="G968" s="50">
        <v>1300.0000000000043</v>
      </c>
      <c r="H968" s="50">
        <v>1460.0000000000009</v>
      </c>
      <c r="I968" s="50">
        <f t="shared" si="48"/>
        <v>2.7600000000000056</v>
      </c>
      <c r="J968" s="48">
        <f t="shared" si="49"/>
        <v>2.7600000000000056</v>
      </c>
      <c r="M968">
        <v>334450.0000000007</v>
      </c>
    </row>
    <row r="969" spans="2:13" ht="14.55" customHeight="1">
      <c r="B969" s="51">
        <v>44414</v>
      </c>
      <c r="C969" s="50">
        <v>336840.00000000012</v>
      </c>
      <c r="D969" s="50">
        <v>336290.00000000087</v>
      </c>
      <c r="E969" s="50">
        <v>337339.99999999651</v>
      </c>
      <c r="F969" s="50">
        <f t="shared" si="47"/>
        <v>1010.4699999999974</v>
      </c>
      <c r="G969" s="50">
        <v>1231.9999999999993</v>
      </c>
      <c r="H969" s="50">
        <v>1384.0000000000005</v>
      </c>
      <c r="I969" s="50">
        <f t="shared" si="48"/>
        <v>2.6160000000000001</v>
      </c>
      <c r="J969" s="48">
        <f t="shared" si="49"/>
        <v>2.6160000000000001</v>
      </c>
      <c r="M969">
        <v>336840.00000000012</v>
      </c>
    </row>
    <row r="970" spans="2:13" ht="14.55" customHeight="1">
      <c r="B970" s="51">
        <v>44415</v>
      </c>
      <c r="C970" s="50">
        <v>336459.99999999913</v>
      </c>
      <c r="D970" s="50">
        <v>335459.99999999913</v>
      </c>
      <c r="E970" s="50">
        <v>336730.0000000032</v>
      </c>
      <c r="F970" s="50">
        <f t="shared" si="47"/>
        <v>1008.6500000000013</v>
      </c>
      <c r="G970" s="50">
        <v>1064</v>
      </c>
      <c r="H970" s="50">
        <v>1204.0000000000007</v>
      </c>
      <c r="I970" s="50">
        <f t="shared" si="48"/>
        <v>2.2680000000000011</v>
      </c>
      <c r="J970" s="48">
        <f t="shared" si="49"/>
        <v>2.2680000000000011</v>
      </c>
      <c r="M970">
        <v>336459.99999999913</v>
      </c>
    </row>
    <row r="971" spans="2:13" ht="14.55" customHeight="1">
      <c r="B971" s="51">
        <v>44416</v>
      </c>
      <c r="C971" s="50">
        <v>333500</v>
      </c>
      <c r="D971" s="50">
        <v>333299.9999999993</v>
      </c>
      <c r="E971" s="50">
        <v>332099.99999999854</v>
      </c>
      <c r="F971" s="50">
        <f t="shared" si="47"/>
        <v>998.89999999999793</v>
      </c>
      <c r="G971" s="50">
        <v>995.99999999999511</v>
      </c>
      <c r="H971" s="50">
        <v>1124.0000000000023</v>
      </c>
      <c r="I971" s="50">
        <f t="shared" si="48"/>
        <v>2.1199999999999974</v>
      </c>
      <c r="J971" s="48">
        <f t="shared" si="49"/>
        <v>2.1199999999999974</v>
      </c>
      <c r="M971">
        <v>333500</v>
      </c>
    </row>
    <row r="972" spans="2:13" ht="14.55" customHeight="1">
      <c r="B972" s="51">
        <v>44417</v>
      </c>
      <c r="C972" s="50">
        <v>332840.00000000012</v>
      </c>
      <c r="D972" s="50">
        <v>334549.9999999993</v>
      </c>
      <c r="E972" s="50">
        <v>334450.0000000007</v>
      </c>
      <c r="F972" s="50">
        <f t="shared" si="47"/>
        <v>1001.8400000000001</v>
      </c>
      <c r="G972" s="50">
        <v>1276.0000000000034</v>
      </c>
      <c r="H972" s="50">
        <v>1423.9999999999995</v>
      </c>
      <c r="I972" s="50">
        <f t="shared" si="48"/>
        <v>2.7000000000000028</v>
      </c>
      <c r="J972" s="48">
        <f t="shared" si="49"/>
        <v>2.7000000000000028</v>
      </c>
      <c r="M972">
        <v>332840.00000000012</v>
      </c>
    </row>
    <row r="973" spans="2:13" ht="14.55" customHeight="1">
      <c r="B973" s="51">
        <v>44418</v>
      </c>
      <c r="C973" s="50">
        <v>301479.99999999953</v>
      </c>
      <c r="D973" s="50">
        <v>330290.00000000087</v>
      </c>
      <c r="E973" s="50">
        <v>330149.99999999779</v>
      </c>
      <c r="F973" s="50">
        <f t="shared" si="47"/>
        <v>961.91999999999825</v>
      </c>
      <c r="G973" s="50">
        <v>1107.999999999997</v>
      </c>
      <c r="H973" s="50">
        <v>1243.9999999999998</v>
      </c>
      <c r="I973" s="50">
        <f t="shared" si="48"/>
        <v>2.3519999999999968</v>
      </c>
      <c r="J973" s="48">
        <f t="shared" si="49"/>
        <v>2.3519999999999968</v>
      </c>
      <c r="M973">
        <v>301479.99999999953</v>
      </c>
    </row>
    <row r="974" spans="2:13" ht="14.55" customHeight="1">
      <c r="B974" s="51">
        <v>44419</v>
      </c>
      <c r="C974" s="50">
        <v>322340.00000000012</v>
      </c>
      <c r="D974" s="50">
        <v>323159.99999999988</v>
      </c>
      <c r="E974" s="50">
        <v>325350.00000000221</v>
      </c>
      <c r="F974" s="50">
        <f t="shared" si="47"/>
        <v>970.85000000000218</v>
      </c>
      <c r="G974" s="50">
        <v>896.0000000000008</v>
      </c>
      <c r="H974" s="50">
        <v>1015.9999999999982</v>
      </c>
      <c r="I974" s="50">
        <f t="shared" si="48"/>
        <v>1.911999999999999</v>
      </c>
      <c r="J974" s="48">
        <f t="shared" si="49"/>
        <v>1.911999999999999</v>
      </c>
      <c r="M974">
        <v>322340.00000000012</v>
      </c>
    </row>
    <row r="975" spans="2:13" ht="14.55" customHeight="1">
      <c r="B975" s="51">
        <v>44420</v>
      </c>
      <c r="C975" s="50">
        <v>295300.00000000291</v>
      </c>
      <c r="D975" s="50">
        <v>315850.00000000221</v>
      </c>
      <c r="E975" s="50">
        <v>308319.99999999971</v>
      </c>
      <c r="F975" s="50">
        <f t="shared" si="47"/>
        <v>919.47000000000492</v>
      </c>
      <c r="G975" s="50">
        <v>920.00000000000171</v>
      </c>
      <c r="H975" s="50">
        <v>1036.0000000000014</v>
      </c>
      <c r="I975" s="50">
        <f t="shared" si="48"/>
        <v>1.9560000000000033</v>
      </c>
      <c r="J975" s="48">
        <f t="shared" si="49"/>
        <v>1.9560000000000033</v>
      </c>
      <c r="M975">
        <v>295300.00000000291</v>
      </c>
    </row>
    <row r="976" spans="2:13" ht="14.55" customHeight="1">
      <c r="B976" s="51">
        <v>44421</v>
      </c>
      <c r="C976" s="50">
        <v>284869.99999999895</v>
      </c>
      <c r="D976" s="50">
        <v>309629.99999999738</v>
      </c>
      <c r="E976" s="50">
        <v>303430.00000000029</v>
      </c>
      <c r="F976" s="50">
        <f t="shared" si="47"/>
        <v>897.92999999999654</v>
      </c>
      <c r="G976" s="50">
        <v>1003.9999999999977</v>
      </c>
      <c r="H976" s="50">
        <v>1123.9999999999952</v>
      </c>
      <c r="I976" s="50">
        <f t="shared" si="48"/>
        <v>2.1279999999999926</v>
      </c>
      <c r="J976" s="48">
        <f t="shared" si="49"/>
        <v>2.1279999999999926</v>
      </c>
      <c r="M976">
        <v>284869.99999999895</v>
      </c>
    </row>
    <row r="977" spans="2:13" ht="14.55" customHeight="1">
      <c r="B977" s="51">
        <v>44422</v>
      </c>
      <c r="C977" s="50">
        <v>304060.00000000128</v>
      </c>
      <c r="D977" s="50">
        <v>319120.00000000262</v>
      </c>
      <c r="E977" s="50">
        <v>324200.0000000007</v>
      </c>
      <c r="F977" s="50">
        <f t="shared" si="47"/>
        <v>947.38000000000466</v>
      </c>
      <c r="G977" s="50">
        <v>1216.0000000000011</v>
      </c>
      <c r="H977" s="50">
        <v>1356.0000000000016</v>
      </c>
      <c r="I977" s="50">
        <f t="shared" si="48"/>
        <v>2.5720000000000027</v>
      </c>
      <c r="J977" s="48">
        <f t="shared" si="49"/>
        <v>2.5720000000000027</v>
      </c>
      <c r="M977">
        <v>304060.00000000128</v>
      </c>
    </row>
    <row r="978" spans="2:13" ht="14.55" customHeight="1">
      <c r="B978" s="51">
        <v>44423</v>
      </c>
      <c r="C978" s="50">
        <v>280639.99999999942</v>
      </c>
      <c r="D978" s="50">
        <v>313869.99999999895</v>
      </c>
      <c r="E978" s="50">
        <v>317099.99999999854</v>
      </c>
      <c r="F978" s="50">
        <f t="shared" si="47"/>
        <v>911.60999999999694</v>
      </c>
      <c r="G978" s="50">
        <v>944.00000000000261</v>
      </c>
      <c r="H978" s="50">
        <v>1064</v>
      </c>
      <c r="I978" s="50">
        <f t="shared" si="48"/>
        <v>2.0080000000000027</v>
      </c>
      <c r="J978" s="48">
        <f t="shared" si="49"/>
        <v>2.0080000000000027</v>
      </c>
      <c r="M978">
        <v>280639.99999999942</v>
      </c>
    </row>
    <row r="979" spans="2:13" ht="14.55" customHeight="1">
      <c r="B979" s="51">
        <v>44424</v>
      </c>
      <c r="C979" s="50">
        <v>245239.99999999796</v>
      </c>
      <c r="D979" s="50">
        <v>280049.9999999993</v>
      </c>
      <c r="E979" s="50">
        <v>267470.00000000116</v>
      </c>
      <c r="F979" s="50">
        <f t="shared" si="47"/>
        <v>792.7599999999984</v>
      </c>
      <c r="G979" s="50">
        <v>1039.9999999999991</v>
      </c>
      <c r="H979" s="50">
        <v>1172.0000000000041</v>
      </c>
      <c r="I979" s="50">
        <f t="shared" si="48"/>
        <v>2.2120000000000033</v>
      </c>
      <c r="J979" s="48">
        <f t="shared" si="49"/>
        <v>2.2120000000000033</v>
      </c>
      <c r="M979">
        <v>245239.99999999796</v>
      </c>
    </row>
    <row r="980" spans="2:13" ht="14.55" customHeight="1">
      <c r="B980" s="51">
        <v>44425</v>
      </c>
      <c r="C980" s="50">
        <v>238340.00000000015</v>
      </c>
      <c r="D980" s="50">
        <v>265939.99999999872</v>
      </c>
      <c r="E980" s="50">
        <v>239729.99999999956</v>
      </c>
      <c r="F980" s="50">
        <f t="shared" si="47"/>
        <v>744.0099999999984</v>
      </c>
      <c r="G980" s="50">
        <v>875.99999999999773</v>
      </c>
      <c r="H980" s="50">
        <v>1059.9999999999952</v>
      </c>
      <c r="I980" s="50">
        <f t="shared" si="48"/>
        <v>1.9359999999999931</v>
      </c>
      <c r="J980" s="48">
        <f t="shared" si="49"/>
        <v>1.9359999999999931</v>
      </c>
      <c r="M980">
        <v>238340.00000000015</v>
      </c>
    </row>
    <row r="981" spans="2:13" ht="14.55" customHeight="1">
      <c r="B981" s="51">
        <v>44426</v>
      </c>
      <c r="C981" s="50">
        <v>243080.00000000175</v>
      </c>
      <c r="D981" s="50">
        <v>242650.00000000146</v>
      </c>
      <c r="E981" s="50">
        <v>220209.99999999913</v>
      </c>
      <c r="F981" s="50">
        <f t="shared" si="47"/>
        <v>705.94000000000233</v>
      </c>
      <c r="G981" s="50">
        <v>987.99999999999955</v>
      </c>
      <c r="H981" s="50">
        <v>1051.9999999999995</v>
      </c>
      <c r="I981" s="50">
        <f t="shared" si="48"/>
        <v>2.0399999999999991</v>
      </c>
      <c r="J981" s="48">
        <f t="shared" si="49"/>
        <v>2.0399999999999991</v>
      </c>
      <c r="M981">
        <v>243080.00000000175</v>
      </c>
    </row>
    <row r="982" spans="2:13" ht="14.55" customHeight="1">
      <c r="B982" s="51">
        <v>44427</v>
      </c>
      <c r="C982" s="50">
        <v>155969.99999999753</v>
      </c>
      <c r="D982" s="50">
        <v>259959.99999999913</v>
      </c>
      <c r="E982" s="50">
        <v>267529.99999999884</v>
      </c>
      <c r="F982" s="50">
        <f t="shared" si="47"/>
        <v>683.45999999999549</v>
      </c>
      <c r="G982" s="50">
        <v>952.00000000000523</v>
      </c>
      <c r="H982" s="50">
        <v>1068.000000000005</v>
      </c>
      <c r="I982" s="50">
        <f t="shared" si="48"/>
        <v>2.0200000000000102</v>
      </c>
      <c r="J982" s="48">
        <f t="shared" si="49"/>
        <v>2.0200000000000102</v>
      </c>
      <c r="M982">
        <v>155969.99999999753</v>
      </c>
    </row>
    <row r="983" spans="2:13" ht="14.55" customHeight="1">
      <c r="B983" s="51">
        <v>44428</v>
      </c>
      <c r="C983" s="50">
        <v>274750</v>
      </c>
      <c r="D983" s="50">
        <v>285590.00000000012</v>
      </c>
      <c r="E983" s="50">
        <v>137860.00000000058</v>
      </c>
      <c r="F983" s="50">
        <f t="shared" si="47"/>
        <v>698.20000000000073</v>
      </c>
      <c r="G983" s="50">
        <v>855.99999999999454</v>
      </c>
      <c r="H983" s="50">
        <v>975.99999999999909</v>
      </c>
      <c r="I983" s="50">
        <f t="shared" si="48"/>
        <v>1.8319999999999936</v>
      </c>
      <c r="J983" s="48">
        <f t="shared" si="49"/>
        <v>1.8319999999999936</v>
      </c>
      <c r="M983">
        <v>274750</v>
      </c>
    </row>
    <row r="984" spans="2:13" ht="14.55" customHeight="1">
      <c r="B984" s="51">
        <v>44429</v>
      </c>
      <c r="C984" s="50">
        <v>255050.00000000291</v>
      </c>
      <c r="D984" s="50">
        <v>254950.00000000073</v>
      </c>
      <c r="E984" s="50">
        <v>213770.00000000044</v>
      </c>
      <c r="F984" s="50">
        <f t="shared" si="47"/>
        <v>723.77000000000407</v>
      </c>
      <c r="G984" s="50">
        <v>940.00000000000477</v>
      </c>
      <c r="H984" s="50">
        <v>1064</v>
      </c>
      <c r="I984" s="50">
        <f t="shared" si="48"/>
        <v>2.0040000000000049</v>
      </c>
      <c r="J984" s="48">
        <f t="shared" si="49"/>
        <v>2.0040000000000049</v>
      </c>
      <c r="M984">
        <v>255050.00000000291</v>
      </c>
    </row>
    <row r="985" spans="2:13" ht="14.55" customHeight="1">
      <c r="B985" s="51">
        <v>44430</v>
      </c>
      <c r="C985" s="50">
        <v>286029.99999999884</v>
      </c>
      <c r="D985" s="50">
        <v>286229.99999999953</v>
      </c>
      <c r="E985" s="50">
        <v>203400.00000000146</v>
      </c>
      <c r="F985" s="50">
        <f t="shared" si="47"/>
        <v>775.65999999999974</v>
      </c>
      <c r="G985" s="50">
        <v>1100.0000000000014</v>
      </c>
      <c r="H985" s="50">
        <v>1235.999999999997</v>
      </c>
      <c r="I985" s="50">
        <f t="shared" si="48"/>
        <v>2.3359999999999981</v>
      </c>
      <c r="J985" s="48">
        <f t="shared" si="49"/>
        <v>2.3359999999999981</v>
      </c>
      <c r="M985">
        <v>286029.99999999884</v>
      </c>
    </row>
    <row r="986" spans="2:13" ht="14.55" customHeight="1">
      <c r="B986" s="51">
        <v>44431</v>
      </c>
      <c r="C986" s="50">
        <v>284409.99999999988</v>
      </c>
      <c r="D986" s="50">
        <v>219600.00000000218</v>
      </c>
      <c r="E986" s="50">
        <v>274930.00000000029</v>
      </c>
      <c r="F986" s="50">
        <f t="shared" si="47"/>
        <v>778.94000000000233</v>
      </c>
      <c r="G986" s="50">
        <v>1055.9999999999973</v>
      </c>
      <c r="H986" s="50">
        <v>1200.0000000000027</v>
      </c>
      <c r="I986" s="50">
        <f t="shared" si="48"/>
        <v>2.2559999999999998</v>
      </c>
      <c r="J986" s="48">
        <f t="shared" si="49"/>
        <v>2.2559999999999998</v>
      </c>
      <c r="M986">
        <v>284409.99999999988</v>
      </c>
    </row>
    <row r="987" spans="2:13" ht="14.55" customHeight="1">
      <c r="B987" s="51">
        <v>44432</v>
      </c>
      <c r="C987" s="50">
        <v>267799.9999999993</v>
      </c>
      <c r="D987" s="50">
        <v>268809.99999999767</v>
      </c>
      <c r="E987" s="50">
        <v>158709.99999999913</v>
      </c>
      <c r="F987" s="50">
        <f t="shared" si="47"/>
        <v>695.31999999999607</v>
      </c>
      <c r="G987" s="50">
        <v>859.99999999999943</v>
      </c>
      <c r="H987" s="50">
        <v>991.99999999999727</v>
      </c>
      <c r="I987" s="50">
        <f t="shared" si="48"/>
        <v>1.8519999999999968</v>
      </c>
      <c r="J987" s="48">
        <f t="shared" si="49"/>
        <v>1.8519999999999968</v>
      </c>
      <c r="M987">
        <v>267799.9999999993</v>
      </c>
    </row>
    <row r="988" spans="2:13" ht="14.55" customHeight="1">
      <c r="B988" s="51">
        <v>44433</v>
      </c>
      <c r="C988" s="50">
        <v>277500</v>
      </c>
      <c r="D988" s="50">
        <v>288690.00000000233</v>
      </c>
      <c r="E988" s="50">
        <v>107139.99999999942</v>
      </c>
      <c r="F988" s="50">
        <f t="shared" si="47"/>
        <v>673.33000000000175</v>
      </c>
      <c r="G988" s="50">
        <v>899.99999999999864</v>
      </c>
      <c r="H988" s="50">
        <v>1008.0000000000027</v>
      </c>
      <c r="I988" s="50">
        <f t="shared" si="48"/>
        <v>1.9080000000000015</v>
      </c>
      <c r="J988" s="48">
        <f t="shared" si="49"/>
        <v>1.9080000000000015</v>
      </c>
      <c r="M988">
        <v>277500</v>
      </c>
    </row>
    <row r="989" spans="2:13" ht="15" customHeight="1">
      <c r="B989" s="51">
        <v>44434</v>
      </c>
      <c r="C989" s="50">
        <v>310900.00000000146</v>
      </c>
      <c r="D989" s="50">
        <v>312049.9999999993</v>
      </c>
      <c r="E989" s="50">
        <v>46349.999999998545</v>
      </c>
      <c r="F989" s="50">
        <f t="shared" si="47"/>
        <v>669.29999999999927</v>
      </c>
      <c r="G989" s="50">
        <v>896.0000000000008</v>
      </c>
      <c r="H989" s="50">
        <v>1007.9999999999956</v>
      </c>
      <c r="I989" s="50">
        <f t="shared" si="48"/>
        <v>1.9039999999999964</v>
      </c>
      <c r="J989" s="48">
        <f t="shared" si="49"/>
        <v>1.9039999999999964</v>
      </c>
      <c r="M989">
        <v>310900.00000000146</v>
      </c>
    </row>
    <row r="990" spans="2:13" ht="15" customHeight="1">
      <c r="B990" s="51">
        <v>44435</v>
      </c>
      <c r="C990" s="50">
        <v>325149.99999999779</v>
      </c>
      <c r="D990" s="50">
        <v>324520.00000000047</v>
      </c>
      <c r="E990" s="50">
        <v>8140.0000000030559</v>
      </c>
      <c r="F990" s="50">
        <f t="shared" si="47"/>
        <v>657.81000000000131</v>
      </c>
      <c r="G990" s="50">
        <v>899.99999999999864</v>
      </c>
      <c r="H990" s="50">
        <v>1012.0000000000005</v>
      </c>
      <c r="I990" s="50">
        <f t="shared" si="48"/>
        <v>1.911999999999999</v>
      </c>
      <c r="J990" s="48">
        <f t="shared" si="49"/>
        <v>1.911999999999999</v>
      </c>
      <c r="M990">
        <v>325149.99999999779</v>
      </c>
    </row>
    <row r="991" spans="2:13" ht="14.55" customHeight="1">
      <c r="B991" s="51">
        <v>44436</v>
      </c>
      <c r="C991" s="50">
        <v>320190.00000000233</v>
      </c>
      <c r="D991" s="50">
        <v>229860.00000000058</v>
      </c>
      <c r="E991" s="50">
        <v>126769.9999999968</v>
      </c>
      <c r="F991" s="50">
        <f t="shared" si="47"/>
        <v>676.81999999999982</v>
      </c>
      <c r="G991" s="50">
        <v>1004.0000000000049</v>
      </c>
      <c r="H991" s="50">
        <v>1132.000000000005</v>
      </c>
      <c r="I991" s="50">
        <f t="shared" si="48"/>
        <v>2.1360000000000099</v>
      </c>
      <c r="J991" s="48">
        <f t="shared" si="49"/>
        <v>2.1360000000000099</v>
      </c>
      <c r="M991">
        <v>320190.00000000233</v>
      </c>
    </row>
    <row r="992" spans="2:13" ht="14.55" customHeight="1">
      <c r="B992" s="51">
        <v>44437</v>
      </c>
      <c r="C992" s="50">
        <v>277049.9999999993</v>
      </c>
      <c r="D992" s="50">
        <v>302529.99999999884</v>
      </c>
      <c r="E992" s="50">
        <v>75420.000000001892</v>
      </c>
      <c r="F992" s="50">
        <f t="shared" si="47"/>
        <v>655</v>
      </c>
      <c r="G992" s="50">
        <v>1027.9999999999986</v>
      </c>
      <c r="H992" s="50">
        <v>1167.9999999999923</v>
      </c>
      <c r="I992" s="50">
        <f t="shared" si="48"/>
        <v>2.1959999999999908</v>
      </c>
      <c r="J992" s="48">
        <f t="shared" si="49"/>
        <v>2.1959999999999908</v>
      </c>
      <c r="M992">
        <v>277049.9999999993</v>
      </c>
    </row>
    <row r="993" spans="2:13" ht="14.55" customHeight="1">
      <c r="B993" s="51">
        <v>44438</v>
      </c>
      <c r="C993" s="50">
        <v>300380.00000000105</v>
      </c>
      <c r="D993" s="50">
        <v>307540.00000000087</v>
      </c>
      <c r="E993" s="50">
        <v>42459.999999999127</v>
      </c>
      <c r="F993" s="50">
        <f t="shared" si="47"/>
        <v>650.3800000000009</v>
      </c>
      <c r="G993" s="50">
        <v>987.99999999999955</v>
      </c>
      <c r="H993" s="50">
        <v>1128</v>
      </c>
      <c r="I993" s="50">
        <f t="shared" si="48"/>
        <v>2.1159999999999997</v>
      </c>
      <c r="J993" s="48">
        <f t="shared" si="49"/>
        <v>2.1159999999999997</v>
      </c>
      <c r="M993">
        <v>300380.00000000105</v>
      </c>
    </row>
    <row r="994" spans="2:13" ht="14.55" customHeight="1" thickBot="1">
      <c r="B994" s="51">
        <v>44439</v>
      </c>
      <c r="C994" s="50">
        <v>314169.99999999825</v>
      </c>
      <c r="D994" s="50">
        <v>158949.99999999709</v>
      </c>
      <c r="E994" s="50">
        <v>169459.99999999913</v>
      </c>
      <c r="F994" s="50">
        <f t="shared" si="47"/>
        <v>642.57999999999436</v>
      </c>
      <c r="G994" s="50">
        <v>887.99999999999818</v>
      </c>
      <c r="H994" s="50">
        <v>1016.0000000000053</v>
      </c>
      <c r="I994" s="50">
        <f t="shared" si="48"/>
        <v>1.9040000000000037</v>
      </c>
      <c r="J994" s="48">
        <f t="shared" si="49"/>
        <v>1.9040000000000037</v>
      </c>
      <c r="M994">
        <v>314169.99999999825</v>
      </c>
    </row>
    <row r="995" spans="2:13" ht="14.55" customHeight="1" thickBot="1">
      <c r="B995" s="51"/>
      <c r="C995" s="43">
        <v>8904750</v>
      </c>
      <c r="D995" s="43">
        <v>8937049.9999999981</v>
      </c>
      <c r="E995" s="43">
        <v>7206579.9999999972</v>
      </c>
      <c r="F995" s="43">
        <f t="shared" si="47"/>
        <v>25048.379999999997</v>
      </c>
      <c r="G995" s="43">
        <v>31455.999999999993</v>
      </c>
      <c r="H995" s="43">
        <v>35496</v>
      </c>
      <c r="I995" s="44">
        <f t="shared" si="48"/>
        <v>66.951999999999998</v>
      </c>
      <c r="J995" s="49">
        <f t="shared" si="49"/>
        <v>66.951999999999998</v>
      </c>
      <c r="M995">
        <v>8904750</v>
      </c>
    </row>
    <row r="996" spans="2:13" ht="14.55" customHeight="1">
      <c r="B996" s="51">
        <v>44440</v>
      </c>
      <c r="C996" s="50">
        <v>286540.00000000087</v>
      </c>
      <c r="D996" s="50">
        <v>0</v>
      </c>
      <c r="E996" s="50">
        <v>290080.00000000175</v>
      </c>
      <c r="F996" s="50">
        <f t="shared" si="47"/>
        <v>576.62000000000251</v>
      </c>
      <c r="G996" s="50">
        <v>752.0000000000025</v>
      </c>
      <c r="H996" s="50">
        <v>859.99999999999943</v>
      </c>
      <c r="I996" s="50">
        <f t="shared" si="48"/>
        <v>1.6120000000000019</v>
      </c>
      <c r="J996" s="48">
        <f t="shared" si="49"/>
        <v>1.6120000000000019</v>
      </c>
      <c r="M996">
        <v>286540.00000000087</v>
      </c>
    </row>
    <row r="997" spans="2:13" ht="14.55" customHeight="1">
      <c r="B997" s="51">
        <v>44441</v>
      </c>
      <c r="C997" s="50">
        <v>263099.99999999854</v>
      </c>
      <c r="D997" s="50">
        <v>0</v>
      </c>
      <c r="E997" s="50">
        <v>266049.9999999993</v>
      </c>
      <c r="F997" s="50">
        <f t="shared" si="47"/>
        <v>529.14999999999793</v>
      </c>
      <c r="G997" s="50">
        <v>764.00000000000296</v>
      </c>
      <c r="H997" s="50">
        <v>871.99999999999989</v>
      </c>
      <c r="I997" s="50">
        <f t="shared" si="48"/>
        <v>1.6360000000000028</v>
      </c>
      <c r="J997" s="48">
        <f t="shared" si="49"/>
        <v>1.6360000000000028</v>
      </c>
      <c r="M997">
        <v>263099.99999999854</v>
      </c>
    </row>
    <row r="998" spans="2:13" ht="14.55" customHeight="1">
      <c r="B998" s="51">
        <v>44442</v>
      </c>
      <c r="C998" s="50">
        <v>283220.00000000116</v>
      </c>
      <c r="D998" s="50">
        <v>0</v>
      </c>
      <c r="E998" s="50">
        <v>269150.00000000146</v>
      </c>
      <c r="F998" s="50">
        <f t="shared" si="47"/>
        <v>552.37000000000251</v>
      </c>
      <c r="G998" s="50">
        <v>723.99999999998954</v>
      </c>
      <c r="H998" s="50">
        <v>832.00000000000784</v>
      </c>
      <c r="I998" s="50">
        <f t="shared" si="48"/>
        <v>1.5559999999999972</v>
      </c>
      <c r="J998" s="48">
        <f t="shared" si="49"/>
        <v>1.5559999999999972</v>
      </c>
      <c r="M998">
        <v>283220.00000000116</v>
      </c>
    </row>
    <row r="999" spans="2:13" ht="14.55" customHeight="1">
      <c r="B999" s="51">
        <v>44443</v>
      </c>
      <c r="C999" s="50">
        <v>276810.00000000128</v>
      </c>
      <c r="D999" s="50">
        <v>0</v>
      </c>
      <c r="E999" s="50">
        <v>291129.99999999738</v>
      </c>
      <c r="F999" s="50">
        <f t="shared" si="47"/>
        <v>567.93999999999858</v>
      </c>
      <c r="G999" s="50">
        <v>708.00000000001262</v>
      </c>
      <c r="H999" s="50">
        <v>831.99999999999363</v>
      </c>
      <c r="I999" s="50">
        <f t="shared" si="48"/>
        <v>1.5400000000000065</v>
      </c>
      <c r="J999" s="48">
        <f t="shared" si="49"/>
        <v>1.5400000000000065</v>
      </c>
      <c r="M999">
        <v>276810.00000000128</v>
      </c>
    </row>
    <row r="1000" spans="2:13" ht="14.55" customHeight="1">
      <c r="B1000" s="51">
        <v>44444</v>
      </c>
      <c r="C1000" s="50">
        <v>232090.00000000015</v>
      </c>
      <c r="D1000" s="50">
        <v>0</v>
      </c>
      <c r="E1000" s="50">
        <v>294530.00000000244</v>
      </c>
      <c r="F1000" s="50">
        <f t="shared" si="47"/>
        <v>526.62000000000251</v>
      </c>
      <c r="G1000" s="50">
        <v>695.99999999999795</v>
      </c>
      <c r="H1000" s="50">
        <v>819.99999999999318</v>
      </c>
      <c r="I1000" s="50">
        <f t="shared" si="48"/>
        <v>1.5159999999999911</v>
      </c>
      <c r="J1000" s="48">
        <f t="shared" si="49"/>
        <v>1.5159999999999911</v>
      </c>
      <c r="M1000">
        <v>232090.00000000015</v>
      </c>
    </row>
    <row r="1001" spans="2:13" ht="14.55" customHeight="1">
      <c r="B1001" s="51">
        <v>44445</v>
      </c>
      <c r="C1001" s="50">
        <v>210419.99999999825</v>
      </c>
      <c r="D1001" s="50">
        <v>0</v>
      </c>
      <c r="E1001" s="50">
        <v>302909.99999999988</v>
      </c>
      <c r="F1001" s="50">
        <f t="shared" si="47"/>
        <v>513.32999999999811</v>
      </c>
      <c r="G1001" s="50">
        <v>711.99999999998909</v>
      </c>
      <c r="H1001" s="50">
        <v>920.00000000000171</v>
      </c>
      <c r="I1001" s="50">
        <f t="shared" si="48"/>
        <v>1.631999999999991</v>
      </c>
      <c r="J1001" s="48">
        <f t="shared" si="49"/>
        <v>1.631999999999991</v>
      </c>
      <c r="M1001">
        <v>210419.99999999825</v>
      </c>
    </row>
    <row r="1002" spans="2:13" ht="14.55" customHeight="1">
      <c r="B1002" s="51">
        <v>44446</v>
      </c>
      <c r="C1002" s="50">
        <v>235250</v>
      </c>
      <c r="D1002" s="50">
        <v>0</v>
      </c>
      <c r="E1002" s="50">
        <v>265619.99999999895</v>
      </c>
      <c r="F1002" s="50">
        <f t="shared" si="47"/>
        <v>500.86999999999892</v>
      </c>
      <c r="G1002" s="50">
        <v>844.0000000000083</v>
      </c>
      <c r="H1002" s="50">
        <v>796.00000000000648</v>
      </c>
      <c r="I1002" s="50">
        <f t="shared" si="48"/>
        <v>1.6400000000000148</v>
      </c>
      <c r="J1002" s="48">
        <f t="shared" si="49"/>
        <v>1.6400000000000148</v>
      </c>
      <c r="M1002">
        <v>235250</v>
      </c>
    </row>
    <row r="1003" spans="2:13" ht="14.55" customHeight="1">
      <c r="B1003" s="51">
        <v>44447</v>
      </c>
      <c r="C1003" s="50">
        <v>276250</v>
      </c>
      <c r="D1003" s="50">
        <v>135930.00000000029</v>
      </c>
      <c r="E1003" s="50">
        <v>287670.00000000186</v>
      </c>
      <c r="F1003" s="50">
        <f t="shared" si="47"/>
        <v>699.85000000000207</v>
      </c>
      <c r="G1003" s="50">
        <v>1036.0000000000014</v>
      </c>
      <c r="H1003" s="50">
        <v>1263.9999999999959</v>
      </c>
      <c r="I1003" s="50">
        <f t="shared" si="48"/>
        <v>2.2999999999999972</v>
      </c>
      <c r="J1003" s="48">
        <f t="shared" si="49"/>
        <v>2.2999999999999972</v>
      </c>
      <c r="M1003">
        <v>276250</v>
      </c>
    </row>
    <row r="1004" spans="2:13" ht="14.55" customHeight="1">
      <c r="B1004" s="51">
        <v>44448</v>
      </c>
      <c r="C1004" s="50">
        <v>284400.00000000146</v>
      </c>
      <c r="D1004" s="50">
        <v>63229.999999999563</v>
      </c>
      <c r="E1004" s="50">
        <v>300439.99999999872</v>
      </c>
      <c r="F1004" s="50">
        <f t="shared" si="47"/>
        <v>648.06999999999982</v>
      </c>
      <c r="G1004" s="50">
        <v>975.99999999999909</v>
      </c>
      <c r="H1004" s="50">
        <v>1091.9999999999986</v>
      </c>
      <c r="I1004" s="50">
        <f t="shared" si="48"/>
        <v>2.0679999999999978</v>
      </c>
      <c r="J1004" s="48">
        <f t="shared" si="49"/>
        <v>2.0679999999999978</v>
      </c>
      <c r="M1004">
        <v>284400.00000000146</v>
      </c>
    </row>
    <row r="1005" spans="2:13" ht="14.55" customHeight="1">
      <c r="B1005" s="51">
        <v>44449</v>
      </c>
      <c r="C1005" s="50">
        <v>291699.99999999709</v>
      </c>
      <c r="D1005" s="50">
        <v>152730.0000000032</v>
      </c>
      <c r="E1005" s="50">
        <v>294779.99999999884</v>
      </c>
      <c r="F1005" s="50">
        <f t="shared" si="47"/>
        <v>739.20999999999901</v>
      </c>
      <c r="G1005" s="50">
        <v>1140.0000000000005</v>
      </c>
      <c r="H1005" s="50">
        <v>1268.0000000000007</v>
      </c>
      <c r="I1005" s="50">
        <f t="shared" si="48"/>
        <v>2.4080000000000008</v>
      </c>
      <c r="J1005" s="48">
        <f t="shared" si="49"/>
        <v>2.4080000000000008</v>
      </c>
      <c r="M1005">
        <v>291699.99999999709</v>
      </c>
    </row>
    <row r="1006" spans="2:13" ht="14.55" customHeight="1">
      <c r="B1006" s="51">
        <v>44450</v>
      </c>
      <c r="C1006" s="50">
        <v>250459.99999999913</v>
      </c>
      <c r="D1006" s="50">
        <v>307069.99999999971</v>
      </c>
      <c r="E1006" s="50">
        <v>297580.00000000175</v>
      </c>
      <c r="F1006" s="50">
        <f t="shared" ref="F1006:F1069" si="50">SUM(C1006:E1006)/1000</f>
        <v>855.11000000000058</v>
      </c>
      <c r="G1006" s="50">
        <v>1316.0000000000025</v>
      </c>
      <c r="H1006" s="50">
        <v>1463.9999999999986</v>
      </c>
      <c r="I1006" s="50">
        <f t="shared" ref="I1006:I1069" si="51">SUM(G1006:H1006)/1000</f>
        <v>2.7800000000000007</v>
      </c>
      <c r="J1006" s="48">
        <f t="shared" si="49"/>
        <v>2.7800000000000007</v>
      </c>
      <c r="M1006">
        <v>250459.99999999913</v>
      </c>
    </row>
    <row r="1007" spans="2:13" ht="14.55" customHeight="1">
      <c r="B1007" s="51">
        <v>44451</v>
      </c>
      <c r="C1007" s="50">
        <v>310500</v>
      </c>
      <c r="D1007" s="50">
        <v>324689.99999999872</v>
      </c>
      <c r="E1007" s="50">
        <v>330649.99999999779</v>
      </c>
      <c r="F1007" s="50">
        <f t="shared" si="50"/>
        <v>965.83999999999651</v>
      </c>
      <c r="G1007" s="50">
        <v>1419.9999999999875</v>
      </c>
      <c r="H1007" s="50">
        <v>1460.000000000008</v>
      </c>
      <c r="I1007" s="50">
        <f t="shared" si="51"/>
        <v>2.8799999999999955</v>
      </c>
      <c r="J1007" s="48">
        <f t="shared" si="49"/>
        <v>2.8799999999999955</v>
      </c>
      <c r="M1007">
        <v>310500</v>
      </c>
    </row>
    <row r="1008" spans="2:13" ht="14.55" customHeight="1">
      <c r="B1008" s="51">
        <v>44452</v>
      </c>
      <c r="C1008" s="50">
        <v>288660.00000000349</v>
      </c>
      <c r="D1008" s="50">
        <v>315500</v>
      </c>
      <c r="E1008" s="50">
        <v>298659.99999999988</v>
      </c>
      <c r="F1008" s="50">
        <f t="shared" si="50"/>
        <v>902.82000000000335</v>
      </c>
      <c r="G1008" s="50">
        <v>1036.0000000000014</v>
      </c>
      <c r="H1008" s="50">
        <v>1271.9999999999914</v>
      </c>
      <c r="I1008" s="50">
        <f t="shared" si="51"/>
        <v>2.3079999999999927</v>
      </c>
      <c r="J1008" s="48">
        <f t="shared" si="49"/>
        <v>2.3079999999999927</v>
      </c>
      <c r="M1008">
        <v>288660.00000000349</v>
      </c>
    </row>
    <row r="1009" spans="2:13" ht="14.55" customHeight="1">
      <c r="B1009" s="51">
        <v>44453</v>
      </c>
      <c r="C1009" s="50">
        <v>244139.99999999942</v>
      </c>
      <c r="D1009" s="50">
        <v>271090.00000000012</v>
      </c>
      <c r="E1009" s="50">
        <v>267830.00000000175</v>
      </c>
      <c r="F1009" s="50">
        <f t="shared" si="50"/>
        <v>783.06000000000131</v>
      </c>
      <c r="G1009" s="50">
        <v>968.00000000000352</v>
      </c>
      <c r="H1009" s="50">
        <v>1108.0000000000041</v>
      </c>
      <c r="I1009" s="50">
        <f t="shared" si="51"/>
        <v>2.0760000000000076</v>
      </c>
      <c r="J1009" s="48">
        <f t="shared" si="49"/>
        <v>2.0760000000000076</v>
      </c>
      <c r="M1009">
        <v>244139.99999999942</v>
      </c>
    </row>
    <row r="1010" spans="2:13" ht="14.55" customHeight="1">
      <c r="B1010" s="51">
        <v>44454</v>
      </c>
      <c r="C1010" s="50">
        <v>274900.00000000146</v>
      </c>
      <c r="D1010" s="50">
        <v>198430.00000000029</v>
      </c>
      <c r="E1010" s="50">
        <v>256360.00000000058</v>
      </c>
      <c r="F1010" s="50">
        <f t="shared" si="50"/>
        <v>729.69000000000233</v>
      </c>
      <c r="G1010" s="50">
        <v>963.99999999999864</v>
      </c>
      <c r="H1010" s="50">
        <v>1091.9999999999986</v>
      </c>
      <c r="I1010" s="50">
        <f t="shared" si="51"/>
        <v>2.0559999999999974</v>
      </c>
      <c r="J1010" s="48">
        <f t="shared" ref="J1010:J1073" si="52">I1010</f>
        <v>2.0559999999999974</v>
      </c>
      <c r="M1010">
        <v>274900.00000000146</v>
      </c>
    </row>
    <row r="1011" spans="2:13" ht="14.55" customHeight="1">
      <c r="B1011" s="51">
        <v>44455</v>
      </c>
      <c r="C1011" s="50">
        <v>308019.9999999968</v>
      </c>
      <c r="D1011" s="50">
        <v>47840.000000000146</v>
      </c>
      <c r="E1011" s="50">
        <v>317509.99999999837</v>
      </c>
      <c r="F1011" s="50">
        <f t="shared" si="50"/>
        <v>673.36999999999534</v>
      </c>
      <c r="G1011" s="50">
        <v>808.00000000000693</v>
      </c>
      <c r="H1011" s="50">
        <v>927.99999999999727</v>
      </c>
      <c r="I1011" s="50">
        <f t="shared" si="51"/>
        <v>1.736000000000004</v>
      </c>
      <c r="J1011" s="48">
        <f t="shared" si="52"/>
        <v>1.736000000000004</v>
      </c>
      <c r="M1011">
        <v>308019.9999999968</v>
      </c>
    </row>
    <row r="1012" spans="2:13" ht="14.55" customHeight="1">
      <c r="B1012" s="51">
        <v>44456</v>
      </c>
      <c r="C1012" s="50">
        <v>282010.00000000204</v>
      </c>
      <c r="D1012" s="50">
        <v>62069.999999999709</v>
      </c>
      <c r="E1012" s="50">
        <v>291100.00000000221</v>
      </c>
      <c r="F1012" s="50">
        <f t="shared" si="50"/>
        <v>635.18000000000393</v>
      </c>
      <c r="G1012" s="50">
        <v>867.999999999995</v>
      </c>
      <c r="H1012" s="50">
        <v>984.00000000000887</v>
      </c>
      <c r="I1012" s="50">
        <f t="shared" si="51"/>
        <v>1.8520000000000039</v>
      </c>
      <c r="J1012" s="48">
        <f t="shared" si="52"/>
        <v>1.8520000000000039</v>
      </c>
      <c r="M1012">
        <v>282010.00000000204</v>
      </c>
    </row>
    <row r="1013" spans="2:13" ht="14.55" customHeight="1">
      <c r="B1013" s="51">
        <v>44457</v>
      </c>
      <c r="C1013" s="50">
        <v>287970.00000000116</v>
      </c>
      <c r="D1013" s="50">
        <v>34139.999999999418</v>
      </c>
      <c r="E1013" s="50">
        <v>288849.99999999854</v>
      </c>
      <c r="F1013" s="50">
        <f t="shared" si="50"/>
        <v>610.95999999999901</v>
      </c>
      <c r="G1013" s="50">
        <v>960.00000000000796</v>
      </c>
      <c r="H1013" s="50">
        <v>1079.9999999999982</v>
      </c>
      <c r="I1013" s="50">
        <f t="shared" si="51"/>
        <v>2.0400000000000063</v>
      </c>
      <c r="J1013" s="48">
        <f t="shared" si="52"/>
        <v>2.0400000000000063</v>
      </c>
      <c r="M1013">
        <v>287970.00000000116</v>
      </c>
    </row>
    <row r="1014" spans="2:13" ht="14.55" customHeight="1">
      <c r="B1014" s="51">
        <v>44458</v>
      </c>
      <c r="C1014" s="50">
        <v>279569.99999999971</v>
      </c>
      <c r="D1014" s="50">
        <v>35360.000000000582</v>
      </c>
      <c r="E1014" s="50">
        <v>272819.99999999971</v>
      </c>
      <c r="F1014" s="50">
        <f t="shared" si="50"/>
        <v>587.75</v>
      </c>
      <c r="G1014" s="50">
        <v>855.99999999999454</v>
      </c>
      <c r="H1014" s="50">
        <v>971.9999999999942</v>
      </c>
      <c r="I1014" s="50">
        <f t="shared" si="51"/>
        <v>1.8279999999999885</v>
      </c>
      <c r="J1014" s="48">
        <f t="shared" si="52"/>
        <v>1.8279999999999885</v>
      </c>
      <c r="M1014">
        <v>279569.99999999971</v>
      </c>
    </row>
    <row r="1015" spans="2:13" ht="14.55" customHeight="1">
      <c r="B1015" s="51">
        <v>44459</v>
      </c>
      <c r="C1015" s="50">
        <v>258069.99999999971</v>
      </c>
      <c r="D1015" s="50">
        <v>25360.000000000582</v>
      </c>
      <c r="E1015" s="50">
        <v>271220.00000000116</v>
      </c>
      <c r="F1015" s="50">
        <f t="shared" si="50"/>
        <v>554.65000000000134</v>
      </c>
      <c r="G1015" s="50">
        <v>876.00000000000477</v>
      </c>
      <c r="H1015" s="50">
        <v>992.00000000000443</v>
      </c>
      <c r="I1015" s="50">
        <f t="shared" si="51"/>
        <v>1.868000000000009</v>
      </c>
      <c r="J1015" s="48">
        <f t="shared" si="52"/>
        <v>1.868000000000009</v>
      </c>
      <c r="M1015">
        <v>258069.99999999971</v>
      </c>
    </row>
    <row r="1016" spans="2:13" ht="14.55" customHeight="1">
      <c r="B1016" s="51">
        <v>44460</v>
      </c>
      <c r="C1016" s="50">
        <v>224330.00000000175</v>
      </c>
      <c r="D1016" s="50">
        <v>74059.999999997672</v>
      </c>
      <c r="E1016" s="50">
        <v>266099.99999999854</v>
      </c>
      <c r="F1016" s="50">
        <f t="shared" si="50"/>
        <v>564.48999999999785</v>
      </c>
      <c r="G1016" s="50">
        <v>1159.9999999999966</v>
      </c>
      <c r="H1016" s="50">
        <v>1304.000000000002</v>
      </c>
      <c r="I1016" s="50">
        <f t="shared" si="51"/>
        <v>2.4639999999999986</v>
      </c>
      <c r="J1016" s="48">
        <f t="shared" si="52"/>
        <v>2.4639999999999986</v>
      </c>
      <c r="M1016">
        <v>224330.00000000175</v>
      </c>
    </row>
    <row r="1017" spans="2:13" ht="14.55" customHeight="1">
      <c r="B1017" s="51">
        <v>44461</v>
      </c>
      <c r="C1017" s="50">
        <v>262379.99999999738</v>
      </c>
      <c r="D1017" s="50">
        <v>10220.000000001164</v>
      </c>
      <c r="E1017" s="50">
        <v>265239.99999999796</v>
      </c>
      <c r="F1017" s="50">
        <f t="shared" si="50"/>
        <v>537.83999999999651</v>
      </c>
      <c r="G1017" s="50">
        <v>908.00000000000125</v>
      </c>
      <c r="H1017" s="50">
        <v>1031.9999999999964</v>
      </c>
      <c r="I1017" s="50">
        <f t="shared" si="51"/>
        <v>1.9399999999999977</v>
      </c>
      <c r="J1017" s="48">
        <f t="shared" si="52"/>
        <v>1.9399999999999977</v>
      </c>
      <c r="M1017">
        <v>262379.99999999738</v>
      </c>
    </row>
    <row r="1018" spans="2:13" ht="14.55" customHeight="1">
      <c r="B1018" s="51">
        <v>44462</v>
      </c>
      <c r="C1018" s="50">
        <v>112230.0000000032</v>
      </c>
      <c r="D1018" s="50">
        <v>88409.999999999854</v>
      </c>
      <c r="E1018" s="50">
        <v>192680.00000000029</v>
      </c>
      <c r="F1018" s="50">
        <f t="shared" si="50"/>
        <v>393.3200000000034</v>
      </c>
      <c r="G1018" s="50">
        <v>671.99999999999704</v>
      </c>
      <c r="H1018" s="50">
        <v>760.00000000000512</v>
      </c>
      <c r="I1018" s="50">
        <f t="shared" si="51"/>
        <v>1.4320000000000024</v>
      </c>
      <c r="J1018" s="48">
        <f t="shared" si="52"/>
        <v>1.4320000000000024</v>
      </c>
      <c r="M1018">
        <v>112230.0000000032</v>
      </c>
    </row>
    <row r="1019" spans="2:13" ht="14.55" customHeight="1">
      <c r="B1019" s="51">
        <v>44463</v>
      </c>
      <c r="C1019" s="50">
        <v>247889.99999999942</v>
      </c>
      <c r="D1019" s="50">
        <v>73040.000000000873</v>
      </c>
      <c r="E1019" s="50">
        <v>290130.00000000466</v>
      </c>
      <c r="F1019" s="50">
        <f t="shared" si="50"/>
        <v>611.06000000000483</v>
      </c>
      <c r="G1019" s="50">
        <v>864.00000000000432</v>
      </c>
      <c r="H1019" s="50">
        <v>987.99999999999955</v>
      </c>
      <c r="I1019" s="50">
        <f t="shared" si="51"/>
        <v>1.8520000000000039</v>
      </c>
      <c r="J1019" s="48">
        <f t="shared" si="52"/>
        <v>1.8520000000000039</v>
      </c>
      <c r="M1019">
        <v>247889.99999999942</v>
      </c>
    </row>
    <row r="1020" spans="2:13" ht="15" customHeight="1">
      <c r="B1020" s="51">
        <v>44464</v>
      </c>
      <c r="C1020" s="50">
        <v>283279.99999999884</v>
      </c>
      <c r="D1020" s="50">
        <v>14079.999999998108</v>
      </c>
      <c r="E1020" s="50">
        <v>279299.99999999563</v>
      </c>
      <c r="F1020" s="50">
        <f t="shared" si="50"/>
        <v>576.65999999999258</v>
      </c>
      <c r="G1020" s="50">
        <v>867.999999999995</v>
      </c>
      <c r="H1020" s="50">
        <v>987.99999999999955</v>
      </c>
      <c r="I1020" s="50">
        <f t="shared" si="51"/>
        <v>1.8559999999999945</v>
      </c>
      <c r="J1020" s="48">
        <f t="shared" si="52"/>
        <v>1.8559999999999945</v>
      </c>
      <c r="M1020">
        <v>283279.99999999884</v>
      </c>
    </row>
    <row r="1021" spans="2:13" ht="15" customHeight="1">
      <c r="B1021" s="51">
        <v>44465</v>
      </c>
      <c r="C1021" s="50">
        <v>255129.99999999738</v>
      </c>
      <c r="D1021" s="50">
        <v>2330.0000000017462</v>
      </c>
      <c r="E1021" s="50">
        <v>259819.99999999971</v>
      </c>
      <c r="F1021" s="50">
        <f t="shared" si="50"/>
        <v>517.27999999999884</v>
      </c>
      <c r="G1021" s="50">
        <v>831.99999999999363</v>
      </c>
      <c r="H1021" s="50">
        <v>939.99999999999773</v>
      </c>
      <c r="I1021" s="50">
        <f t="shared" si="51"/>
        <v>1.7719999999999914</v>
      </c>
      <c r="J1021" s="48">
        <f t="shared" si="52"/>
        <v>1.7719999999999914</v>
      </c>
      <c r="M1021">
        <v>255129.99999999738</v>
      </c>
    </row>
    <row r="1022" spans="2:13" ht="14.55" customHeight="1">
      <c r="B1022" s="51">
        <v>44466</v>
      </c>
      <c r="C1022" s="50">
        <v>237959.99999999913</v>
      </c>
      <c r="D1022" s="50">
        <v>0</v>
      </c>
      <c r="E1022" s="50">
        <v>267190.00000000233</v>
      </c>
      <c r="F1022" s="50">
        <f t="shared" si="50"/>
        <v>505.15000000000146</v>
      </c>
      <c r="G1022" s="50">
        <v>836.00000000001273</v>
      </c>
      <c r="H1022" s="50">
        <v>944.00000000000261</v>
      </c>
      <c r="I1022" s="50">
        <f t="shared" si="51"/>
        <v>1.7800000000000156</v>
      </c>
      <c r="J1022" s="48">
        <f t="shared" si="52"/>
        <v>1.7800000000000156</v>
      </c>
      <c r="M1022">
        <v>237959.99999999913</v>
      </c>
    </row>
    <row r="1023" spans="2:13" ht="14.55" customHeight="1">
      <c r="B1023" s="51">
        <v>44467</v>
      </c>
      <c r="C1023" s="50">
        <v>245099.99999999854</v>
      </c>
      <c r="D1023" s="50">
        <v>0</v>
      </c>
      <c r="E1023" s="50">
        <v>229029.99999999884</v>
      </c>
      <c r="F1023" s="50">
        <f t="shared" si="50"/>
        <v>474.12999999999738</v>
      </c>
      <c r="G1023" s="50">
        <v>787.9999999999967</v>
      </c>
      <c r="H1023" s="50">
        <v>896.0000000000008</v>
      </c>
      <c r="I1023" s="50">
        <f t="shared" si="51"/>
        <v>1.6839999999999975</v>
      </c>
      <c r="J1023" s="48">
        <f t="shared" si="52"/>
        <v>1.6839999999999975</v>
      </c>
      <c r="M1023">
        <v>245099.99999999854</v>
      </c>
    </row>
    <row r="1024" spans="2:13" ht="14.55" customHeight="1">
      <c r="B1024" s="51">
        <v>44468</v>
      </c>
      <c r="C1024" s="50">
        <v>213290.00000000087</v>
      </c>
      <c r="D1024" s="50">
        <v>0</v>
      </c>
      <c r="E1024" s="50">
        <v>232010.00000000204</v>
      </c>
      <c r="F1024" s="50">
        <f t="shared" si="50"/>
        <v>445.30000000000291</v>
      </c>
      <c r="G1024" s="50">
        <v>751.99999999999534</v>
      </c>
      <c r="H1024" s="50">
        <v>863.99999999999011</v>
      </c>
      <c r="I1024" s="50">
        <f t="shared" si="51"/>
        <v>1.6159999999999854</v>
      </c>
      <c r="J1024" s="48">
        <f t="shared" si="52"/>
        <v>1.6159999999999854</v>
      </c>
      <c r="M1024">
        <v>213290.00000000087</v>
      </c>
    </row>
    <row r="1025" spans="2:13" ht="14.55" customHeight="1" thickBot="1">
      <c r="B1025" s="51">
        <v>44469</v>
      </c>
      <c r="C1025" s="50">
        <v>153630.00000000466</v>
      </c>
      <c r="D1025" s="50">
        <v>0</v>
      </c>
      <c r="E1025" s="50">
        <v>170389.99999999942</v>
      </c>
      <c r="F1025" s="50">
        <f t="shared" si="50"/>
        <v>324.02000000000407</v>
      </c>
      <c r="G1025" s="50">
        <v>512.00000000000045</v>
      </c>
      <c r="H1025" s="50">
        <v>584.00000000000318</v>
      </c>
      <c r="I1025" s="50">
        <f t="shared" si="51"/>
        <v>1.0960000000000036</v>
      </c>
      <c r="J1025" s="48">
        <f t="shared" si="52"/>
        <v>1.0960000000000036</v>
      </c>
      <c r="M1025">
        <v>153630.00000000466</v>
      </c>
    </row>
    <row r="1026" spans="2:13" ht="14.55" customHeight="1" thickBot="1">
      <c r="B1026" s="51"/>
      <c r="C1026" s="43">
        <v>7659300.0000000028</v>
      </c>
      <c r="D1026" s="43">
        <v>2235580.0000000014</v>
      </c>
      <c r="E1026" s="43">
        <v>8206830</v>
      </c>
      <c r="F1026" s="43">
        <f t="shared" si="50"/>
        <v>18101.710000000003</v>
      </c>
      <c r="G1026" s="43">
        <v>26615.999999999993</v>
      </c>
      <c r="H1026" s="43">
        <v>30207.999999999993</v>
      </c>
      <c r="I1026" s="44">
        <f t="shared" si="51"/>
        <v>56.823999999999984</v>
      </c>
      <c r="J1026" s="49">
        <f t="shared" si="52"/>
        <v>56.823999999999984</v>
      </c>
      <c r="M1026">
        <v>7659300.0000000028</v>
      </c>
    </row>
    <row r="1027" spans="2:13" ht="14.55" customHeight="1">
      <c r="B1027" s="51">
        <v>44470</v>
      </c>
      <c r="C1027" s="50">
        <v>230949.99999999709</v>
      </c>
      <c r="D1027" s="50">
        <v>0</v>
      </c>
      <c r="E1027" s="50">
        <v>201580.00000000175</v>
      </c>
      <c r="F1027" s="50">
        <f t="shared" si="50"/>
        <v>432.52999999999884</v>
      </c>
      <c r="G1027" s="50">
        <v>736.00000000000421</v>
      </c>
      <c r="H1027" s="50">
        <v>832.00000000000784</v>
      </c>
      <c r="I1027" s="50">
        <f t="shared" si="51"/>
        <v>1.5680000000000121</v>
      </c>
      <c r="J1027" s="48">
        <f t="shared" si="52"/>
        <v>1.5680000000000121</v>
      </c>
      <c r="M1027">
        <v>230949.99999999709</v>
      </c>
    </row>
    <row r="1028" spans="2:13" ht="14.55" customHeight="1">
      <c r="B1028" s="51">
        <v>44471</v>
      </c>
      <c r="C1028" s="50">
        <v>241940.00000000233</v>
      </c>
      <c r="D1028" s="50">
        <v>0</v>
      </c>
      <c r="E1028" s="50">
        <v>184199.99999999709</v>
      </c>
      <c r="F1028" s="50">
        <f t="shared" si="50"/>
        <v>426.13999999999942</v>
      </c>
      <c r="G1028" s="50">
        <v>719.99999999999886</v>
      </c>
      <c r="H1028" s="50">
        <v>823.99999999999807</v>
      </c>
      <c r="I1028" s="50">
        <f t="shared" si="51"/>
        <v>1.5439999999999967</v>
      </c>
      <c r="J1028" s="48">
        <f t="shared" si="52"/>
        <v>1.5439999999999967</v>
      </c>
      <c r="M1028">
        <v>241940.00000000233</v>
      </c>
    </row>
    <row r="1029" spans="2:13" ht="14.55" customHeight="1">
      <c r="B1029" s="51">
        <v>44472</v>
      </c>
      <c r="C1029" s="50">
        <v>212809.99999999767</v>
      </c>
      <c r="D1029" s="50">
        <v>0</v>
      </c>
      <c r="E1029" s="50">
        <v>215520.00000000407</v>
      </c>
      <c r="F1029" s="50">
        <f t="shared" si="50"/>
        <v>428.33000000000175</v>
      </c>
      <c r="G1029" s="50">
        <v>736.00000000000421</v>
      </c>
      <c r="H1029" s="50">
        <v>839.9999999999892</v>
      </c>
      <c r="I1029" s="50">
        <f t="shared" si="51"/>
        <v>1.5759999999999934</v>
      </c>
      <c r="J1029" s="48">
        <f t="shared" si="52"/>
        <v>1.5759999999999934</v>
      </c>
      <c r="M1029">
        <v>212809.99999999767</v>
      </c>
    </row>
    <row r="1030" spans="2:13" ht="14.55" customHeight="1">
      <c r="B1030" s="51">
        <v>44473</v>
      </c>
      <c r="C1030" s="50">
        <v>234319.99999999971</v>
      </c>
      <c r="D1030" s="50">
        <v>0</v>
      </c>
      <c r="E1030" s="50">
        <v>175180.00000000029</v>
      </c>
      <c r="F1030" s="50">
        <f t="shared" si="50"/>
        <v>409.5</v>
      </c>
      <c r="G1030" s="50">
        <v>739.99999999999488</v>
      </c>
      <c r="H1030" s="50">
        <v>840.00000000000341</v>
      </c>
      <c r="I1030" s="50">
        <f t="shared" si="51"/>
        <v>1.5799999999999981</v>
      </c>
      <c r="J1030" s="48">
        <f t="shared" si="52"/>
        <v>1.5799999999999981</v>
      </c>
      <c r="M1030">
        <v>234319.99999999971</v>
      </c>
    </row>
    <row r="1031" spans="2:13" ht="14.55" customHeight="1">
      <c r="B1031" s="51">
        <v>44474</v>
      </c>
      <c r="C1031" s="50">
        <v>223940.00000000233</v>
      </c>
      <c r="D1031" s="50">
        <v>0</v>
      </c>
      <c r="E1031" s="50">
        <v>184239.99999999796</v>
      </c>
      <c r="F1031" s="50">
        <f t="shared" si="50"/>
        <v>408.18000000000029</v>
      </c>
      <c r="G1031" s="50">
        <v>731.99999999999932</v>
      </c>
      <c r="H1031" s="50">
        <v>835.99999999999852</v>
      </c>
      <c r="I1031" s="50">
        <f t="shared" si="51"/>
        <v>1.5679999999999976</v>
      </c>
      <c r="J1031" s="48">
        <f t="shared" si="52"/>
        <v>1.5679999999999976</v>
      </c>
      <c r="M1031">
        <v>223940.00000000233</v>
      </c>
    </row>
    <row r="1032" spans="2:13" ht="14.55" customHeight="1">
      <c r="B1032" s="51">
        <v>44475</v>
      </c>
      <c r="C1032" s="50">
        <v>207799.99999999563</v>
      </c>
      <c r="D1032" s="50">
        <v>0</v>
      </c>
      <c r="E1032" s="50">
        <v>164930.00000000029</v>
      </c>
      <c r="F1032" s="50">
        <f t="shared" si="50"/>
        <v>372.72999999999593</v>
      </c>
      <c r="G1032" s="50">
        <v>775.99999999999625</v>
      </c>
      <c r="H1032" s="50">
        <v>888.00000000000523</v>
      </c>
      <c r="I1032" s="50">
        <f t="shared" si="51"/>
        <v>1.6640000000000013</v>
      </c>
      <c r="J1032" s="48">
        <f t="shared" si="52"/>
        <v>1.6640000000000013</v>
      </c>
      <c r="M1032">
        <v>207799.99999999563</v>
      </c>
    </row>
    <row r="1033" spans="2:13" ht="14.55" customHeight="1">
      <c r="B1033" s="51">
        <v>44476</v>
      </c>
      <c r="C1033" s="50">
        <v>247900.00000000146</v>
      </c>
      <c r="D1033" s="50">
        <v>0</v>
      </c>
      <c r="E1033" s="50">
        <v>115769.9999999968</v>
      </c>
      <c r="F1033" s="50">
        <f t="shared" si="50"/>
        <v>363.66999999999825</v>
      </c>
      <c r="G1033" s="50">
        <v>792.00000000000159</v>
      </c>
      <c r="H1033" s="50">
        <v>900.00000000000568</v>
      </c>
      <c r="I1033" s="50">
        <f t="shared" si="51"/>
        <v>1.6920000000000073</v>
      </c>
      <c r="J1033" s="48">
        <f t="shared" si="52"/>
        <v>1.6920000000000073</v>
      </c>
      <c r="M1033">
        <v>247900.00000000146</v>
      </c>
    </row>
    <row r="1034" spans="2:13" ht="14.55" customHeight="1">
      <c r="B1034" s="51">
        <v>44477</v>
      </c>
      <c r="C1034" s="50">
        <v>260150.00000000146</v>
      </c>
      <c r="D1034" s="50">
        <v>0</v>
      </c>
      <c r="E1034" s="50">
        <v>99239.999999997963</v>
      </c>
      <c r="F1034" s="50">
        <f t="shared" si="50"/>
        <v>359.38999999999942</v>
      </c>
      <c r="G1034" s="50">
        <v>768.00000000000068</v>
      </c>
      <c r="H1034" s="50">
        <v>879.99999999999545</v>
      </c>
      <c r="I1034" s="50">
        <f t="shared" si="51"/>
        <v>1.6479999999999961</v>
      </c>
      <c r="J1034" s="48">
        <f t="shared" si="52"/>
        <v>1.6479999999999961</v>
      </c>
      <c r="M1034">
        <v>260150.00000000146</v>
      </c>
    </row>
    <row r="1035" spans="2:13" ht="14.55" customHeight="1">
      <c r="B1035" s="51">
        <v>44478</v>
      </c>
      <c r="C1035" s="50">
        <v>270300.00000000291</v>
      </c>
      <c r="D1035" s="50">
        <v>0</v>
      </c>
      <c r="E1035" s="50">
        <v>86420.00000000553</v>
      </c>
      <c r="F1035" s="50">
        <f t="shared" si="50"/>
        <v>356.72000000000844</v>
      </c>
      <c r="G1035" s="50">
        <v>751.99999999999534</v>
      </c>
      <c r="H1035" s="50">
        <v>859.99999999999943</v>
      </c>
      <c r="I1035" s="50">
        <f t="shared" si="51"/>
        <v>1.6119999999999948</v>
      </c>
      <c r="J1035" s="48">
        <f t="shared" si="52"/>
        <v>1.6119999999999948</v>
      </c>
      <c r="M1035">
        <v>270300.00000000291</v>
      </c>
    </row>
    <row r="1036" spans="2:13" ht="14.55" customHeight="1">
      <c r="B1036" s="51">
        <v>44479</v>
      </c>
      <c r="C1036" s="50">
        <v>293500</v>
      </c>
      <c r="D1036" s="50">
        <v>0</v>
      </c>
      <c r="E1036" s="50">
        <v>54979.999999995925</v>
      </c>
      <c r="F1036" s="50">
        <f t="shared" si="50"/>
        <v>348.47999999999593</v>
      </c>
      <c r="G1036" s="50">
        <v>764.00000000001</v>
      </c>
      <c r="H1036" s="50">
        <v>867.999999999995</v>
      </c>
      <c r="I1036" s="50">
        <f t="shared" si="51"/>
        <v>1.632000000000005</v>
      </c>
      <c r="J1036" s="48">
        <f t="shared" si="52"/>
        <v>1.632000000000005</v>
      </c>
      <c r="M1036">
        <v>293500</v>
      </c>
    </row>
    <row r="1037" spans="2:13" ht="14.55" customHeight="1">
      <c r="B1037" s="51">
        <v>44480</v>
      </c>
      <c r="C1037" s="50">
        <v>284909.99999999622</v>
      </c>
      <c r="D1037" s="50">
        <v>0</v>
      </c>
      <c r="E1037" s="50">
        <v>56330.000000001746</v>
      </c>
      <c r="F1037" s="50">
        <f t="shared" si="50"/>
        <v>341.23999999999796</v>
      </c>
      <c r="G1037" s="50">
        <v>747.99999999999045</v>
      </c>
      <c r="H1037" s="50">
        <v>856.00000000000875</v>
      </c>
      <c r="I1037" s="50">
        <f t="shared" si="51"/>
        <v>1.603999999999999</v>
      </c>
      <c r="J1037" s="48">
        <f t="shared" si="52"/>
        <v>1.603999999999999</v>
      </c>
      <c r="M1037">
        <v>284909.99999999622</v>
      </c>
    </row>
    <row r="1038" spans="2:13" ht="14.55" customHeight="1">
      <c r="B1038" s="51">
        <v>44481</v>
      </c>
      <c r="C1038" s="50">
        <v>282959.99999999913</v>
      </c>
      <c r="D1038" s="50">
        <v>0</v>
      </c>
      <c r="E1038" s="50">
        <v>48040.000000000873</v>
      </c>
      <c r="F1038" s="50">
        <f t="shared" si="50"/>
        <v>331</v>
      </c>
      <c r="G1038" s="50">
        <v>768.00000000000068</v>
      </c>
      <c r="H1038" s="50">
        <v>871.99999999999989</v>
      </c>
      <c r="I1038" s="50">
        <f t="shared" si="51"/>
        <v>1.6400000000000003</v>
      </c>
      <c r="J1038" s="48">
        <f t="shared" si="52"/>
        <v>1.6400000000000003</v>
      </c>
      <c r="M1038">
        <v>282959.99999999913</v>
      </c>
    </row>
    <row r="1039" spans="2:13" ht="14.55" customHeight="1">
      <c r="B1039" s="51">
        <v>44482</v>
      </c>
      <c r="C1039" s="50">
        <v>262919.99999999825</v>
      </c>
      <c r="D1039" s="50">
        <v>0</v>
      </c>
      <c r="E1039" s="50">
        <v>56510.000000002037</v>
      </c>
      <c r="F1039" s="50">
        <f t="shared" si="50"/>
        <v>319.43000000000029</v>
      </c>
      <c r="G1039" s="50">
        <v>716.00000000000819</v>
      </c>
      <c r="H1039" s="50">
        <v>819.99999999999318</v>
      </c>
      <c r="I1039" s="50">
        <f t="shared" si="51"/>
        <v>1.5360000000000014</v>
      </c>
      <c r="J1039" s="48">
        <f t="shared" si="52"/>
        <v>1.5360000000000014</v>
      </c>
      <c r="M1039">
        <v>262919.99999999825</v>
      </c>
    </row>
    <row r="1040" spans="2:13" ht="14.55" customHeight="1">
      <c r="B1040" s="51">
        <v>44483</v>
      </c>
      <c r="C1040" s="50">
        <v>256080.00000000175</v>
      </c>
      <c r="D1040" s="50">
        <v>0</v>
      </c>
      <c r="E1040" s="50">
        <v>56839.999999996508</v>
      </c>
      <c r="F1040" s="50">
        <f t="shared" si="50"/>
        <v>312.91999999999825</v>
      </c>
      <c r="G1040" s="50">
        <v>719.99999999999886</v>
      </c>
      <c r="H1040" s="50">
        <v>820.00000000000739</v>
      </c>
      <c r="I1040" s="50">
        <f t="shared" si="51"/>
        <v>1.5400000000000065</v>
      </c>
      <c r="J1040" s="48">
        <f t="shared" si="52"/>
        <v>1.5400000000000065</v>
      </c>
      <c r="M1040">
        <v>256080.00000000175</v>
      </c>
    </row>
    <row r="1041" spans="2:13" ht="14.55" customHeight="1">
      <c r="B1041" s="51">
        <v>44484</v>
      </c>
      <c r="C1041" s="50">
        <v>252130.00000000466</v>
      </c>
      <c r="D1041" s="50">
        <v>0</v>
      </c>
      <c r="E1041" s="50">
        <v>56860.000000000582</v>
      </c>
      <c r="F1041" s="50">
        <f t="shared" si="50"/>
        <v>308.99000000000524</v>
      </c>
      <c r="G1041" s="50">
        <v>724.00000000000375</v>
      </c>
      <c r="H1041" s="50">
        <v>831.99999999999363</v>
      </c>
      <c r="I1041" s="50">
        <f t="shared" si="51"/>
        <v>1.5559999999999972</v>
      </c>
      <c r="J1041" s="48">
        <f t="shared" si="52"/>
        <v>1.5559999999999972</v>
      </c>
      <c r="M1041">
        <v>252130.00000000466</v>
      </c>
    </row>
    <row r="1042" spans="2:13" ht="14.55" customHeight="1">
      <c r="B1042" s="51">
        <v>44485</v>
      </c>
      <c r="C1042" s="50">
        <v>252829.99999999447</v>
      </c>
      <c r="D1042" s="50">
        <v>0</v>
      </c>
      <c r="E1042" s="50">
        <v>54900.000000001455</v>
      </c>
      <c r="F1042" s="50">
        <f t="shared" si="50"/>
        <v>307.72999999999593</v>
      </c>
      <c r="G1042" s="50">
        <v>703.99999999999352</v>
      </c>
      <c r="H1042" s="50">
        <v>808.00000000000693</v>
      </c>
      <c r="I1042" s="50">
        <f t="shared" si="51"/>
        <v>1.5120000000000005</v>
      </c>
      <c r="J1042" s="48">
        <f t="shared" si="52"/>
        <v>1.5120000000000005</v>
      </c>
      <c r="M1042">
        <v>252829.99999999447</v>
      </c>
    </row>
    <row r="1043" spans="2:13" ht="14.55" customHeight="1">
      <c r="B1043" s="51">
        <v>44486</v>
      </c>
      <c r="C1043" s="50">
        <v>240300.00000000291</v>
      </c>
      <c r="D1043" s="50">
        <v>0</v>
      </c>
      <c r="E1043" s="50">
        <v>55549.999999995634</v>
      </c>
      <c r="F1043" s="50">
        <f t="shared" si="50"/>
        <v>295.84999999999854</v>
      </c>
      <c r="G1043" s="50">
        <v>727.99999999999443</v>
      </c>
      <c r="H1043" s="50">
        <v>831.99999999999363</v>
      </c>
      <c r="I1043" s="50">
        <f t="shared" si="51"/>
        <v>1.5599999999999883</v>
      </c>
      <c r="J1043" s="48">
        <f t="shared" si="52"/>
        <v>1.5599999999999883</v>
      </c>
      <c r="M1043">
        <v>240300.00000000291</v>
      </c>
    </row>
    <row r="1044" spans="2:13" ht="14.55" customHeight="1">
      <c r="B1044" s="51">
        <v>44487</v>
      </c>
      <c r="C1044" s="50">
        <v>237370.00000000262</v>
      </c>
      <c r="D1044" s="50">
        <v>0</v>
      </c>
      <c r="E1044" s="50">
        <v>50930.000000000291</v>
      </c>
      <c r="F1044" s="50">
        <f t="shared" si="50"/>
        <v>288.30000000000291</v>
      </c>
      <c r="G1044" s="50">
        <v>731.99999999999932</v>
      </c>
      <c r="H1044" s="50">
        <v>847.99999999999898</v>
      </c>
      <c r="I1044" s="50">
        <f t="shared" si="51"/>
        <v>1.5799999999999981</v>
      </c>
      <c r="J1044" s="48">
        <f t="shared" si="52"/>
        <v>1.5799999999999981</v>
      </c>
      <c r="M1044">
        <v>237370.00000000262</v>
      </c>
    </row>
    <row r="1045" spans="2:13" ht="14.55" customHeight="1">
      <c r="B1045" s="51">
        <v>44488</v>
      </c>
      <c r="C1045" s="50">
        <v>224689.99999999505</v>
      </c>
      <c r="D1045" s="50">
        <v>0</v>
      </c>
      <c r="E1045" s="50">
        <v>51660.000000003492</v>
      </c>
      <c r="F1045" s="50">
        <f t="shared" si="50"/>
        <v>276.34999999999854</v>
      </c>
      <c r="G1045" s="50">
        <v>728.00000000000864</v>
      </c>
      <c r="H1045" s="50">
        <v>816.0000000000025</v>
      </c>
      <c r="I1045" s="50">
        <f t="shared" si="51"/>
        <v>1.5440000000000111</v>
      </c>
      <c r="J1045" s="48">
        <f t="shared" si="52"/>
        <v>1.5440000000000111</v>
      </c>
      <c r="M1045">
        <v>224689.99999999505</v>
      </c>
    </row>
    <row r="1046" spans="2:13" ht="14.55" customHeight="1">
      <c r="B1046" s="51">
        <v>44489</v>
      </c>
      <c r="C1046" s="50">
        <v>214569.99999999971</v>
      </c>
      <c r="D1046" s="50">
        <v>0</v>
      </c>
      <c r="E1046" s="50">
        <v>53529.999999998836</v>
      </c>
      <c r="F1046" s="50">
        <f t="shared" si="50"/>
        <v>268.09999999999854</v>
      </c>
      <c r="G1046" s="50">
        <v>719.99999999999886</v>
      </c>
      <c r="H1046" s="50">
        <v>828.00000000000296</v>
      </c>
      <c r="I1046" s="50">
        <f t="shared" si="51"/>
        <v>1.5480000000000018</v>
      </c>
      <c r="J1046" s="48">
        <f t="shared" si="52"/>
        <v>1.5480000000000018</v>
      </c>
      <c r="M1046">
        <v>214569.99999999971</v>
      </c>
    </row>
    <row r="1047" spans="2:13" ht="14.55" customHeight="1">
      <c r="B1047" s="51">
        <v>44490</v>
      </c>
      <c r="C1047" s="50">
        <v>209230.0000000032</v>
      </c>
      <c r="D1047" s="50">
        <v>0</v>
      </c>
      <c r="E1047" s="50">
        <v>55020.000000004075</v>
      </c>
      <c r="F1047" s="50">
        <f t="shared" si="50"/>
        <v>264.25000000000728</v>
      </c>
      <c r="G1047" s="50">
        <v>739.99999999999488</v>
      </c>
      <c r="H1047" s="50">
        <v>843.99999999999409</v>
      </c>
      <c r="I1047" s="50">
        <f t="shared" si="51"/>
        <v>1.5839999999999892</v>
      </c>
      <c r="J1047" s="48">
        <f t="shared" si="52"/>
        <v>1.5839999999999892</v>
      </c>
      <c r="M1047">
        <v>209230.0000000032</v>
      </c>
    </row>
    <row r="1048" spans="2:13" ht="14.55" customHeight="1">
      <c r="B1048" s="51">
        <v>44491</v>
      </c>
      <c r="C1048" s="50">
        <v>208750</v>
      </c>
      <c r="D1048" s="50">
        <v>0</v>
      </c>
      <c r="E1048" s="50">
        <v>50049.999999995634</v>
      </c>
      <c r="F1048" s="50">
        <f t="shared" si="50"/>
        <v>258.79999999999563</v>
      </c>
      <c r="G1048" s="50">
        <v>752.00000000000955</v>
      </c>
      <c r="H1048" s="50">
        <v>856.00000000000875</v>
      </c>
      <c r="I1048" s="50">
        <f t="shared" si="51"/>
        <v>1.6080000000000181</v>
      </c>
      <c r="J1048" s="48">
        <f t="shared" si="52"/>
        <v>1.6080000000000181</v>
      </c>
      <c r="M1048">
        <v>208750</v>
      </c>
    </row>
    <row r="1049" spans="2:13" ht="14.55" customHeight="1">
      <c r="B1049" s="51">
        <v>44492</v>
      </c>
      <c r="C1049" s="50">
        <v>197339.99999999651</v>
      </c>
      <c r="D1049" s="50">
        <v>0</v>
      </c>
      <c r="E1049" s="50">
        <v>46190.000000002328</v>
      </c>
      <c r="F1049" s="50">
        <f t="shared" si="50"/>
        <v>243.52999999999884</v>
      </c>
      <c r="G1049" s="50">
        <v>747.99999999999045</v>
      </c>
      <c r="H1049" s="50">
        <v>851.99999999998965</v>
      </c>
      <c r="I1049" s="50">
        <f t="shared" si="51"/>
        <v>1.5999999999999799</v>
      </c>
      <c r="J1049" s="48">
        <f t="shared" si="52"/>
        <v>1.5999999999999799</v>
      </c>
      <c r="M1049">
        <v>197339.99999999651</v>
      </c>
    </row>
    <row r="1050" spans="2:13" ht="14.55" customHeight="1">
      <c r="B1050" s="51">
        <v>44493</v>
      </c>
      <c r="C1050" s="50">
        <v>231240.00000000524</v>
      </c>
      <c r="D1050" s="50">
        <v>0</v>
      </c>
      <c r="E1050" s="50">
        <v>54409.999999996217</v>
      </c>
      <c r="F1050" s="50">
        <f t="shared" si="50"/>
        <v>285.65000000000146</v>
      </c>
      <c r="G1050" s="50">
        <v>816.0000000000025</v>
      </c>
      <c r="H1050" s="50">
        <v>932.00000000000216</v>
      </c>
      <c r="I1050" s="50">
        <f t="shared" si="51"/>
        <v>1.7480000000000044</v>
      </c>
      <c r="J1050" s="48">
        <f t="shared" si="52"/>
        <v>1.7480000000000044</v>
      </c>
      <c r="M1050">
        <v>231240.00000000524</v>
      </c>
    </row>
    <row r="1051" spans="2:13" ht="14.55" customHeight="1">
      <c r="B1051" s="51">
        <v>44494</v>
      </c>
      <c r="C1051" s="50">
        <v>218729.99999999593</v>
      </c>
      <c r="D1051" s="50">
        <v>0</v>
      </c>
      <c r="E1051" s="50">
        <v>43029.999999998836</v>
      </c>
      <c r="F1051" s="50">
        <f t="shared" si="50"/>
        <v>261.75999999999476</v>
      </c>
      <c r="G1051" s="50">
        <v>768.00000000000068</v>
      </c>
      <c r="H1051" s="50">
        <v>876.00000000000477</v>
      </c>
      <c r="I1051" s="50">
        <f t="shared" si="51"/>
        <v>1.6440000000000055</v>
      </c>
      <c r="J1051" s="48">
        <f t="shared" si="52"/>
        <v>1.6440000000000055</v>
      </c>
      <c r="M1051">
        <v>218729.99999999593</v>
      </c>
    </row>
    <row r="1052" spans="2:13" ht="15" customHeight="1">
      <c r="B1052" s="51">
        <v>44495</v>
      </c>
      <c r="C1052" s="50">
        <v>213110.00000000058</v>
      </c>
      <c r="D1052" s="50">
        <v>0</v>
      </c>
      <c r="E1052" s="50">
        <v>45810.000000004948</v>
      </c>
      <c r="F1052" s="50">
        <f t="shared" si="50"/>
        <v>258.92000000000553</v>
      </c>
      <c r="G1052" s="50">
        <v>796.00000000000648</v>
      </c>
      <c r="H1052" s="50">
        <v>903.99999999999636</v>
      </c>
      <c r="I1052" s="50">
        <f t="shared" si="51"/>
        <v>1.7000000000000026</v>
      </c>
      <c r="J1052" s="48">
        <f t="shared" si="52"/>
        <v>1.7000000000000026</v>
      </c>
      <c r="M1052">
        <v>213110.00000000058</v>
      </c>
    </row>
    <row r="1053" spans="2:13" ht="15" customHeight="1">
      <c r="B1053" s="51">
        <v>44496</v>
      </c>
      <c r="C1053" s="50">
        <v>204209.99999999913</v>
      </c>
      <c r="D1053" s="50">
        <v>0</v>
      </c>
      <c r="E1053" s="50">
        <v>40089.999999996508</v>
      </c>
      <c r="F1053" s="50">
        <f t="shared" si="50"/>
        <v>244.29999999999563</v>
      </c>
      <c r="G1053" s="50">
        <v>780.00000000000114</v>
      </c>
      <c r="H1053" s="50">
        <v>888.00000000000523</v>
      </c>
      <c r="I1053" s="50">
        <f t="shared" si="51"/>
        <v>1.6680000000000064</v>
      </c>
      <c r="J1053" s="48">
        <f t="shared" si="52"/>
        <v>1.6680000000000064</v>
      </c>
      <c r="M1053">
        <v>204209.99999999913</v>
      </c>
    </row>
    <row r="1054" spans="2:13" ht="14.55" customHeight="1">
      <c r="B1054" s="51">
        <v>44497</v>
      </c>
      <c r="C1054" s="50">
        <v>191080.00000000175</v>
      </c>
      <c r="D1054" s="50">
        <v>0</v>
      </c>
      <c r="E1054" s="50">
        <v>41900.000000001455</v>
      </c>
      <c r="F1054" s="50">
        <f t="shared" si="50"/>
        <v>232.9800000000032</v>
      </c>
      <c r="G1054" s="50">
        <v>779.99999999998693</v>
      </c>
      <c r="H1054" s="50">
        <v>887.99999999999102</v>
      </c>
      <c r="I1054" s="50">
        <f t="shared" si="51"/>
        <v>1.6679999999999779</v>
      </c>
      <c r="J1054" s="48">
        <f t="shared" si="52"/>
        <v>1.6679999999999779</v>
      </c>
      <c r="M1054">
        <v>191080.00000000175</v>
      </c>
    </row>
    <row r="1055" spans="2:13" ht="14.55" customHeight="1">
      <c r="B1055" s="51">
        <v>44498</v>
      </c>
      <c r="C1055" s="50">
        <v>182319.99999999971</v>
      </c>
      <c r="D1055" s="50">
        <v>0</v>
      </c>
      <c r="E1055" s="50">
        <v>45010.000000002037</v>
      </c>
      <c r="F1055" s="50">
        <f t="shared" si="50"/>
        <v>227.33000000000175</v>
      </c>
      <c r="G1055" s="50">
        <v>740.00000000000909</v>
      </c>
      <c r="H1055" s="50">
        <v>868.00000000000921</v>
      </c>
      <c r="I1055" s="50">
        <f t="shared" si="51"/>
        <v>1.6080000000000181</v>
      </c>
      <c r="J1055" s="48">
        <f t="shared" si="52"/>
        <v>1.6080000000000181</v>
      </c>
      <c r="M1055">
        <v>182319.99999999971</v>
      </c>
    </row>
    <row r="1056" spans="2:13" ht="14.55" customHeight="1">
      <c r="B1056" s="51">
        <v>44499</v>
      </c>
      <c r="C1056" s="50">
        <v>180599.99999999854</v>
      </c>
      <c r="D1056" s="50">
        <v>0</v>
      </c>
      <c r="E1056" s="50">
        <v>44479.999999995925</v>
      </c>
      <c r="F1056" s="50">
        <f t="shared" si="50"/>
        <v>225.07999999999447</v>
      </c>
      <c r="G1056" s="50">
        <v>747.99999999999045</v>
      </c>
      <c r="H1056" s="50">
        <v>871.99999999999989</v>
      </c>
      <c r="I1056" s="50">
        <f t="shared" si="51"/>
        <v>1.6199999999999906</v>
      </c>
      <c r="J1056" s="48">
        <f t="shared" si="52"/>
        <v>1.6199999999999906</v>
      </c>
      <c r="M1056">
        <v>180599.99999999854</v>
      </c>
    </row>
    <row r="1057" spans="2:13" ht="14.55" customHeight="1" thickBot="1">
      <c r="B1057" s="51">
        <v>44500</v>
      </c>
      <c r="C1057" s="50">
        <v>175310.00000000495</v>
      </c>
      <c r="D1057" s="50">
        <v>0</v>
      </c>
      <c r="E1057" s="50">
        <v>40440.000000002328</v>
      </c>
      <c r="F1057" s="50">
        <f t="shared" si="50"/>
        <v>215.75000000000728</v>
      </c>
      <c r="G1057" s="50">
        <v>800.00000000001137</v>
      </c>
      <c r="H1057" s="50">
        <v>935.99999999999284</v>
      </c>
      <c r="I1057" s="50">
        <f t="shared" si="51"/>
        <v>1.736000000000004</v>
      </c>
      <c r="J1057" s="48">
        <f t="shared" si="52"/>
        <v>1.736000000000004</v>
      </c>
      <c r="M1057">
        <v>175310.00000000495</v>
      </c>
    </row>
    <row r="1058" spans="2:13" ht="14.55" customHeight="1" thickBot="1">
      <c r="B1058" s="51"/>
      <c r="C1058" s="43">
        <v>7144290.0000000019</v>
      </c>
      <c r="D1058" s="43">
        <v>0</v>
      </c>
      <c r="E1058" s="43">
        <v>2529639.9999999995</v>
      </c>
      <c r="F1058" s="43">
        <f t="shared" si="50"/>
        <v>9673.9300000000021</v>
      </c>
      <c r="G1058" s="43">
        <v>23272</v>
      </c>
      <c r="H1058" s="43">
        <v>26615.999999999996</v>
      </c>
      <c r="I1058" s="44">
        <f t="shared" si="51"/>
        <v>49.887999999999998</v>
      </c>
      <c r="J1058" s="49">
        <f t="shared" si="52"/>
        <v>49.887999999999998</v>
      </c>
      <c r="M1058">
        <v>7144290.0000000019</v>
      </c>
    </row>
    <row r="1059" spans="2:13" ht="14.55" customHeight="1">
      <c r="B1059" s="51">
        <v>44501</v>
      </c>
      <c r="C1059" s="50">
        <v>146909.99999999622</v>
      </c>
      <c r="D1059" s="50">
        <v>0</v>
      </c>
      <c r="E1059" s="50">
        <v>65050.00000000291</v>
      </c>
      <c r="F1059" s="50">
        <f t="shared" si="50"/>
        <v>211.95999999999913</v>
      </c>
      <c r="G1059" s="50">
        <v>839.9999999999892</v>
      </c>
      <c r="H1059" s="50">
        <v>964.00000000001285</v>
      </c>
      <c r="I1059" s="50">
        <f t="shared" si="51"/>
        <v>1.804000000000002</v>
      </c>
      <c r="J1059" s="48">
        <f t="shared" si="52"/>
        <v>1.804000000000002</v>
      </c>
      <c r="M1059">
        <v>146909.99999999622</v>
      </c>
    </row>
    <row r="1060" spans="2:13" ht="14.55" customHeight="1">
      <c r="B1060" s="51">
        <v>44502</v>
      </c>
      <c r="C1060" s="50">
        <v>169840.00000000378</v>
      </c>
      <c r="D1060" s="50">
        <v>0</v>
      </c>
      <c r="E1060" s="50">
        <v>39529.999999998836</v>
      </c>
      <c r="F1060" s="50">
        <f t="shared" si="50"/>
        <v>209.37000000000262</v>
      </c>
      <c r="G1060" s="50">
        <v>836.00000000001273</v>
      </c>
      <c r="H1060" s="50">
        <v>955.99999999998886</v>
      </c>
      <c r="I1060" s="50">
        <f t="shared" si="51"/>
        <v>1.7920000000000016</v>
      </c>
      <c r="J1060" s="48">
        <f t="shared" si="52"/>
        <v>1.7920000000000016</v>
      </c>
      <c r="M1060">
        <v>169840.00000000378</v>
      </c>
    </row>
    <row r="1061" spans="2:13" ht="14.55" customHeight="1">
      <c r="B1061" s="51">
        <v>44503</v>
      </c>
      <c r="C1061" s="50">
        <v>168639.99999999942</v>
      </c>
      <c r="D1061" s="50">
        <v>0</v>
      </c>
      <c r="E1061" s="50">
        <v>42779.999999998836</v>
      </c>
      <c r="F1061" s="50">
        <f t="shared" si="50"/>
        <v>211.41999999999825</v>
      </c>
      <c r="G1061" s="50">
        <v>847.99999999999898</v>
      </c>
      <c r="H1061" s="50">
        <v>960.00000000000796</v>
      </c>
      <c r="I1061" s="50">
        <f t="shared" si="51"/>
        <v>1.8080000000000067</v>
      </c>
      <c r="J1061" s="48">
        <f t="shared" si="52"/>
        <v>1.8080000000000067</v>
      </c>
      <c r="M1061">
        <v>168639.99999999942</v>
      </c>
    </row>
    <row r="1062" spans="2:13" ht="14.55" customHeight="1">
      <c r="B1062" s="51">
        <v>44504</v>
      </c>
      <c r="C1062" s="50">
        <v>163189.99999999505</v>
      </c>
      <c r="D1062" s="50">
        <v>0</v>
      </c>
      <c r="E1062" s="50">
        <v>42540.000000000873</v>
      </c>
      <c r="F1062" s="50">
        <f t="shared" si="50"/>
        <v>205.72999999999593</v>
      </c>
      <c r="G1062" s="50">
        <v>839.9999999999892</v>
      </c>
      <c r="H1062" s="50">
        <v>955.99999999998886</v>
      </c>
      <c r="I1062" s="50">
        <f t="shared" si="51"/>
        <v>1.7959999999999783</v>
      </c>
      <c r="J1062" s="48">
        <f t="shared" si="52"/>
        <v>1.7959999999999783</v>
      </c>
      <c r="M1062">
        <v>163189.99999999505</v>
      </c>
    </row>
    <row r="1063" spans="2:13" ht="14.55" customHeight="1">
      <c r="B1063" s="51">
        <v>44505</v>
      </c>
      <c r="C1063" s="50">
        <v>150190.00000000233</v>
      </c>
      <c r="D1063" s="50">
        <v>0</v>
      </c>
      <c r="E1063" s="50">
        <v>42309.999999997672</v>
      </c>
      <c r="F1063" s="50">
        <f t="shared" si="50"/>
        <v>192.5</v>
      </c>
      <c r="G1063" s="50">
        <v>832.00000000000784</v>
      </c>
      <c r="H1063" s="50">
        <v>963.99999999999864</v>
      </c>
      <c r="I1063" s="50">
        <f t="shared" si="51"/>
        <v>1.7960000000000063</v>
      </c>
      <c r="J1063" s="48">
        <f t="shared" si="52"/>
        <v>1.7960000000000063</v>
      </c>
      <c r="M1063">
        <v>150190.00000000233</v>
      </c>
    </row>
    <row r="1064" spans="2:13" ht="14.55" customHeight="1">
      <c r="B1064" s="51">
        <v>44506</v>
      </c>
      <c r="C1064" s="50">
        <v>148339.99999999651</v>
      </c>
      <c r="D1064" s="50">
        <v>0</v>
      </c>
      <c r="E1064" s="50">
        <v>42889.999999999418</v>
      </c>
      <c r="F1064" s="50">
        <f t="shared" si="50"/>
        <v>191.22999999999593</v>
      </c>
      <c r="G1064" s="50">
        <v>783.99999999999181</v>
      </c>
      <c r="H1064" s="50">
        <v>912.00000000000614</v>
      </c>
      <c r="I1064" s="50">
        <f t="shared" si="51"/>
        <v>1.695999999999998</v>
      </c>
      <c r="J1064" s="48">
        <f t="shared" si="52"/>
        <v>1.695999999999998</v>
      </c>
      <c r="M1064">
        <v>148339.99999999651</v>
      </c>
    </row>
    <row r="1065" spans="2:13" ht="14.55" customHeight="1">
      <c r="B1065" s="51">
        <v>44507</v>
      </c>
      <c r="C1065" s="50">
        <v>151010.00000000204</v>
      </c>
      <c r="D1065" s="50">
        <v>0</v>
      </c>
      <c r="E1065" s="50">
        <v>34470.000000001164</v>
      </c>
      <c r="F1065" s="50">
        <f t="shared" si="50"/>
        <v>185.4800000000032</v>
      </c>
      <c r="G1065" s="50">
        <v>752.00000000000955</v>
      </c>
      <c r="H1065" s="50">
        <v>859.99999999998522</v>
      </c>
      <c r="I1065" s="50">
        <f t="shared" si="51"/>
        <v>1.6119999999999948</v>
      </c>
      <c r="J1065" s="48">
        <f t="shared" si="52"/>
        <v>1.6119999999999948</v>
      </c>
      <c r="M1065">
        <v>151010.00000000204</v>
      </c>
    </row>
    <row r="1066" spans="2:13" ht="14.55" customHeight="1">
      <c r="B1066" s="51">
        <v>44508</v>
      </c>
      <c r="C1066" s="50">
        <v>147810.00000000495</v>
      </c>
      <c r="D1066" s="50">
        <v>0</v>
      </c>
      <c r="E1066" s="50">
        <v>35970.000000001164</v>
      </c>
      <c r="F1066" s="50">
        <f t="shared" si="50"/>
        <v>183.78000000000611</v>
      </c>
      <c r="G1066" s="50">
        <v>1427.9999999999973</v>
      </c>
      <c r="H1066" s="50">
        <v>176.00000000001614</v>
      </c>
      <c r="I1066" s="50">
        <f t="shared" si="51"/>
        <v>1.6040000000000134</v>
      </c>
      <c r="J1066" s="48">
        <f t="shared" si="52"/>
        <v>1.6040000000000134</v>
      </c>
      <c r="M1066">
        <v>147810.00000000495</v>
      </c>
    </row>
    <row r="1067" spans="2:13" ht="14.55" customHeight="1">
      <c r="B1067" s="51">
        <v>44509</v>
      </c>
      <c r="C1067" s="50">
        <v>140259.99999999476</v>
      </c>
      <c r="D1067" s="50">
        <v>0</v>
      </c>
      <c r="E1067" s="50">
        <v>40409.999999996217</v>
      </c>
      <c r="F1067" s="50">
        <f t="shared" si="50"/>
        <v>180.66999999999098</v>
      </c>
      <c r="G1067" s="50">
        <v>1551.9999999999925</v>
      </c>
      <c r="H1067" s="50">
        <v>56.000000000011596</v>
      </c>
      <c r="I1067" s="50">
        <f t="shared" si="51"/>
        <v>1.6080000000000041</v>
      </c>
      <c r="J1067" s="48">
        <f t="shared" si="52"/>
        <v>1.6080000000000041</v>
      </c>
      <c r="M1067">
        <v>140259.99999999476</v>
      </c>
    </row>
    <row r="1068" spans="2:13" ht="14.55" customHeight="1">
      <c r="B1068" s="51">
        <v>44510</v>
      </c>
      <c r="C1068" s="50">
        <v>132459.99999999913</v>
      </c>
      <c r="D1068" s="50">
        <v>30409.999999999854</v>
      </c>
      <c r="E1068" s="50">
        <v>14170.00000000553</v>
      </c>
      <c r="F1068" s="50">
        <f t="shared" si="50"/>
        <v>177.04000000000451</v>
      </c>
      <c r="G1068" s="50">
        <v>1356.0000000000086</v>
      </c>
      <c r="H1068" s="50">
        <v>51.999999999992497</v>
      </c>
      <c r="I1068" s="50">
        <f t="shared" si="51"/>
        <v>1.408000000000001</v>
      </c>
      <c r="J1068" s="48">
        <f t="shared" si="52"/>
        <v>1.408000000000001</v>
      </c>
      <c r="M1068">
        <v>132459.99999999913</v>
      </c>
    </row>
    <row r="1069" spans="2:13" ht="14.55" customHeight="1">
      <c r="B1069" s="51">
        <v>44511</v>
      </c>
      <c r="C1069" s="50">
        <v>90430.000000000291</v>
      </c>
      <c r="D1069" s="50">
        <v>81579.999999998108</v>
      </c>
      <c r="E1069" s="50">
        <v>0</v>
      </c>
      <c r="F1069" s="50">
        <f t="shared" si="50"/>
        <v>172.0099999999984</v>
      </c>
      <c r="G1069" s="50">
        <v>1259.9999999999909</v>
      </c>
      <c r="H1069" s="50">
        <v>51.999999999992497</v>
      </c>
      <c r="I1069" s="50">
        <f t="shared" si="51"/>
        <v>1.3119999999999834</v>
      </c>
      <c r="J1069" s="48">
        <f t="shared" si="52"/>
        <v>1.3119999999999834</v>
      </c>
      <c r="M1069">
        <v>90430.000000000291</v>
      </c>
    </row>
    <row r="1070" spans="2:13" ht="14.55" customHeight="1">
      <c r="B1070" s="51">
        <v>44512</v>
      </c>
      <c r="C1070" s="50">
        <v>85110.000000000582</v>
      </c>
      <c r="D1070" s="50">
        <v>87860.000000000582</v>
      </c>
      <c r="E1070" s="50">
        <v>0</v>
      </c>
      <c r="F1070" s="50">
        <f t="shared" ref="F1070:F1133" si="53">SUM(C1070:E1070)/1000</f>
        <v>172.97000000000116</v>
      </c>
      <c r="G1070" s="50">
        <v>1280.0000000000011</v>
      </c>
      <c r="H1070" s="50">
        <v>51.999999999992497</v>
      </c>
      <c r="I1070" s="50">
        <f t="shared" ref="I1070:I1133" si="54">SUM(G1070:H1070)/1000</f>
        <v>1.3319999999999936</v>
      </c>
      <c r="J1070" s="48">
        <f t="shared" si="52"/>
        <v>1.3319999999999936</v>
      </c>
      <c r="M1070">
        <v>85110.000000000582</v>
      </c>
    </row>
    <row r="1071" spans="2:13" ht="14.55" customHeight="1">
      <c r="B1071" s="51">
        <v>44513</v>
      </c>
      <c r="C1071" s="50">
        <v>86240.000000005239</v>
      </c>
      <c r="D1071" s="50">
        <v>86760.000000002037</v>
      </c>
      <c r="E1071" s="50">
        <v>0</v>
      </c>
      <c r="F1071" s="50">
        <f t="shared" si="53"/>
        <v>173.00000000000728</v>
      </c>
      <c r="G1071" s="50">
        <v>1320.0000000000073</v>
      </c>
      <c r="H1071" s="50">
        <v>56.000000000011596</v>
      </c>
      <c r="I1071" s="50">
        <f t="shared" si="54"/>
        <v>1.3760000000000188</v>
      </c>
      <c r="J1071" s="48">
        <f t="shared" si="52"/>
        <v>1.3760000000000188</v>
      </c>
      <c r="M1071">
        <v>86240.000000005239</v>
      </c>
    </row>
    <row r="1072" spans="2:13" ht="14.55" customHeight="1">
      <c r="B1072" s="51">
        <v>44514</v>
      </c>
      <c r="C1072" s="50">
        <v>130319.99999999971</v>
      </c>
      <c r="D1072" s="50">
        <v>44290.000000000873</v>
      </c>
      <c r="E1072" s="50">
        <v>0</v>
      </c>
      <c r="F1072" s="50">
        <f t="shared" si="53"/>
        <v>174.61000000000058</v>
      </c>
      <c r="G1072" s="50">
        <v>1323.9999999999982</v>
      </c>
      <c r="H1072" s="50">
        <v>51.999999999992497</v>
      </c>
      <c r="I1072" s="50">
        <f t="shared" si="54"/>
        <v>1.3759999999999908</v>
      </c>
      <c r="J1072" s="48">
        <f t="shared" si="52"/>
        <v>1.3759999999999908</v>
      </c>
      <c r="M1072">
        <v>130319.99999999971</v>
      </c>
    </row>
    <row r="1073" spans="2:13" ht="14.55" customHeight="1">
      <c r="B1073" s="51">
        <v>44515</v>
      </c>
      <c r="C1073" s="50">
        <v>79939.999999995052</v>
      </c>
      <c r="D1073" s="50">
        <v>94750</v>
      </c>
      <c r="E1073" s="50">
        <v>0</v>
      </c>
      <c r="F1073" s="50">
        <f t="shared" si="53"/>
        <v>174.68999999999505</v>
      </c>
      <c r="G1073" s="50">
        <v>1368.0000000000091</v>
      </c>
      <c r="H1073" s="50">
        <v>56.000000000011596</v>
      </c>
      <c r="I1073" s="50">
        <f t="shared" si="54"/>
        <v>1.4240000000000206</v>
      </c>
      <c r="J1073" s="48">
        <f t="shared" si="52"/>
        <v>1.4240000000000206</v>
      </c>
      <c r="M1073">
        <v>79939.999999995052</v>
      </c>
    </row>
    <row r="1074" spans="2:13" ht="14.55" customHeight="1">
      <c r="B1074" s="51">
        <v>44516</v>
      </c>
      <c r="C1074" s="50">
        <v>78910.000000003492</v>
      </c>
      <c r="D1074" s="50">
        <v>92609.999999996944</v>
      </c>
      <c r="E1074" s="50">
        <v>0</v>
      </c>
      <c r="F1074" s="50">
        <f t="shared" si="53"/>
        <v>171.52000000000044</v>
      </c>
      <c r="G1074" s="50">
        <v>1364.0000000000043</v>
      </c>
      <c r="H1074" s="50">
        <v>51.999999999992497</v>
      </c>
      <c r="I1074" s="50">
        <f t="shared" si="54"/>
        <v>1.4159999999999968</v>
      </c>
      <c r="J1074" s="48">
        <f t="shared" ref="J1074:J1137" si="55">I1074</f>
        <v>1.4159999999999968</v>
      </c>
      <c r="M1074">
        <v>78910.000000003492</v>
      </c>
    </row>
    <row r="1075" spans="2:13" ht="14.55" customHeight="1">
      <c r="B1075" s="51">
        <v>44517</v>
      </c>
      <c r="C1075" s="50">
        <v>77189.999999995052</v>
      </c>
      <c r="D1075" s="50">
        <v>94550.00000000291</v>
      </c>
      <c r="E1075" s="50">
        <v>0</v>
      </c>
      <c r="F1075" s="50">
        <f t="shared" si="53"/>
        <v>171.73999999999796</v>
      </c>
      <c r="G1075" s="50">
        <v>1351.9999999999754</v>
      </c>
      <c r="H1075" s="50">
        <v>56.000000000011596</v>
      </c>
      <c r="I1075" s="50">
        <f t="shared" si="54"/>
        <v>1.407999999999987</v>
      </c>
      <c r="J1075" s="48">
        <f t="shared" si="55"/>
        <v>1.407999999999987</v>
      </c>
      <c r="M1075">
        <v>77189.999999995052</v>
      </c>
    </row>
    <row r="1076" spans="2:13" ht="14.55" customHeight="1">
      <c r="B1076" s="51">
        <v>44518</v>
      </c>
      <c r="C1076" s="50">
        <v>75480.000000003201</v>
      </c>
      <c r="D1076" s="50">
        <v>93069.999999999709</v>
      </c>
      <c r="E1076" s="50">
        <v>0</v>
      </c>
      <c r="F1076" s="50">
        <f t="shared" si="53"/>
        <v>168.55000000000291</v>
      </c>
      <c r="G1076" s="50">
        <v>1384.0000000000146</v>
      </c>
      <c r="H1076" s="50">
        <v>48.000000000001819</v>
      </c>
      <c r="I1076" s="50">
        <f t="shared" si="54"/>
        <v>1.4320000000000164</v>
      </c>
      <c r="J1076" s="48">
        <f t="shared" si="55"/>
        <v>1.4320000000000164</v>
      </c>
      <c r="M1076">
        <v>75480.000000003201</v>
      </c>
    </row>
    <row r="1077" spans="2:13" ht="14.55" customHeight="1">
      <c r="B1077" s="51">
        <v>44519</v>
      </c>
      <c r="C1077" s="50">
        <v>72220.000000001164</v>
      </c>
      <c r="D1077" s="50">
        <v>91979.999999999563</v>
      </c>
      <c r="E1077" s="50">
        <v>0</v>
      </c>
      <c r="F1077" s="50">
        <f t="shared" si="53"/>
        <v>164.20000000000073</v>
      </c>
      <c r="G1077" s="50">
        <v>1419.9999999999875</v>
      </c>
      <c r="H1077" s="50">
        <v>51.999999999992497</v>
      </c>
      <c r="I1077" s="50">
        <f t="shared" si="54"/>
        <v>1.47199999999998</v>
      </c>
      <c r="J1077" s="48">
        <f t="shared" si="55"/>
        <v>1.47199999999998</v>
      </c>
      <c r="M1077">
        <v>72220.000000001164</v>
      </c>
    </row>
    <row r="1078" spans="2:13" ht="14.55" customHeight="1">
      <c r="B1078" s="51">
        <v>44520</v>
      </c>
      <c r="C1078" s="50">
        <v>71119.999999995343</v>
      </c>
      <c r="D1078" s="50">
        <v>91540.000000000873</v>
      </c>
      <c r="E1078" s="50">
        <v>0</v>
      </c>
      <c r="F1078" s="50">
        <f t="shared" si="53"/>
        <v>162.65999999999622</v>
      </c>
      <c r="G1078" s="50">
        <v>1379.9999999999955</v>
      </c>
      <c r="H1078" s="50">
        <v>51.999999999992497</v>
      </c>
      <c r="I1078" s="50">
        <f t="shared" si="54"/>
        <v>1.4319999999999879</v>
      </c>
      <c r="J1078" s="48">
        <f t="shared" si="55"/>
        <v>1.4319999999999879</v>
      </c>
      <c r="M1078">
        <v>71119.999999995343</v>
      </c>
    </row>
    <row r="1079" spans="2:13" ht="14.55" customHeight="1">
      <c r="B1079" s="51">
        <v>44521</v>
      </c>
      <c r="C1079" s="50">
        <v>130360.00000000058</v>
      </c>
      <c r="D1079" s="50">
        <v>24109.999999996944</v>
      </c>
      <c r="E1079" s="50">
        <v>0</v>
      </c>
      <c r="F1079" s="50">
        <f t="shared" si="53"/>
        <v>154.46999999999753</v>
      </c>
      <c r="G1079" s="50">
        <v>1344.0000000000225</v>
      </c>
      <c r="H1079" s="50">
        <v>56.000000000011596</v>
      </c>
      <c r="I1079" s="50">
        <f t="shared" si="54"/>
        <v>1.4000000000000341</v>
      </c>
      <c r="J1079" s="48">
        <f t="shared" si="55"/>
        <v>1.4000000000000341</v>
      </c>
      <c r="M1079">
        <v>130360.00000000058</v>
      </c>
    </row>
    <row r="1080" spans="2:13" ht="14.55" customHeight="1">
      <c r="B1080" s="51">
        <v>44522</v>
      </c>
      <c r="C1080" s="50">
        <v>109810.00000000495</v>
      </c>
      <c r="D1080" s="50">
        <v>43979.999999999563</v>
      </c>
      <c r="E1080" s="50">
        <v>0</v>
      </c>
      <c r="F1080" s="50">
        <f t="shared" si="53"/>
        <v>153.79000000000451</v>
      </c>
      <c r="G1080" s="50">
        <v>1280.0000000000011</v>
      </c>
      <c r="H1080" s="50">
        <v>48.000000000001819</v>
      </c>
      <c r="I1080" s="50">
        <f t="shared" si="54"/>
        <v>1.328000000000003</v>
      </c>
      <c r="J1080" s="48">
        <f t="shared" si="55"/>
        <v>1.328000000000003</v>
      </c>
      <c r="M1080">
        <v>109810.00000000495</v>
      </c>
    </row>
    <row r="1081" spans="2:13" ht="14.55" customHeight="1">
      <c r="B1081" s="51">
        <v>44523</v>
      </c>
      <c r="C1081" s="50">
        <v>106089.99999999651</v>
      </c>
      <c r="D1081" s="50">
        <v>43400.000000001455</v>
      </c>
      <c r="E1081" s="50">
        <v>0</v>
      </c>
      <c r="F1081" s="50">
        <f t="shared" si="53"/>
        <v>149.48999999999796</v>
      </c>
      <c r="G1081" s="50">
        <v>959.99999999997954</v>
      </c>
      <c r="H1081" s="50">
        <v>439.99999999999773</v>
      </c>
      <c r="I1081" s="50">
        <f t="shared" si="54"/>
        <v>1.3999999999999773</v>
      </c>
      <c r="J1081" s="48">
        <f t="shared" si="55"/>
        <v>1.3999999999999773</v>
      </c>
      <c r="M1081">
        <v>106089.99999999651</v>
      </c>
    </row>
    <row r="1082" spans="2:13" ht="14.55" customHeight="1">
      <c r="B1082" s="51">
        <v>44524</v>
      </c>
      <c r="C1082" s="50">
        <v>103770.00000000407</v>
      </c>
      <c r="D1082" s="50">
        <v>44049.999999999272</v>
      </c>
      <c r="E1082" s="50">
        <v>0</v>
      </c>
      <c r="F1082" s="50">
        <f t="shared" si="53"/>
        <v>147.82000000000335</v>
      </c>
      <c r="G1082" s="50">
        <v>640.00000000001478</v>
      </c>
      <c r="H1082" s="50">
        <v>739.99999999998067</v>
      </c>
      <c r="I1082" s="50">
        <f t="shared" si="54"/>
        <v>1.3799999999999955</v>
      </c>
      <c r="J1082" s="48">
        <f t="shared" si="55"/>
        <v>1.3799999999999955</v>
      </c>
      <c r="M1082">
        <v>103770.00000000407</v>
      </c>
    </row>
    <row r="1083" spans="2:13" ht="15" customHeight="1">
      <c r="B1083" s="51">
        <v>44525</v>
      </c>
      <c r="C1083" s="50">
        <v>99769.999999996799</v>
      </c>
      <c r="D1083" s="50">
        <v>44170.000000001892</v>
      </c>
      <c r="E1083" s="50">
        <v>0</v>
      </c>
      <c r="F1083" s="50">
        <f t="shared" si="53"/>
        <v>143.93999999999869</v>
      </c>
      <c r="G1083" s="50">
        <v>671.99999999999704</v>
      </c>
      <c r="H1083" s="50">
        <v>776.00000000001046</v>
      </c>
      <c r="I1083" s="50">
        <f t="shared" si="54"/>
        <v>1.4480000000000075</v>
      </c>
      <c r="J1083" s="48">
        <f t="shared" si="55"/>
        <v>1.4480000000000075</v>
      </c>
      <c r="M1083">
        <v>99769.999999996799</v>
      </c>
    </row>
    <row r="1084" spans="2:13" ht="15" customHeight="1">
      <c r="B1084" s="51">
        <v>44526</v>
      </c>
      <c r="C1084" s="50">
        <v>93620.000000002619</v>
      </c>
      <c r="D1084" s="50">
        <v>44049.999999999272</v>
      </c>
      <c r="E1084" s="50">
        <v>0</v>
      </c>
      <c r="F1084" s="50">
        <f t="shared" si="53"/>
        <v>137.67000000000189</v>
      </c>
      <c r="G1084" s="50">
        <v>675.99999999998772</v>
      </c>
      <c r="H1084" s="50">
        <v>788.00000000001091</v>
      </c>
      <c r="I1084" s="50">
        <f t="shared" si="54"/>
        <v>1.4639999999999986</v>
      </c>
      <c r="J1084" s="48">
        <f t="shared" si="55"/>
        <v>1.4639999999999986</v>
      </c>
      <c r="M1084">
        <v>93620.000000002619</v>
      </c>
    </row>
    <row r="1085" spans="2:13" ht="14.55" customHeight="1">
      <c r="B1085" s="51">
        <v>44527</v>
      </c>
      <c r="C1085" s="50">
        <v>94500</v>
      </c>
      <c r="D1085" s="50">
        <v>41729.999999999563</v>
      </c>
      <c r="E1085" s="50">
        <v>0</v>
      </c>
      <c r="F1085" s="50">
        <f t="shared" si="53"/>
        <v>136.22999999999956</v>
      </c>
      <c r="G1085" s="50">
        <v>628.00000000001432</v>
      </c>
      <c r="H1085" s="50">
        <v>731.99999999999932</v>
      </c>
      <c r="I1085" s="50">
        <f t="shared" si="54"/>
        <v>1.3600000000000136</v>
      </c>
      <c r="J1085" s="48">
        <f t="shared" si="55"/>
        <v>1.3600000000000136</v>
      </c>
      <c r="M1085">
        <v>94500</v>
      </c>
    </row>
    <row r="1086" spans="2:13" ht="14.55" customHeight="1">
      <c r="B1086" s="51">
        <v>44528</v>
      </c>
      <c r="C1086" s="50">
        <v>92369.999999995343</v>
      </c>
      <c r="D1086" s="50">
        <v>41720.000000001164</v>
      </c>
      <c r="E1086" s="50">
        <v>0</v>
      </c>
      <c r="F1086" s="50">
        <f t="shared" si="53"/>
        <v>134.08999999999651</v>
      </c>
      <c r="G1086" s="50">
        <v>623.99999999999523</v>
      </c>
      <c r="H1086" s="50">
        <v>727.99999999998022</v>
      </c>
      <c r="I1086" s="50">
        <f t="shared" si="54"/>
        <v>1.3519999999999754</v>
      </c>
      <c r="J1086" s="48">
        <f t="shared" si="55"/>
        <v>1.3519999999999754</v>
      </c>
      <c r="M1086">
        <v>92369.999999995343</v>
      </c>
    </row>
    <row r="1087" spans="2:13" ht="14.55" customHeight="1">
      <c r="B1087" s="51">
        <v>44529</v>
      </c>
      <c r="C1087" s="50">
        <v>97660.000000003492</v>
      </c>
      <c r="D1087" s="50">
        <v>41619.999999998981</v>
      </c>
      <c r="E1087" s="50">
        <v>0</v>
      </c>
      <c r="F1087" s="50">
        <f t="shared" si="53"/>
        <v>139.28000000000247</v>
      </c>
      <c r="G1087" s="50">
        <v>592.00000000001296</v>
      </c>
      <c r="H1087" s="50">
        <v>695.99999999999795</v>
      </c>
      <c r="I1087" s="50">
        <f t="shared" si="54"/>
        <v>1.2880000000000109</v>
      </c>
      <c r="J1087" s="48">
        <f t="shared" si="55"/>
        <v>1.2880000000000109</v>
      </c>
      <c r="M1087">
        <v>97660.000000003492</v>
      </c>
    </row>
    <row r="1088" spans="2:13" ht="14.55" customHeight="1" thickBot="1">
      <c r="B1088" s="51">
        <v>44530</v>
      </c>
      <c r="C1088" s="50">
        <v>86879.999999997381</v>
      </c>
      <c r="D1088" s="50">
        <v>30619.999999998981</v>
      </c>
      <c r="E1088" s="50">
        <v>0</v>
      </c>
      <c r="F1088" s="50">
        <f t="shared" si="53"/>
        <v>117.49999999999636</v>
      </c>
      <c r="G1088" s="50">
        <v>611.99999999999477</v>
      </c>
      <c r="H1088" s="50">
        <v>724.00000000001796</v>
      </c>
      <c r="I1088" s="50">
        <f t="shared" si="54"/>
        <v>1.3360000000000127</v>
      </c>
      <c r="J1088" s="48">
        <f t="shared" si="55"/>
        <v>1.3360000000000127</v>
      </c>
      <c r="M1088">
        <v>86879.999999997381</v>
      </c>
    </row>
    <row r="1089" spans="2:13" ht="14.55" customHeight="1" thickBot="1">
      <c r="B1089" s="51"/>
      <c r="C1089" s="43">
        <v>3380439.9999999953</v>
      </c>
      <c r="D1089" s="43">
        <v>1288849.9999999986</v>
      </c>
      <c r="E1089" s="43">
        <v>400120.00000000262</v>
      </c>
      <c r="F1089" s="43">
        <f t="shared" si="53"/>
        <v>5069.4099999999971</v>
      </c>
      <c r="G1089" s="43">
        <v>31548.000000000007</v>
      </c>
      <c r="H1089" s="43">
        <v>13112.000000000015</v>
      </c>
      <c r="I1089" s="44">
        <f t="shared" si="54"/>
        <v>44.660000000000025</v>
      </c>
      <c r="J1089" s="49">
        <f t="shared" si="55"/>
        <v>44.660000000000025</v>
      </c>
      <c r="M1089">
        <v>3380439.9999999953</v>
      </c>
    </row>
    <row r="1090" spans="2:13" ht="14.55" customHeight="1">
      <c r="B1090" s="51">
        <v>44531</v>
      </c>
      <c r="C1090" s="50">
        <v>94099.999999998545</v>
      </c>
      <c r="D1090" s="50">
        <v>40000</v>
      </c>
      <c r="E1090" s="50">
        <v>0</v>
      </c>
      <c r="F1090" s="50">
        <f t="shared" si="53"/>
        <v>134.09999999999854</v>
      </c>
      <c r="G1090" s="50">
        <v>623.99999999999523</v>
      </c>
      <c r="H1090" s="50">
        <v>739.99999999998067</v>
      </c>
      <c r="I1090" s="50">
        <f t="shared" si="54"/>
        <v>1.3639999999999759</v>
      </c>
      <c r="J1090" s="48">
        <f t="shared" si="55"/>
        <v>1.3639999999999759</v>
      </c>
      <c r="M1090">
        <v>94099.999999998545</v>
      </c>
    </row>
    <row r="1091" spans="2:13" ht="14.55" customHeight="1">
      <c r="B1091" s="51">
        <v>44532</v>
      </c>
      <c r="C1091" s="50">
        <v>91190.000000002328</v>
      </c>
      <c r="D1091" s="50">
        <v>41479.999999999563</v>
      </c>
      <c r="E1091" s="50">
        <v>0</v>
      </c>
      <c r="F1091" s="50">
        <f t="shared" si="53"/>
        <v>132.67000000000189</v>
      </c>
      <c r="G1091" s="50">
        <v>639.99999999998636</v>
      </c>
      <c r="H1091" s="50">
        <v>756.00000000000023</v>
      </c>
      <c r="I1091" s="50">
        <f t="shared" si="54"/>
        <v>1.3959999999999866</v>
      </c>
      <c r="J1091" s="48">
        <f t="shared" si="55"/>
        <v>1.3959999999999866</v>
      </c>
      <c r="M1091">
        <v>91190.000000002328</v>
      </c>
    </row>
    <row r="1092" spans="2:13" ht="14.55" customHeight="1">
      <c r="B1092" s="51">
        <v>44533</v>
      </c>
      <c r="C1092" s="50">
        <v>89790.000000000873</v>
      </c>
      <c r="D1092" s="50">
        <v>41700.000000000728</v>
      </c>
      <c r="E1092" s="50">
        <v>0</v>
      </c>
      <c r="F1092" s="50">
        <f t="shared" si="53"/>
        <v>131.4900000000016</v>
      </c>
      <c r="G1092" s="50">
        <v>624.00000000002365</v>
      </c>
      <c r="H1092" s="50">
        <v>743.99999999999977</v>
      </c>
      <c r="I1092" s="50">
        <f t="shared" si="54"/>
        <v>1.3680000000000234</v>
      </c>
      <c r="J1092" s="48">
        <f t="shared" si="55"/>
        <v>1.3680000000000234</v>
      </c>
      <c r="M1092">
        <v>89790.000000000873</v>
      </c>
    </row>
    <row r="1093" spans="2:13" ht="14.55" customHeight="1">
      <c r="B1093" s="51">
        <v>44534</v>
      </c>
      <c r="C1093" s="50">
        <v>88959.999999999127</v>
      </c>
      <c r="D1093" s="50">
        <v>41850.000000002183</v>
      </c>
      <c r="E1093" s="50">
        <v>0</v>
      </c>
      <c r="F1093" s="50">
        <f t="shared" si="53"/>
        <v>130.81000000000131</v>
      </c>
      <c r="G1093" s="50">
        <v>635.99999999999568</v>
      </c>
      <c r="H1093" s="50">
        <v>748.00000000001887</v>
      </c>
      <c r="I1093" s="50">
        <f t="shared" si="54"/>
        <v>1.3840000000000146</v>
      </c>
      <c r="J1093" s="48">
        <f t="shared" si="55"/>
        <v>1.3840000000000146</v>
      </c>
      <c r="M1093">
        <v>88959.999999999127</v>
      </c>
    </row>
    <row r="1094" spans="2:13" ht="14.55" customHeight="1">
      <c r="B1094" s="51">
        <v>44535</v>
      </c>
      <c r="C1094" s="50">
        <v>91629.999999997381</v>
      </c>
      <c r="D1094" s="50">
        <v>42009.999999998399</v>
      </c>
      <c r="E1094" s="50">
        <v>0</v>
      </c>
      <c r="F1094" s="50">
        <f t="shared" si="53"/>
        <v>133.63999999999578</v>
      </c>
      <c r="G1094" s="50">
        <v>599.99999999999432</v>
      </c>
      <c r="H1094" s="50">
        <v>771.99999999999136</v>
      </c>
      <c r="I1094" s="50">
        <f t="shared" si="54"/>
        <v>1.3719999999999857</v>
      </c>
      <c r="J1094" s="48">
        <f t="shared" si="55"/>
        <v>1.3719999999999857</v>
      </c>
      <c r="M1094">
        <v>91629.999999997381</v>
      </c>
    </row>
    <row r="1095" spans="2:13" ht="14.55" customHeight="1">
      <c r="B1095" s="51">
        <v>44536</v>
      </c>
      <c r="C1095" s="50">
        <v>31150.000000001455</v>
      </c>
      <c r="D1095" s="50">
        <v>20990.000000001601</v>
      </c>
      <c r="E1095" s="50">
        <v>0</v>
      </c>
      <c r="F1095" s="50">
        <f t="shared" si="53"/>
        <v>52.140000000003056</v>
      </c>
      <c r="G1095" s="50">
        <v>259.99999999999091</v>
      </c>
      <c r="H1095" s="50">
        <v>256.00000000000023</v>
      </c>
      <c r="I1095" s="50">
        <f t="shared" si="54"/>
        <v>0.51599999999999113</v>
      </c>
      <c r="J1095" s="48">
        <f t="shared" si="55"/>
        <v>0.51599999999999113</v>
      </c>
      <c r="M1095">
        <v>31150.000000001455</v>
      </c>
    </row>
    <row r="1096" spans="2:13" ht="14.55" customHeight="1">
      <c r="B1096" s="51">
        <v>44537</v>
      </c>
      <c r="C1096" s="50">
        <v>0</v>
      </c>
      <c r="D1096" s="50">
        <v>0</v>
      </c>
      <c r="E1096" s="50">
        <v>0</v>
      </c>
      <c r="F1096" s="50">
        <f t="shared" si="53"/>
        <v>0</v>
      </c>
      <c r="G1096" s="50">
        <v>0</v>
      </c>
      <c r="H1096" s="50">
        <v>443.9999999999884</v>
      </c>
      <c r="I1096" s="50">
        <f t="shared" si="54"/>
        <v>0.4439999999999884</v>
      </c>
      <c r="J1096" s="48">
        <f t="shared" si="55"/>
        <v>0.4439999999999884</v>
      </c>
      <c r="M1096">
        <v>0</v>
      </c>
    </row>
    <row r="1097" spans="2:13" ht="14.55" customHeight="1">
      <c r="B1097" s="51">
        <v>44538</v>
      </c>
      <c r="C1097" s="50">
        <v>0</v>
      </c>
      <c r="D1097" s="50">
        <v>0</v>
      </c>
      <c r="E1097" s="50">
        <v>0</v>
      </c>
      <c r="F1097" s="50">
        <f t="shared" si="53"/>
        <v>0</v>
      </c>
      <c r="G1097" s="50">
        <v>132.000000000005</v>
      </c>
      <c r="H1097" s="50">
        <v>692.00000000000728</v>
      </c>
      <c r="I1097" s="50">
        <f t="shared" si="54"/>
        <v>0.82400000000001228</v>
      </c>
      <c r="J1097" s="48">
        <f t="shared" si="55"/>
        <v>0.82400000000001228</v>
      </c>
      <c r="M1097">
        <v>0</v>
      </c>
    </row>
    <row r="1098" spans="2:13" ht="14.55" customHeight="1">
      <c r="B1098" s="51">
        <v>44539</v>
      </c>
      <c r="C1098" s="50">
        <v>0</v>
      </c>
      <c r="D1098" s="50">
        <v>0</v>
      </c>
      <c r="E1098" s="50">
        <v>0</v>
      </c>
      <c r="F1098" s="50">
        <f t="shared" si="53"/>
        <v>0</v>
      </c>
      <c r="G1098" s="50">
        <v>575.99999999999341</v>
      </c>
      <c r="H1098" s="50">
        <v>692.00000000000728</v>
      </c>
      <c r="I1098" s="50">
        <f t="shared" si="54"/>
        <v>1.2680000000000007</v>
      </c>
      <c r="J1098" s="48">
        <f t="shared" si="55"/>
        <v>1.2680000000000007</v>
      </c>
      <c r="M1098">
        <v>0</v>
      </c>
    </row>
    <row r="1099" spans="2:13" ht="14.55" customHeight="1">
      <c r="B1099" s="51">
        <v>44540</v>
      </c>
      <c r="C1099" s="50">
        <v>0</v>
      </c>
      <c r="D1099" s="50">
        <v>0</v>
      </c>
      <c r="E1099" s="50">
        <v>0</v>
      </c>
      <c r="F1099" s="50">
        <f t="shared" si="53"/>
        <v>0</v>
      </c>
      <c r="G1099" s="50">
        <v>828.00000000000296</v>
      </c>
      <c r="H1099" s="50">
        <v>912.00000000000614</v>
      </c>
      <c r="I1099" s="50">
        <f t="shared" si="54"/>
        <v>1.7400000000000091</v>
      </c>
      <c r="J1099" s="48">
        <f t="shared" si="55"/>
        <v>1.7400000000000091</v>
      </c>
      <c r="M1099">
        <v>0</v>
      </c>
    </row>
    <row r="1100" spans="2:13" ht="14.55" customHeight="1">
      <c r="B1100" s="51">
        <v>44541</v>
      </c>
      <c r="C1100" s="50">
        <v>0</v>
      </c>
      <c r="D1100" s="50">
        <v>0</v>
      </c>
      <c r="E1100" s="50">
        <v>0</v>
      </c>
      <c r="F1100" s="50">
        <f t="shared" si="53"/>
        <v>0</v>
      </c>
      <c r="G1100" s="50">
        <v>848.00000000001319</v>
      </c>
      <c r="H1100" s="50">
        <v>919.99999999998749</v>
      </c>
      <c r="I1100" s="50">
        <f t="shared" si="54"/>
        <v>1.7680000000000007</v>
      </c>
      <c r="J1100" s="48">
        <f t="shared" si="55"/>
        <v>1.7680000000000007</v>
      </c>
      <c r="M1100">
        <v>0</v>
      </c>
    </row>
    <row r="1101" spans="2:13" ht="14.55" customHeight="1">
      <c r="B1101" s="51">
        <v>44542</v>
      </c>
      <c r="C1101" s="50">
        <v>0</v>
      </c>
      <c r="D1101" s="50">
        <v>0</v>
      </c>
      <c r="E1101" s="50">
        <v>0</v>
      </c>
      <c r="F1101" s="50">
        <f t="shared" si="53"/>
        <v>0</v>
      </c>
      <c r="G1101" s="50">
        <v>531.99999999998226</v>
      </c>
      <c r="H1101" s="50">
        <v>623.99999999999523</v>
      </c>
      <c r="I1101" s="50">
        <f t="shared" si="54"/>
        <v>1.1559999999999775</v>
      </c>
      <c r="J1101" s="48">
        <f t="shared" si="55"/>
        <v>1.1559999999999775</v>
      </c>
      <c r="M1101">
        <v>0</v>
      </c>
    </row>
    <row r="1102" spans="2:13" ht="14.55" customHeight="1">
      <c r="B1102" s="51">
        <v>44543</v>
      </c>
      <c r="C1102" s="50">
        <v>0</v>
      </c>
      <c r="D1102" s="50">
        <v>0</v>
      </c>
      <c r="E1102" s="50">
        <v>0</v>
      </c>
      <c r="F1102" s="50">
        <f t="shared" si="53"/>
        <v>0</v>
      </c>
      <c r="G1102" s="50">
        <v>592.00000000001296</v>
      </c>
      <c r="H1102" s="50">
        <v>680.00000000000682</v>
      </c>
      <c r="I1102" s="50">
        <f t="shared" si="54"/>
        <v>1.2720000000000198</v>
      </c>
      <c r="J1102" s="48">
        <f t="shared" si="55"/>
        <v>1.2720000000000198</v>
      </c>
      <c r="M1102">
        <v>0</v>
      </c>
    </row>
    <row r="1103" spans="2:13" ht="14.55" customHeight="1">
      <c r="B1103" s="51">
        <v>44544</v>
      </c>
      <c r="C1103" s="50">
        <v>0</v>
      </c>
      <c r="D1103" s="50">
        <v>0</v>
      </c>
      <c r="E1103" s="50">
        <v>0</v>
      </c>
      <c r="F1103" s="50">
        <f t="shared" si="53"/>
        <v>0</v>
      </c>
      <c r="G1103" s="50">
        <v>579.99999999998408</v>
      </c>
      <c r="H1103" s="50">
        <v>671.99999999999704</v>
      </c>
      <c r="I1103" s="50">
        <f t="shared" si="54"/>
        <v>1.2519999999999811</v>
      </c>
      <c r="J1103" s="48">
        <f t="shared" si="55"/>
        <v>1.2519999999999811</v>
      </c>
      <c r="M1103">
        <v>0</v>
      </c>
    </row>
    <row r="1104" spans="2:13" ht="14.55" customHeight="1">
      <c r="B1104" s="51">
        <v>44545</v>
      </c>
      <c r="C1104" s="50">
        <v>0</v>
      </c>
      <c r="D1104" s="50">
        <v>0</v>
      </c>
      <c r="E1104" s="50">
        <v>0</v>
      </c>
      <c r="F1104" s="50">
        <f t="shared" si="53"/>
        <v>0</v>
      </c>
      <c r="G1104" s="50">
        <v>524.00000000000091</v>
      </c>
      <c r="H1104" s="50">
        <v>608.00000000000409</v>
      </c>
      <c r="I1104" s="50">
        <f t="shared" si="54"/>
        <v>1.132000000000005</v>
      </c>
      <c r="J1104" s="48">
        <f t="shared" si="55"/>
        <v>1.132000000000005</v>
      </c>
      <c r="M1104">
        <v>0</v>
      </c>
    </row>
    <row r="1105" spans="2:13" ht="14.55" customHeight="1">
      <c r="B1105" s="51">
        <v>44546</v>
      </c>
      <c r="C1105" s="50">
        <v>0</v>
      </c>
      <c r="D1105" s="50">
        <v>0</v>
      </c>
      <c r="E1105" s="50">
        <v>0</v>
      </c>
      <c r="F1105" s="50">
        <f t="shared" si="53"/>
        <v>0</v>
      </c>
      <c r="G1105" s="50">
        <v>540.00000000002046</v>
      </c>
      <c r="H1105" s="50">
        <v>623.99999999999523</v>
      </c>
      <c r="I1105" s="50">
        <f t="shared" si="54"/>
        <v>1.1640000000000157</v>
      </c>
      <c r="J1105" s="48">
        <f t="shared" si="55"/>
        <v>1.1640000000000157</v>
      </c>
      <c r="M1105">
        <v>0</v>
      </c>
    </row>
    <row r="1106" spans="2:13" ht="14.55" customHeight="1">
      <c r="B1106" s="51">
        <v>44547</v>
      </c>
      <c r="C1106" s="50">
        <v>93660.000000003492</v>
      </c>
      <c r="D1106" s="50">
        <v>41859.999999996944</v>
      </c>
      <c r="E1106" s="50">
        <v>0</v>
      </c>
      <c r="F1106" s="50">
        <f t="shared" si="53"/>
        <v>135.52000000000044</v>
      </c>
      <c r="G1106" s="50">
        <v>687.99999999998818</v>
      </c>
      <c r="H1106" s="50">
        <v>780.00000000000114</v>
      </c>
      <c r="I1106" s="50">
        <f t="shared" si="54"/>
        <v>1.4679999999999893</v>
      </c>
      <c r="J1106" s="48">
        <f t="shared" si="55"/>
        <v>1.4679999999999893</v>
      </c>
      <c r="M1106">
        <v>93660.000000003492</v>
      </c>
    </row>
    <row r="1107" spans="2:13" ht="14.55" customHeight="1">
      <c r="B1107" s="51">
        <v>44548</v>
      </c>
      <c r="C1107" s="50">
        <v>70260.000000002037</v>
      </c>
      <c r="D1107" s="50">
        <v>41700.000000000728</v>
      </c>
      <c r="E1107" s="50">
        <v>0</v>
      </c>
      <c r="F1107" s="50">
        <f t="shared" si="53"/>
        <v>111.96000000000276</v>
      </c>
      <c r="G1107" s="50">
        <v>628.00000000001432</v>
      </c>
      <c r="H1107" s="50">
        <v>724.00000000001796</v>
      </c>
      <c r="I1107" s="50">
        <f t="shared" si="54"/>
        <v>1.3520000000000323</v>
      </c>
      <c r="J1107" s="48">
        <f t="shared" si="55"/>
        <v>1.3520000000000323</v>
      </c>
      <c r="M1107">
        <v>70260.000000002037</v>
      </c>
    </row>
    <row r="1108" spans="2:13" ht="14.55" customHeight="1">
      <c r="B1108" s="51">
        <v>44549</v>
      </c>
      <c r="C1108" s="50">
        <v>69769.999999996799</v>
      </c>
      <c r="D1108" s="50">
        <v>41630.000000001019</v>
      </c>
      <c r="E1108" s="50">
        <v>0</v>
      </c>
      <c r="F1108" s="50">
        <f t="shared" si="53"/>
        <v>111.39999999999782</v>
      </c>
      <c r="G1108" s="50">
        <v>615.99999999998545</v>
      </c>
      <c r="H1108" s="50">
        <v>707.99999999999841</v>
      </c>
      <c r="I1108" s="50">
        <f t="shared" si="54"/>
        <v>1.3239999999999839</v>
      </c>
      <c r="J1108" s="48">
        <f t="shared" si="55"/>
        <v>1.3239999999999839</v>
      </c>
      <c r="M1108">
        <v>69769.999999996799</v>
      </c>
    </row>
    <row r="1109" spans="2:13" ht="14.55" customHeight="1">
      <c r="B1109" s="51">
        <v>44550</v>
      </c>
      <c r="C1109" s="50">
        <v>69779.999999998836</v>
      </c>
      <c r="D1109" s="50">
        <v>41430.000000000291</v>
      </c>
      <c r="E1109" s="50">
        <v>0</v>
      </c>
      <c r="F1109" s="50">
        <f t="shared" si="53"/>
        <v>111.20999999999913</v>
      </c>
      <c r="G1109" s="50">
        <v>620.00000000000455</v>
      </c>
      <c r="H1109" s="50">
        <v>715.99999999997976</v>
      </c>
      <c r="I1109" s="50">
        <f t="shared" si="54"/>
        <v>1.3359999999999843</v>
      </c>
      <c r="J1109" s="48">
        <f t="shared" si="55"/>
        <v>1.3359999999999843</v>
      </c>
      <c r="M1109">
        <v>69779.999999998836</v>
      </c>
    </row>
    <row r="1110" spans="2:13" ht="14.55" customHeight="1">
      <c r="B1110" s="51">
        <v>44551</v>
      </c>
      <c r="C1110" s="50">
        <v>71300.00000000291</v>
      </c>
      <c r="D1110" s="50">
        <v>41669.999999998254</v>
      </c>
      <c r="E1110" s="50">
        <v>0</v>
      </c>
      <c r="F1110" s="50">
        <f t="shared" si="53"/>
        <v>112.97000000000116</v>
      </c>
      <c r="G1110" s="50">
        <v>587.99999999999386</v>
      </c>
      <c r="H1110" s="50">
        <v>692.00000000000728</v>
      </c>
      <c r="I1110" s="50">
        <f t="shared" si="54"/>
        <v>1.2800000000000011</v>
      </c>
      <c r="J1110" s="48">
        <f t="shared" si="55"/>
        <v>1.2800000000000011</v>
      </c>
      <c r="M1110">
        <v>71300.00000000291</v>
      </c>
    </row>
    <row r="1111" spans="2:13" ht="14.55" customHeight="1">
      <c r="B1111" s="51">
        <v>44552</v>
      </c>
      <c r="C1111" s="50">
        <v>21819.999999999709</v>
      </c>
      <c r="D1111" s="50">
        <v>41800.00000000291</v>
      </c>
      <c r="E1111" s="50">
        <v>50599.999999998545</v>
      </c>
      <c r="F1111" s="50">
        <f t="shared" si="53"/>
        <v>114.22000000000116</v>
      </c>
      <c r="G1111" s="50">
        <v>563.99999999999295</v>
      </c>
      <c r="H1111" s="50">
        <v>664.00000000001569</v>
      </c>
      <c r="I1111" s="50">
        <f t="shared" si="54"/>
        <v>1.2280000000000086</v>
      </c>
      <c r="J1111" s="48">
        <f t="shared" si="55"/>
        <v>1.2280000000000086</v>
      </c>
      <c r="M1111">
        <v>21819.999999999709</v>
      </c>
    </row>
    <row r="1112" spans="2:13" ht="14.55" customHeight="1">
      <c r="B1112" s="51">
        <v>44553</v>
      </c>
      <c r="C1112" s="50">
        <v>22909.999999996217</v>
      </c>
      <c r="D1112" s="50">
        <v>42099.999999998545</v>
      </c>
      <c r="E1112" s="50">
        <v>51000</v>
      </c>
      <c r="F1112" s="50">
        <f t="shared" si="53"/>
        <v>116.00999999999476</v>
      </c>
      <c r="G1112" s="50">
        <v>604.00000000001342</v>
      </c>
      <c r="H1112" s="50">
        <v>703.99999999997931</v>
      </c>
      <c r="I1112" s="50">
        <f t="shared" si="54"/>
        <v>1.3079999999999927</v>
      </c>
      <c r="J1112" s="48">
        <f t="shared" si="55"/>
        <v>1.3079999999999927</v>
      </c>
      <c r="M1112">
        <v>22909.999999996217</v>
      </c>
    </row>
    <row r="1113" spans="2:13" ht="14.55" customHeight="1">
      <c r="B1113" s="51">
        <v>44554</v>
      </c>
      <c r="C1113" s="50">
        <v>41709.999999999127</v>
      </c>
      <c r="D1113" s="50">
        <v>0</v>
      </c>
      <c r="E1113" s="50">
        <v>72059.999999997672</v>
      </c>
      <c r="F1113" s="50">
        <f t="shared" si="53"/>
        <v>113.7699999999968</v>
      </c>
      <c r="G1113" s="50">
        <v>627.9999999999859</v>
      </c>
      <c r="H1113" s="50">
        <v>724.00000000001796</v>
      </c>
      <c r="I1113" s="50">
        <f t="shared" si="54"/>
        <v>1.3520000000000039</v>
      </c>
      <c r="J1113" s="48">
        <f t="shared" si="55"/>
        <v>1.3520000000000039</v>
      </c>
      <c r="M1113">
        <v>41709.999999999127</v>
      </c>
    </row>
    <row r="1114" spans="2:13" ht="14.55" customHeight="1">
      <c r="B1114" s="51">
        <v>44555</v>
      </c>
      <c r="C1114" s="50">
        <v>39750</v>
      </c>
      <c r="D1114" s="50">
        <v>0</v>
      </c>
      <c r="E1114" s="50">
        <v>72940.000000002328</v>
      </c>
      <c r="F1114" s="50">
        <f t="shared" si="53"/>
        <v>112.69000000000233</v>
      </c>
      <c r="G1114" s="50">
        <v>632.000000000005</v>
      </c>
      <c r="H1114" s="50">
        <v>731.99999999999932</v>
      </c>
      <c r="I1114" s="50">
        <f t="shared" si="54"/>
        <v>1.3640000000000043</v>
      </c>
      <c r="J1114" s="48">
        <f t="shared" si="55"/>
        <v>1.3640000000000043</v>
      </c>
      <c r="M1114">
        <v>39750</v>
      </c>
    </row>
    <row r="1115" spans="2:13" ht="15" customHeight="1">
      <c r="B1115" s="51">
        <v>44556</v>
      </c>
      <c r="C1115" s="50">
        <v>20200.000000004366</v>
      </c>
      <c r="D1115" s="50">
        <v>26669.999999998254</v>
      </c>
      <c r="E1115" s="50">
        <v>64519.999999996799</v>
      </c>
      <c r="F1115" s="50">
        <f t="shared" si="53"/>
        <v>111.38999999999942</v>
      </c>
      <c r="G1115" s="50">
        <v>560.00000000000227</v>
      </c>
      <c r="H1115" s="50">
        <v>651.99999999998681</v>
      </c>
      <c r="I1115" s="50">
        <f t="shared" si="54"/>
        <v>1.2119999999999891</v>
      </c>
      <c r="J1115" s="48">
        <f t="shared" si="55"/>
        <v>1.2119999999999891</v>
      </c>
      <c r="M1115">
        <v>20200.000000004366</v>
      </c>
    </row>
    <row r="1116" spans="2:13" ht="15" customHeight="1">
      <c r="B1116" s="51">
        <v>44557</v>
      </c>
      <c r="C1116" s="50">
        <v>21419.999999998254</v>
      </c>
      <c r="D1116" s="50">
        <v>21200.000000000728</v>
      </c>
      <c r="E1116" s="50">
        <v>68790.000000000873</v>
      </c>
      <c r="F1116" s="50">
        <f t="shared" si="53"/>
        <v>111.40999999999985</v>
      </c>
      <c r="G1116" s="50">
        <v>596.00000000000364</v>
      </c>
      <c r="H1116" s="50">
        <v>692.00000000000728</v>
      </c>
      <c r="I1116" s="50">
        <f t="shared" si="54"/>
        <v>1.2880000000000109</v>
      </c>
      <c r="J1116" s="48">
        <f t="shared" si="55"/>
        <v>1.2880000000000109</v>
      </c>
      <c r="M1116">
        <v>21419.999999998254</v>
      </c>
    </row>
    <row r="1117" spans="2:13" ht="14.55" customHeight="1">
      <c r="B1117" s="51">
        <v>44558</v>
      </c>
      <c r="C1117" s="50">
        <v>0</v>
      </c>
      <c r="D1117" s="50">
        <v>42560.00000000131</v>
      </c>
      <c r="E1117" s="50">
        <v>74319.999999999709</v>
      </c>
      <c r="F1117" s="50">
        <f t="shared" si="53"/>
        <v>116.88000000000102</v>
      </c>
      <c r="G1117" s="50">
        <v>580.00000000001251</v>
      </c>
      <c r="H1117" s="50">
        <v>635.99999999999568</v>
      </c>
      <c r="I1117" s="50">
        <f t="shared" si="54"/>
        <v>1.2160000000000082</v>
      </c>
      <c r="J1117" s="48">
        <f t="shared" si="55"/>
        <v>1.2160000000000082</v>
      </c>
      <c r="M1117">
        <v>0</v>
      </c>
    </row>
    <row r="1118" spans="2:13" ht="14.55" customHeight="1">
      <c r="B1118" s="51">
        <v>44559</v>
      </c>
      <c r="C1118" s="50">
        <v>0</v>
      </c>
      <c r="D1118" s="50">
        <v>64799.999999999272</v>
      </c>
      <c r="E1118" s="50">
        <v>44840.000000003783</v>
      </c>
      <c r="F1118" s="50">
        <f t="shared" si="53"/>
        <v>109.64000000000306</v>
      </c>
      <c r="G1118" s="50">
        <v>572.00000000000273</v>
      </c>
      <c r="H1118" s="50">
        <v>707.99999999999841</v>
      </c>
      <c r="I1118" s="50">
        <f t="shared" si="54"/>
        <v>1.2800000000000011</v>
      </c>
      <c r="J1118" s="48">
        <f t="shared" si="55"/>
        <v>1.2800000000000011</v>
      </c>
      <c r="M1118">
        <v>0</v>
      </c>
    </row>
    <row r="1119" spans="2:13" ht="14.55" customHeight="1">
      <c r="B1119" s="51">
        <v>44560</v>
      </c>
      <c r="C1119" s="50">
        <v>0</v>
      </c>
      <c r="D1119" s="50">
        <v>67130.000000001019</v>
      </c>
      <c r="E1119" s="50">
        <v>41569.999999999709</v>
      </c>
      <c r="F1119" s="50">
        <f t="shared" si="53"/>
        <v>108.70000000000073</v>
      </c>
      <c r="G1119" s="50">
        <v>571.99999999997431</v>
      </c>
      <c r="H1119" s="50">
        <v>671.99999999999704</v>
      </c>
      <c r="I1119" s="50">
        <f t="shared" si="54"/>
        <v>1.2439999999999714</v>
      </c>
      <c r="J1119" s="48">
        <f t="shared" si="55"/>
        <v>1.2439999999999714</v>
      </c>
      <c r="M1119">
        <v>0</v>
      </c>
    </row>
    <row r="1120" spans="2:13" ht="14.55" customHeight="1" thickBot="1">
      <c r="B1120" s="51">
        <v>44561</v>
      </c>
      <c r="C1120" s="50">
        <v>0</v>
      </c>
      <c r="D1120" s="50">
        <v>65630.000000001019</v>
      </c>
      <c r="E1120" s="50">
        <v>41939.999999995052</v>
      </c>
      <c r="F1120" s="50">
        <f t="shared" si="53"/>
        <v>107.56999999999607</v>
      </c>
      <c r="G1120" s="50">
        <v>568.00000000001205</v>
      </c>
      <c r="H1120" s="50">
        <v>671.99999999999704</v>
      </c>
      <c r="I1120" s="50">
        <f t="shared" si="54"/>
        <v>1.2400000000000091</v>
      </c>
      <c r="J1120" s="48">
        <f t="shared" si="55"/>
        <v>1.2400000000000091</v>
      </c>
      <c r="M1120">
        <v>0</v>
      </c>
    </row>
    <row r="1121" spans="2:13" ht="14.55" customHeight="1" thickBot="1">
      <c r="B1121" s="51"/>
      <c r="C1121" s="43">
        <v>1029400.0000000015</v>
      </c>
      <c r="D1121" s="43">
        <v>808210.00000000279</v>
      </c>
      <c r="E1121" s="43">
        <v>582579.99999999441</v>
      </c>
      <c r="F1121" s="43">
        <f t="shared" si="53"/>
        <v>2420.1899999999987</v>
      </c>
      <c r="G1121" s="43">
        <v>17551.999999999989</v>
      </c>
      <c r="H1121" s="43">
        <v>21359.999999999985</v>
      </c>
      <c r="I1121" s="44">
        <f t="shared" si="54"/>
        <v>38.911999999999971</v>
      </c>
      <c r="J1121" s="49">
        <f t="shared" si="55"/>
        <v>38.911999999999971</v>
      </c>
      <c r="M1121">
        <v>1029400.0000000015</v>
      </c>
    </row>
    <row r="1122" spans="2:13" ht="14.55" customHeight="1">
      <c r="B1122" s="51">
        <v>44562</v>
      </c>
      <c r="C1122" s="50">
        <v>0</v>
      </c>
      <c r="D1122" s="50">
        <v>66000</v>
      </c>
      <c r="E1122" s="50">
        <v>42350.000000005821</v>
      </c>
      <c r="F1122" s="50">
        <f t="shared" si="53"/>
        <v>108.35000000000582</v>
      </c>
      <c r="G1122" s="50">
        <v>587.99999999999386</v>
      </c>
      <c r="H1122" s="50">
        <v>707.99999999999841</v>
      </c>
      <c r="I1122" s="50">
        <f t="shared" si="54"/>
        <v>1.2959999999999923</v>
      </c>
      <c r="J1122" s="48">
        <f t="shared" si="55"/>
        <v>1.2959999999999923</v>
      </c>
      <c r="M1122">
        <v>0</v>
      </c>
    </row>
    <row r="1123" spans="2:13" ht="14.55" customHeight="1">
      <c r="B1123" s="51">
        <v>44563</v>
      </c>
      <c r="C1123" s="50">
        <v>0</v>
      </c>
      <c r="D1123" s="50">
        <v>77019.999999996799</v>
      </c>
      <c r="E1123" s="50">
        <v>21229.999999995925</v>
      </c>
      <c r="F1123" s="50">
        <f t="shared" si="53"/>
        <v>98.249999999992724</v>
      </c>
      <c r="G1123" s="50">
        <v>623.99999999999523</v>
      </c>
      <c r="H1123" s="50">
        <v>740.00000000000909</v>
      </c>
      <c r="I1123" s="50">
        <f t="shared" si="54"/>
        <v>1.3640000000000043</v>
      </c>
      <c r="J1123" s="48">
        <f t="shared" si="55"/>
        <v>1.3640000000000043</v>
      </c>
      <c r="M1123">
        <v>0</v>
      </c>
    </row>
    <row r="1124" spans="2:13" ht="14.55" customHeight="1">
      <c r="B1124" s="51">
        <v>44564</v>
      </c>
      <c r="C1124" s="50">
        <v>0</v>
      </c>
      <c r="D1124" s="50">
        <v>66130.000000001019</v>
      </c>
      <c r="E1124" s="50">
        <v>41190.000000002328</v>
      </c>
      <c r="F1124" s="50">
        <f t="shared" si="53"/>
        <v>107.32000000000335</v>
      </c>
      <c r="G1124" s="50">
        <v>636.0000000000241</v>
      </c>
      <c r="H1124" s="50">
        <v>756.00000000000023</v>
      </c>
      <c r="I1124" s="50">
        <f t="shared" si="54"/>
        <v>1.3920000000000243</v>
      </c>
      <c r="J1124" s="48">
        <f t="shared" si="55"/>
        <v>1.3920000000000243</v>
      </c>
      <c r="M1124">
        <v>0</v>
      </c>
    </row>
    <row r="1125" spans="2:13" ht="14.55" customHeight="1">
      <c r="B1125" s="51">
        <v>44565</v>
      </c>
      <c r="C1125" s="50">
        <v>0</v>
      </c>
      <c r="D1125" s="50">
        <v>104850.00000000218</v>
      </c>
      <c r="E1125" s="50">
        <v>0</v>
      </c>
      <c r="F1125" s="50">
        <f t="shared" si="53"/>
        <v>104.85000000000218</v>
      </c>
      <c r="G1125" s="50">
        <v>671.99999999999704</v>
      </c>
      <c r="H1125" s="50">
        <v>800.00000000001137</v>
      </c>
      <c r="I1125" s="50">
        <f t="shared" si="54"/>
        <v>1.4720000000000084</v>
      </c>
      <c r="J1125" s="48">
        <f t="shared" si="55"/>
        <v>1.4720000000000084</v>
      </c>
      <c r="M1125">
        <v>0</v>
      </c>
    </row>
    <row r="1126" spans="2:13" ht="14.55" customHeight="1">
      <c r="B1126" s="51">
        <v>44566</v>
      </c>
      <c r="C1126" s="50">
        <v>0</v>
      </c>
      <c r="D1126" s="50">
        <v>150539.99999999724</v>
      </c>
      <c r="E1126" s="50">
        <v>0</v>
      </c>
      <c r="F1126" s="50">
        <f t="shared" si="53"/>
        <v>150.53999999999724</v>
      </c>
      <c r="G1126" s="50">
        <v>691.99999999997885</v>
      </c>
      <c r="H1126" s="50">
        <v>823.99999999998386</v>
      </c>
      <c r="I1126" s="50">
        <f t="shared" si="54"/>
        <v>1.5159999999999627</v>
      </c>
      <c r="J1126" s="48">
        <f t="shared" si="55"/>
        <v>1.5159999999999627</v>
      </c>
      <c r="M1126">
        <v>0</v>
      </c>
    </row>
    <row r="1127" spans="2:13" ht="14.55" customHeight="1">
      <c r="B1127" s="51">
        <v>44567</v>
      </c>
      <c r="C1127" s="50">
        <v>0</v>
      </c>
      <c r="D1127" s="50">
        <v>136840.00000000015</v>
      </c>
      <c r="E1127" s="50">
        <v>0</v>
      </c>
      <c r="F1127" s="50">
        <f t="shared" si="53"/>
        <v>136.84000000000015</v>
      </c>
      <c r="G1127" s="50">
        <v>516.00000000001955</v>
      </c>
      <c r="H1127" s="50">
        <v>592.00000000001296</v>
      </c>
      <c r="I1127" s="50">
        <f t="shared" si="54"/>
        <v>1.1080000000000325</v>
      </c>
      <c r="J1127" s="48">
        <f t="shared" si="55"/>
        <v>1.1080000000000325</v>
      </c>
      <c r="M1127">
        <v>0</v>
      </c>
    </row>
    <row r="1128" spans="2:13" ht="14.55" customHeight="1">
      <c r="B1128" s="51">
        <v>44568</v>
      </c>
      <c r="C1128" s="50">
        <v>0</v>
      </c>
      <c r="D1128" s="50">
        <v>133690.00000000233</v>
      </c>
      <c r="E1128" s="50">
        <v>0</v>
      </c>
      <c r="F1128" s="50">
        <f t="shared" si="53"/>
        <v>133.69000000000233</v>
      </c>
      <c r="G1128" s="50">
        <v>567.99999999998363</v>
      </c>
      <c r="H1128" s="50">
        <v>671.99999999999704</v>
      </c>
      <c r="I1128" s="50">
        <f t="shared" si="54"/>
        <v>1.2399999999999807</v>
      </c>
      <c r="J1128" s="48">
        <f t="shared" si="55"/>
        <v>1.2399999999999807</v>
      </c>
      <c r="M1128">
        <v>0</v>
      </c>
    </row>
    <row r="1129" spans="2:13" ht="14.55" customHeight="1">
      <c r="B1129" s="51">
        <v>44569</v>
      </c>
      <c r="C1129" s="50">
        <v>0</v>
      </c>
      <c r="D1129" s="50">
        <v>124889.99999999942</v>
      </c>
      <c r="E1129" s="50">
        <v>0</v>
      </c>
      <c r="F1129" s="50">
        <f t="shared" si="53"/>
        <v>124.88999999999942</v>
      </c>
      <c r="G1129" s="50">
        <v>484.00000000000887</v>
      </c>
      <c r="H1129" s="50">
        <v>572.00000000000273</v>
      </c>
      <c r="I1129" s="50">
        <f t="shared" si="54"/>
        <v>1.0560000000000116</v>
      </c>
      <c r="J1129" s="48">
        <f t="shared" si="55"/>
        <v>1.0560000000000116</v>
      </c>
      <c r="M1129">
        <v>0</v>
      </c>
    </row>
    <row r="1130" spans="2:13" ht="14.55" customHeight="1">
      <c r="B1130" s="51">
        <v>44570</v>
      </c>
      <c r="C1130" s="50">
        <v>0</v>
      </c>
      <c r="D1130" s="50">
        <v>123450.00000000073</v>
      </c>
      <c r="E1130" s="50">
        <v>0</v>
      </c>
      <c r="F1130" s="50">
        <f t="shared" si="53"/>
        <v>123.45000000000073</v>
      </c>
      <c r="G1130" s="50">
        <v>487.99999999999955</v>
      </c>
      <c r="H1130" s="50">
        <v>579.99999999998408</v>
      </c>
      <c r="I1130" s="50">
        <f t="shared" si="54"/>
        <v>1.0679999999999836</v>
      </c>
      <c r="J1130" s="48">
        <f t="shared" si="55"/>
        <v>1.0679999999999836</v>
      </c>
      <c r="M1130">
        <v>0</v>
      </c>
    </row>
    <row r="1131" spans="2:13" ht="14.55" customHeight="1">
      <c r="B1131" s="51">
        <v>44571</v>
      </c>
      <c r="C1131" s="50">
        <v>0</v>
      </c>
      <c r="D1131" s="50">
        <v>58879.999999997381</v>
      </c>
      <c r="E1131" s="50">
        <v>72709.999999999127</v>
      </c>
      <c r="F1131" s="50">
        <f t="shared" si="53"/>
        <v>131.58999999999651</v>
      </c>
      <c r="G1131" s="50">
        <v>512.00000000000045</v>
      </c>
      <c r="H1131" s="50">
        <v>604.00000000001342</v>
      </c>
      <c r="I1131" s="50">
        <f t="shared" si="54"/>
        <v>1.1160000000000139</v>
      </c>
      <c r="J1131" s="48">
        <f t="shared" si="55"/>
        <v>1.1160000000000139</v>
      </c>
      <c r="M1131">
        <v>0</v>
      </c>
    </row>
    <row r="1132" spans="2:13" ht="14.55" customHeight="1">
      <c r="B1132" s="51">
        <v>44572</v>
      </c>
      <c r="C1132" s="50">
        <v>0</v>
      </c>
      <c r="D1132" s="50">
        <v>0</v>
      </c>
      <c r="E1132" s="50">
        <v>116019.9999999968</v>
      </c>
      <c r="F1132" s="50">
        <f t="shared" si="53"/>
        <v>116.0199999999968</v>
      </c>
      <c r="G1132" s="50">
        <v>500</v>
      </c>
      <c r="H1132" s="50">
        <v>591.99999999998454</v>
      </c>
      <c r="I1132" s="50">
        <f t="shared" si="54"/>
        <v>1.0919999999999845</v>
      </c>
      <c r="J1132" s="48">
        <f t="shared" si="55"/>
        <v>1.0919999999999845</v>
      </c>
      <c r="M1132">
        <v>0</v>
      </c>
    </row>
    <row r="1133" spans="2:13" ht="14.55" customHeight="1">
      <c r="B1133" s="51">
        <v>44573</v>
      </c>
      <c r="C1133" s="50">
        <v>0</v>
      </c>
      <c r="D1133" s="50">
        <v>41920.000000001892</v>
      </c>
      <c r="E1133" s="50">
        <v>80240.000000005239</v>
      </c>
      <c r="F1133" s="50">
        <f t="shared" si="53"/>
        <v>122.16000000000713</v>
      </c>
      <c r="G1133" s="50">
        <v>548.00000000000182</v>
      </c>
      <c r="H1133" s="50">
        <v>632.000000000005</v>
      </c>
      <c r="I1133" s="50">
        <f t="shared" si="54"/>
        <v>1.1800000000000068</v>
      </c>
      <c r="J1133" s="48">
        <f t="shared" si="55"/>
        <v>1.1800000000000068</v>
      </c>
      <c r="M1133">
        <v>0</v>
      </c>
    </row>
    <row r="1134" spans="2:13" ht="14.55" customHeight="1">
      <c r="B1134" s="51">
        <v>44574</v>
      </c>
      <c r="C1134" s="50">
        <v>0</v>
      </c>
      <c r="D1134" s="50">
        <v>36540.000000000873</v>
      </c>
      <c r="E1134" s="50">
        <v>76000</v>
      </c>
      <c r="F1134" s="50">
        <f t="shared" ref="F1134:F1197" si="56">SUM(C1134:E1134)/1000</f>
        <v>112.54000000000087</v>
      </c>
      <c r="G1134" s="50">
        <v>632.000000000005</v>
      </c>
      <c r="H1134" s="50">
        <v>748.00000000001887</v>
      </c>
      <c r="I1134" s="50">
        <f t="shared" ref="I1134:I1197" si="57">SUM(G1134:H1134)/1000</f>
        <v>1.3800000000000239</v>
      </c>
      <c r="J1134" s="48">
        <f t="shared" si="55"/>
        <v>1.3800000000000239</v>
      </c>
      <c r="M1134">
        <v>0</v>
      </c>
    </row>
    <row r="1135" spans="2:13" ht="14.55" customHeight="1">
      <c r="B1135" s="51">
        <v>44575</v>
      </c>
      <c r="C1135" s="50">
        <v>0</v>
      </c>
      <c r="D1135" s="50">
        <v>41359.999999996944</v>
      </c>
      <c r="E1135" s="50">
        <v>73839.999999996508</v>
      </c>
      <c r="F1135" s="50">
        <f t="shared" si="56"/>
        <v>115.19999999999345</v>
      </c>
      <c r="G1135" s="50">
        <v>555.99999999998317</v>
      </c>
      <c r="H1135" s="50">
        <v>651.99999999998681</v>
      </c>
      <c r="I1135" s="50">
        <f t="shared" si="57"/>
        <v>1.20799999999997</v>
      </c>
      <c r="J1135" s="48">
        <f t="shared" si="55"/>
        <v>1.20799999999997</v>
      </c>
      <c r="M1135">
        <v>0</v>
      </c>
    </row>
    <row r="1136" spans="2:13" ht="14.55" customHeight="1">
      <c r="B1136" s="51">
        <v>44576</v>
      </c>
      <c r="C1136" s="50">
        <v>0</v>
      </c>
      <c r="D1136" s="50">
        <v>39480.000000003201</v>
      </c>
      <c r="E1136" s="50">
        <v>73470.000000001164</v>
      </c>
      <c r="F1136" s="50">
        <f t="shared" si="56"/>
        <v>112.95000000000437</v>
      </c>
      <c r="G1136" s="50">
        <v>572.00000000000273</v>
      </c>
      <c r="H1136" s="50">
        <v>675.99999999998772</v>
      </c>
      <c r="I1136" s="50">
        <f t="shared" si="57"/>
        <v>1.2479999999999905</v>
      </c>
      <c r="J1136" s="48">
        <f t="shared" si="55"/>
        <v>1.2479999999999905</v>
      </c>
      <c r="M1136">
        <v>0</v>
      </c>
    </row>
    <row r="1137" spans="2:13" ht="14.55" customHeight="1">
      <c r="B1137" s="51">
        <v>44577</v>
      </c>
      <c r="C1137" s="50">
        <v>0</v>
      </c>
      <c r="D1137" s="50">
        <v>40109.999999996944</v>
      </c>
      <c r="E1137" s="50">
        <v>74540.000000000873</v>
      </c>
      <c r="F1137" s="50">
        <f t="shared" si="56"/>
        <v>114.64999999999782</v>
      </c>
      <c r="G1137" s="50">
        <v>604.00000000001342</v>
      </c>
      <c r="H1137" s="50">
        <v>712.00000000001751</v>
      </c>
      <c r="I1137" s="50">
        <f t="shared" si="57"/>
        <v>1.3160000000000309</v>
      </c>
      <c r="J1137" s="48">
        <f t="shared" si="55"/>
        <v>1.3160000000000309</v>
      </c>
      <c r="M1137">
        <v>0</v>
      </c>
    </row>
    <row r="1138" spans="2:13" ht="14.55" customHeight="1">
      <c r="B1138" s="51">
        <v>44578</v>
      </c>
      <c r="C1138" s="50">
        <v>0</v>
      </c>
      <c r="D1138" s="50">
        <v>40180.000000000291</v>
      </c>
      <c r="E1138" s="50">
        <v>73319.999999999709</v>
      </c>
      <c r="F1138" s="50">
        <f t="shared" si="56"/>
        <v>113.5</v>
      </c>
      <c r="G1138" s="50">
        <v>539.99999999999204</v>
      </c>
      <c r="H1138" s="50">
        <v>635.99999999999568</v>
      </c>
      <c r="I1138" s="50">
        <f t="shared" si="57"/>
        <v>1.1759999999999877</v>
      </c>
      <c r="J1138" s="48">
        <f t="shared" ref="J1138:J1201" si="58">I1138</f>
        <v>1.1759999999999877</v>
      </c>
      <c r="M1138">
        <v>0</v>
      </c>
    </row>
    <row r="1139" spans="2:13" ht="14.55" customHeight="1">
      <c r="B1139" s="51">
        <v>44579</v>
      </c>
      <c r="C1139" s="50">
        <v>0</v>
      </c>
      <c r="D1139" s="50">
        <v>41870.000000002619</v>
      </c>
      <c r="E1139" s="50">
        <v>75970.000000001164</v>
      </c>
      <c r="F1139" s="50">
        <f t="shared" si="56"/>
        <v>117.84000000000378</v>
      </c>
      <c r="G1139" s="50">
        <v>580.00000000001251</v>
      </c>
      <c r="H1139" s="50">
        <v>692.00000000000728</v>
      </c>
      <c r="I1139" s="50">
        <f t="shared" si="57"/>
        <v>1.2720000000000198</v>
      </c>
      <c r="J1139" s="48">
        <f t="shared" si="58"/>
        <v>1.2720000000000198</v>
      </c>
      <c r="M1139">
        <v>0</v>
      </c>
    </row>
    <row r="1140" spans="2:13" ht="14.55" customHeight="1">
      <c r="B1140" s="51">
        <v>44580</v>
      </c>
      <c r="C1140" s="50">
        <v>0</v>
      </c>
      <c r="D1140" s="50">
        <v>42629.999999997381</v>
      </c>
      <c r="E1140" s="50">
        <v>78819.999999999709</v>
      </c>
      <c r="F1140" s="50">
        <f t="shared" si="56"/>
        <v>121.44999999999709</v>
      </c>
      <c r="G1140" s="50">
        <v>560.00000000000227</v>
      </c>
      <c r="H1140" s="50">
        <v>659.99999999999659</v>
      </c>
      <c r="I1140" s="50">
        <f t="shared" si="57"/>
        <v>1.2199999999999989</v>
      </c>
      <c r="J1140" s="48">
        <f t="shared" si="58"/>
        <v>1.2199999999999989</v>
      </c>
      <c r="M1140">
        <v>0</v>
      </c>
    </row>
    <row r="1141" spans="2:13" ht="14.55" customHeight="1">
      <c r="B1141" s="51">
        <v>44581</v>
      </c>
      <c r="C1141" s="50">
        <v>0</v>
      </c>
      <c r="D1141" s="50">
        <v>42260.000000002037</v>
      </c>
      <c r="E1141" s="50">
        <v>81250</v>
      </c>
      <c r="F1141" s="50">
        <f t="shared" si="56"/>
        <v>123.51000000000204</v>
      </c>
      <c r="G1141" s="50">
        <v>643.99999999997704</v>
      </c>
      <c r="H1141" s="50">
        <v>743.99999999999977</v>
      </c>
      <c r="I1141" s="50">
        <f t="shared" si="57"/>
        <v>1.3879999999999768</v>
      </c>
      <c r="J1141" s="48">
        <f t="shared" si="58"/>
        <v>1.3879999999999768</v>
      </c>
      <c r="M1141">
        <v>0</v>
      </c>
    </row>
    <row r="1142" spans="2:13" ht="14.55" customHeight="1">
      <c r="B1142" s="51">
        <v>44582</v>
      </c>
      <c r="C1142" s="50">
        <v>0</v>
      </c>
      <c r="D1142" s="50">
        <v>42659.999999999854</v>
      </c>
      <c r="E1142" s="50">
        <v>84040.000000000873</v>
      </c>
      <c r="F1142" s="50">
        <f t="shared" si="56"/>
        <v>126.70000000000073</v>
      </c>
      <c r="G1142" s="50">
        <v>664.00000000001569</v>
      </c>
      <c r="H1142" s="50">
        <v>763.99999999998158</v>
      </c>
      <c r="I1142" s="50">
        <f t="shared" si="57"/>
        <v>1.4279999999999973</v>
      </c>
      <c r="J1142" s="48">
        <f t="shared" si="58"/>
        <v>1.4279999999999973</v>
      </c>
      <c r="M1142">
        <v>0</v>
      </c>
    </row>
    <row r="1143" spans="2:13" ht="14.55" customHeight="1">
      <c r="B1143" s="51">
        <v>44583</v>
      </c>
      <c r="C1143" s="50">
        <v>0</v>
      </c>
      <c r="D1143" s="50">
        <v>42509.999999998399</v>
      </c>
      <c r="E1143" s="50">
        <v>83110.000000000582</v>
      </c>
      <c r="F1143" s="50">
        <f t="shared" si="56"/>
        <v>125.61999999999898</v>
      </c>
      <c r="G1143" s="50">
        <v>707.99999999999841</v>
      </c>
      <c r="H1143" s="50">
        <v>808.00000000002115</v>
      </c>
      <c r="I1143" s="50">
        <f t="shared" si="57"/>
        <v>1.5160000000000196</v>
      </c>
      <c r="J1143" s="48">
        <f t="shared" si="58"/>
        <v>1.5160000000000196</v>
      </c>
      <c r="M1143">
        <v>0</v>
      </c>
    </row>
    <row r="1144" spans="2:13" ht="14.55" customHeight="1">
      <c r="B1144" s="51">
        <v>44584</v>
      </c>
      <c r="C1144" s="50">
        <v>0</v>
      </c>
      <c r="D1144" s="50">
        <v>42420.000000001892</v>
      </c>
      <c r="E1144" s="50">
        <v>90329.99999999447</v>
      </c>
      <c r="F1144" s="50">
        <f t="shared" si="56"/>
        <v>132.74999999999636</v>
      </c>
      <c r="G1144" s="50">
        <v>651.99999999998681</v>
      </c>
      <c r="H1144" s="50">
        <v>751.99999999998113</v>
      </c>
      <c r="I1144" s="50">
        <f t="shared" si="57"/>
        <v>1.4039999999999679</v>
      </c>
      <c r="J1144" s="48">
        <f t="shared" si="58"/>
        <v>1.4039999999999679</v>
      </c>
      <c r="M1144">
        <v>0</v>
      </c>
    </row>
    <row r="1145" spans="2:13" ht="14.55" customHeight="1">
      <c r="B1145" s="51">
        <v>44585</v>
      </c>
      <c r="C1145" s="50">
        <v>0</v>
      </c>
      <c r="D1145" s="50">
        <v>42669.999999998254</v>
      </c>
      <c r="E1145" s="50">
        <v>89020.000000004075</v>
      </c>
      <c r="F1145" s="50">
        <f t="shared" si="56"/>
        <v>131.69000000000233</v>
      </c>
      <c r="G1145" s="50">
        <v>620.00000000000455</v>
      </c>
      <c r="H1145" s="50">
        <v>719.99999999999886</v>
      </c>
      <c r="I1145" s="50">
        <f t="shared" si="57"/>
        <v>1.3400000000000034</v>
      </c>
      <c r="J1145" s="48">
        <f t="shared" si="58"/>
        <v>1.3400000000000034</v>
      </c>
      <c r="M1145">
        <v>0</v>
      </c>
    </row>
    <row r="1146" spans="2:13" ht="14.55" customHeight="1">
      <c r="B1146" s="51">
        <v>44586</v>
      </c>
      <c r="C1146" s="50">
        <v>0</v>
      </c>
      <c r="D1146" s="50">
        <v>41420.000000001892</v>
      </c>
      <c r="E1146" s="50">
        <v>86639.999999999418</v>
      </c>
      <c r="F1146" s="50">
        <f t="shared" si="56"/>
        <v>128.06000000000131</v>
      </c>
      <c r="G1146" s="50">
        <v>616.00000000001387</v>
      </c>
      <c r="H1146" s="50">
        <v>712.00000000001751</v>
      </c>
      <c r="I1146" s="50">
        <f t="shared" si="57"/>
        <v>1.3280000000000314</v>
      </c>
      <c r="J1146" s="48">
        <f t="shared" si="58"/>
        <v>1.3280000000000314</v>
      </c>
      <c r="M1146">
        <v>0</v>
      </c>
    </row>
    <row r="1147" spans="2:13" ht="15" customHeight="1">
      <c r="B1147" s="51">
        <v>44587</v>
      </c>
      <c r="C1147" s="50">
        <v>0</v>
      </c>
      <c r="D1147" s="50">
        <v>41639.999999999418</v>
      </c>
      <c r="E1147" s="50">
        <v>79930.000000000291</v>
      </c>
      <c r="F1147" s="50">
        <f t="shared" si="56"/>
        <v>121.56999999999971</v>
      </c>
      <c r="G1147" s="50">
        <v>572.00000000000273</v>
      </c>
      <c r="H1147" s="50">
        <v>668.00000000000637</v>
      </c>
      <c r="I1147" s="50">
        <f t="shared" si="57"/>
        <v>1.2400000000000091</v>
      </c>
      <c r="J1147" s="48">
        <f t="shared" si="58"/>
        <v>1.2400000000000091</v>
      </c>
      <c r="M1147">
        <v>0</v>
      </c>
    </row>
    <row r="1148" spans="2:13" ht="15" customHeight="1">
      <c r="B1148" s="51">
        <v>44588</v>
      </c>
      <c r="C1148" s="50">
        <v>0</v>
      </c>
      <c r="D1148" s="50">
        <v>39969.999999997526</v>
      </c>
      <c r="E1148" s="50">
        <v>78699.99999999709</v>
      </c>
      <c r="F1148" s="50">
        <f t="shared" si="56"/>
        <v>118.66999999999462</v>
      </c>
      <c r="G1148" s="50">
        <v>571.99999999997431</v>
      </c>
      <c r="H1148" s="50">
        <v>667.99999999997794</v>
      </c>
      <c r="I1148" s="50">
        <f t="shared" si="57"/>
        <v>1.2399999999999523</v>
      </c>
      <c r="J1148" s="48">
        <f t="shared" si="58"/>
        <v>1.2399999999999523</v>
      </c>
      <c r="M1148">
        <v>0</v>
      </c>
    </row>
    <row r="1149" spans="2:13" ht="14.55" customHeight="1">
      <c r="B1149" s="51">
        <v>44589</v>
      </c>
      <c r="C1149" s="50">
        <v>0</v>
      </c>
      <c r="D1149" s="50">
        <v>40800.00000000291</v>
      </c>
      <c r="E1149" s="50">
        <v>74520.000000004075</v>
      </c>
      <c r="F1149" s="50">
        <f t="shared" si="56"/>
        <v>115.32000000000698</v>
      </c>
      <c r="G1149" s="50">
        <v>516.00000000001955</v>
      </c>
      <c r="H1149" s="50">
        <v>600.00000000002274</v>
      </c>
      <c r="I1149" s="50">
        <f t="shared" si="57"/>
        <v>1.1160000000000423</v>
      </c>
      <c r="J1149" s="48">
        <f t="shared" si="58"/>
        <v>1.1160000000000423</v>
      </c>
      <c r="M1149">
        <v>0</v>
      </c>
    </row>
    <row r="1150" spans="2:13" ht="14.55" customHeight="1">
      <c r="B1150" s="51">
        <v>44590</v>
      </c>
      <c r="C1150" s="50">
        <v>0</v>
      </c>
      <c r="D1150" s="50">
        <v>20829.999999998108</v>
      </c>
      <c r="E1150" s="50">
        <v>53699.99999999709</v>
      </c>
      <c r="F1150" s="50">
        <f t="shared" si="56"/>
        <v>74.529999999995198</v>
      </c>
      <c r="G1150" s="50">
        <v>359.99999999998522</v>
      </c>
      <c r="H1150" s="50">
        <v>423.99999999997817</v>
      </c>
      <c r="I1150" s="50">
        <f t="shared" si="57"/>
        <v>0.78399999999996339</v>
      </c>
      <c r="J1150" s="48">
        <f t="shared" si="58"/>
        <v>0.78399999999996339</v>
      </c>
      <c r="M1150">
        <v>0</v>
      </c>
    </row>
    <row r="1151" spans="2:13" ht="14.55" customHeight="1">
      <c r="B1151" s="51">
        <v>44591</v>
      </c>
      <c r="C1151" s="50">
        <v>0</v>
      </c>
      <c r="D1151" s="50">
        <v>42010.000000002037</v>
      </c>
      <c r="E1151" s="50">
        <v>109690.00000000233</v>
      </c>
      <c r="F1151" s="50">
        <f t="shared" si="56"/>
        <v>151.70000000000437</v>
      </c>
      <c r="G1151" s="50">
        <v>572.00000000000273</v>
      </c>
      <c r="H1151" s="50">
        <v>676.00000000001614</v>
      </c>
      <c r="I1151" s="50">
        <f t="shared" si="57"/>
        <v>1.2480000000000189</v>
      </c>
      <c r="J1151" s="48">
        <f t="shared" si="58"/>
        <v>1.2480000000000189</v>
      </c>
      <c r="M1151">
        <v>0</v>
      </c>
    </row>
    <row r="1152" spans="2:13" ht="14.55" customHeight="1" thickBot="1">
      <c r="B1152" s="51">
        <v>44592</v>
      </c>
      <c r="C1152" s="50">
        <v>0</v>
      </c>
      <c r="D1152" s="50">
        <v>41919.999999998254</v>
      </c>
      <c r="E1152" s="50">
        <v>76569.999999999709</v>
      </c>
      <c r="F1152" s="50">
        <f t="shared" si="56"/>
        <v>118.48999999999796</v>
      </c>
      <c r="G1152" s="50">
        <v>451.99999999999818</v>
      </c>
      <c r="H1152" s="50">
        <v>527.99999999999159</v>
      </c>
      <c r="I1152" s="50">
        <f t="shared" si="57"/>
        <v>0.97999999999998977</v>
      </c>
      <c r="J1152" s="48">
        <f t="shared" si="58"/>
        <v>0.97999999999998977</v>
      </c>
      <c r="M1152">
        <v>0</v>
      </c>
    </row>
    <row r="1153" spans="2:13" ht="14.55" customHeight="1" thickBot="1">
      <c r="B1153" s="51"/>
      <c r="C1153" s="43">
        <v>0</v>
      </c>
      <c r="D1153" s="43">
        <v>1847489.9999999981</v>
      </c>
      <c r="E1153" s="43">
        <v>1887200.0000000049</v>
      </c>
      <c r="F1153" s="43">
        <f t="shared" si="56"/>
        <v>3734.6900000000028</v>
      </c>
      <c r="G1153" s="43">
        <v>17820</v>
      </c>
      <c r="H1153" s="43">
        <v>20912.000000000011</v>
      </c>
      <c r="I1153" s="44">
        <f t="shared" si="57"/>
        <v>38.732000000000014</v>
      </c>
      <c r="J1153" s="49">
        <f t="shared" si="58"/>
        <v>38.732000000000014</v>
      </c>
      <c r="M1153">
        <v>0</v>
      </c>
    </row>
    <row r="1154" spans="2:13" ht="14.55" customHeight="1">
      <c r="B1154" s="51">
        <v>44593</v>
      </c>
      <c r="C1154" s="50">
        <v>0</v>
      </c>
      <c r="D1154" s="50">
        <v>42130.000000001019</v>
      </c>
      <c r="E1154" s="50">
        <v>78369.999999995343</v>
      </c>
      <c r="F1154" s="50">
        <f t="shared" si="56"/>
        <v>120.49999999999636</v>
      </c>
      <c r="G1154" s="50">
        <v>552.00000000002092</v>
      </c>
      <c r="H1154" s="50">
        <v>644.00000000000546</v>
      </c>
      <c r="I1154" s="50">
        <f t="shared" si="57"/>
        <v>1.1960000000000264</v>
      </c>
      <c r="J1154" s="48">
        <f t="shared" si="58"/>
        <v>1.1960000000000264</v>
      </c>
      <c r="M1154">
        <v>0</v>
      </c>
    </row>
    <row r="1155" spans="2:13" ht="14.55" customHeight="1">
      <c r="B1155" s="51">
        <v>44594</v>
      </c>
      <c r="C1155" s="50">
        <v>0</v>
      </c>
      <c r="D1155" s="50">
        <v>40290.000000000873</v>
      </c>
      <c r="E1155" s="50">
        <v>78490.000000005239</v>
      </c>
      <c r="F1155" s="50">
        <f t="shared" si="56"/>
        <v>118.78000000000611</v>
      </c>
      <c r="G1155" s="50">
        <v>563.99999999999295</v>
      </c>
      <c r="H1155" s="50">
        <v>659.99999999999659</v>
      </c>
      <c r="I1155" s="50">
        <f t="shared" si="57"/>
        <v>1.2239999999999895</v>
      </c>
      <c r="J1155" s="48">
        <f t="shared" si="58"/>
        <v>1.2239999999999895</v>
      </c>
      <c r="M1155">
        <v>0</v>
      </c>
    </row>
    <row r="1156" spans="2:13" ht="14.55" customHeight="1">
      <c r="B1156" s="51">
        <v>44595</v>
      </c>
      <c r="C1156" s="50">
        <v>56889.999999999418</v>
      </c>
      <c r="D1156" s="50">
        <v>41979.999999999563</v>
      </c>
      <c r="E1156" s="50">
        <v>23739.999999997963</v>
      </c>
      <c r="F1156" s="50">
        <f t="shared" si="56"/>
        <v>122.60999999999694</v>
      </c>
      <c r="G1156" s="50">
        <v>584.00000000000318</v>
      </c>
      <c r="H1156" s="50">
        <v>683.9999999999975</v>
      </c>
      <c r="I1156" s="50">
        <f t="shared" si="57"/>
        <v>1.2680000000000007</v>
      </c>
      <c r="J1156" s="48">
        <f t="shared" si="58"/>
        <v>1.2680000000000007</v>
      </c>
      <c r="M1156">
        <v>56889.999999999418</v>
      </c>
    </row>
    <row r="1157" spans="2:13" ht="14.55" customHeight="1">
      <c r="B1157" s="51">
        <v>44596</v>
      </c>
      <c r="C1157" s="50">
        <v>83590.000000003783</v>
      </c>
      <c r="D1157" s="50">
        <v>42399.999999997817</v>
      </c>
      <c r="E1157" s="50">
        <v>0</v>
      </c>
      <c r="F1157" s="50">
        <f t="shared" si="56"/>
        <v>125.9900000000016</v>
      </c>
      <c r="G1157" s="50">
        <v>560.00000000000227</v>
      </c>
      <c r="H1157" s="50">
        <v>652.00000000001523</v>
      </c>
      <c r="I1157" s="50">
        <f t="shared" si="57"/>
        <v>1.2120000000000175</v>
      </c>
      <c r="J1157" s="48">
        <f t="shared" si="58"/>
        <v>1.2120000000000175</v>
      </c>
      <c r="M1157">
        <v>83590.000000003783</v>
      </c>
    </row>
    <row r="1158" spans="2:13" ht="14.55" customHeight="1">
      <c r="B1158" s="51">
        <v>44597</v>
      </c>
      <c r="C1158" s="50">
        <v>69250</v>
      </c>
      <c r="D1158" s="50">
        <v>20990.000000001601</v>
      </c>
      <c r="E1158" s="50">
        <v>30610.000000000582</v>
      </c>
      <c r="F1158" s="50">
        <f t="shared" si="56"/>
        <v>120.85000000000218</v>
      </c>
      <c r="G1158" s="50">
        <v>567.99999999998363</v>
      </c>
      <c r="H1158" s="50">
        <v>659.99999999999659</v>
      </c>
      <c r="I1158" s="50">
        <f t="shared" si="57"/>
        <v>1.2279999999999802</v>
      </c>
      <c r="J1158" s="48">
        <f t="shared" si="58"/>
        <v>1.2279999999999802</v>
      </c>
      <c r="M1158">
        <v>69250</v>
      </c>
    </row>
    <row r="1159" spans="2:13" ht="14.55" customHeight="1">
      <c r="B1159" s="51">
        <v>44598</v>
      </c>
      <c r="C1159" s="50">
        <v>83339.999999996508</v>
      </c>
      <c r="D1159" s="50">
        <v>41549.999999999272</v>
      </c>
      <c r="E1159" s="50">
        <v>0</v>
      </c>
      <c r="F1159" s="50">
        <f t="shared" si="56"/>
        <v>124.88999999999578</v>
      </c>
      <c r="G1159" s="50">
        <v>539.99999999999204</v>
      </c>
      <c r="H1159" s="50">
        <v>639.99999999998636</v>
      </c>
      <c r="I1159" s="50">
        <f t="shared" si="57"/>
        <v>1.1799999999999784</v>
      </c>
      <c r="J1159" s="48">
        <f t="shared" si="58"/>
        <v>1.1799999999999784</v>
      </c>
      <c r="M1159">
        <v>83339.999999996508</v>
      </c>
    </row>
    <row r="1160" spans="2:13" ht="14.55" customHeight="1">
      <c r="B1160" s="51">
        <v>44599</v>
      </c>
      <c r="C1160" s="50">
        <v>84849.999999998545</v>
      </c>
      <c r="D1160" s="50">
        <v>42490.000000001601</v>
      </c>
      <c r="E1160" s="50">
        <v>0</v>
      </c>
      <c r="F1160" s="50">
        <f t="shared" si="56"/>
        <v>127.34000000000015</v>
      </c>
      <c r="G1160" s="50">
        <v>540.00000000002046</v>
      </c>
      <c r="H1160" s="50">
        <v>632.000000000005</v>
      </c>
      <c r="I1160" s="50">
        <f t="shared" si="57"/>
        <v>1.1720000000000255</v>
      </c>
      <c r="J1160" s="48">
        <f t="shared" si="58"/>
        <v>1.1720000000000255</v>
      </c>
      <c r="M1160">
        <v>84849.999999998545</v>
      </c>
    </row>
    <row r="1161" spans="2:13" ht="15" customHeight="1">
      <c r="B1161" s="51">
        <v>44600</v>
      </c>
      <c r="C1161" s="50">
        <v>29590.000000003783</v>
      </c>
      <c r="D1161" s="50">
        <v>42639.999999999418</v>
      </c>
      <c r="E1161" s="50">
        <v>51500</v>
      </c>
      <c r="F1161" s="50">
        <f t="shared" si="56"/>
        <v>123.7300000000032</v>
      </c>
      <c r="G1161" s="50">
        <v>527.99999999999159</v>
      </c>
      <c r="H1161" s="50">
        <v>623.99999999999523</v>
      </c>
      <c r="I1161" s="50">
        <f t="shared" si="57"/>
        <v>1.1519999999999868</v>
      </c>
      <c r="J1161" s="48">
        <f t="shared" si="58"/>
        <v>1.1519999999999868</v>
      </c>
      <c r="M1161">
        <v>29590.000000003783</v>
      </c>
    </row>
    <row r="1162" spans="2:13" ht="14.55" customHeight="1">
      <c r="B1162" s="51">
        <v>44601</v>
      </c>
      <c r="C1162" s="50">
        <v>58069.999999999709</v>
      </c>
      <c r="D1162" s="50">
        <v>42680.000000000291</v>
      </c>
      <c r="E1162" s="50">
        <v>25589.999999996508</v>
      </c>
      <c r="F1162" s="50">
        <f t="shared" si="56"/>
        <v>126.33999999999651</v>
      </c>
      <c r="G1162" s="50">
        <v>568.00000000001205</v>
      </c>
      <c r="H1162" s="50">
        <v>664.00000000001569</v>
      </c>
      <c r="I1162" s="50">
        <f t="shared" si="57"/>
        <v>1.2320000000000277</v>
      </c>
      <c r="J1162" s="48">
        <f t="shared" si="58"/>
        <v>1.2320000000000277</v>
      </c>
      <c r="M1162">
        <v>58069.999999999709</v>
      </c>
    </row>
    <row r="1163" spans="2:13" ht="14.55" customHeight="1">
      <c r="B1163" s="51">
        <v>44602</v>
      </c>
      <c r="C1163" s="50">
        <v>83150.000000001455</v>
      </c>
      <c r="D1163" s="50">
        <v>42430.000000000291</v>
      </c>
      <c r="E1163" s="50">
        <v>0</v>
      </c>
      <c r="F1163" s="50">
        <f t="shared" si="56"/>
        <v>125.58000000000175</v>
      </c>
      <c r="G1163" s="50">
        <v>560.00000000000227</v>
      </c>
      <c r="H1163" s="50">
        <v>655.99999999997749</v>
      </c>
      <c r="I1163" s="50">
        <f t="shared" si="57"/>
        <v>1.2159999999999798</v>
      </c>
      <c r="J1163" s="48">
        <f t="shared" si="58"/>
        <v>1.2159999999999798</v>
      </c>
      <c r="M1163">
        <v>83150.000000001455</v>
      </c>
    </row>
    <row r="1164" spans="2:13" ht="14.55" customHeight="1">
      <c r="B1164" s="51">
        <v>44603</v>
      </c>
      <c r="C1164" s="50">
        <v>81909.999999996217</v>
      </c>
      <c r="D1164" s="50">
        <v>42509.999999998399</v>
      </c>
      <c r="E1164" s="50">
        <v>0</v>
      </c>
      <c r="F1164" s="50">
        <f t="shared" si="56"/>
        <v>124.41999999999462</v>
      </c>
      <c r="G1164" s="50">
        <v>543.99999999998272</v>
      </c>
      <c r="H1164" s="50">
        <v>640.00000000001478</v>
      </c>
      <c r="I1164" s="50">
        <f t="shared" si="57"/>
        <v>1.1839999999999975</v>
      </c>
      <c r="J1164" s="48">
        <f t="shared" si="58"/>
        <v>1.1839999999999975</v>
      </c>
      <c r="M1164">
        <v>81909.999999996217</v>
      </c>
    </row>
    <row r="1165" spans="2:13" ht="14.55" customHeight="1">
      <c r="B1165" s="51">
        <v>44604</v>
      </c>
      <c r="C1165" s="50">
        <v>83370.000000002619</v>
      </c>
      <c r="D1165" s="50">
        <v>42430.000000000291</v>
      </c>
      <c r="E1165" s="50">
        <v>0</v>
      </c>
      <c r="F1165" s="50">
        <f t="shared" si="56"/>
        <v>125.80000000000291</v>
      </c>
      <c r="G1165" s="50">
        <v>548.00000000000182</v>
      </c>
      <c r="H1165" s="50">
        <v>644.00000000000546</v>
      </c>
      <c r="I1165" s="50">
        <f t="shared" si="57"/>
        <v>1.1920000000000073</v>
      </c>
      <c r="J1165" s="48">
        <f t="shared" si="58"/>
        <v>1.1920000000000073</v>
      </c>
      <c r="M1165">
        <v>83370.000000002619</v>
      </c>
    </row>
    <row r="1166" spans="2:13" ht="14.55" customHeight="1">
      <c r="B1166" s="51">
        <v>44605</v>
      </c>
      <c r="C1166" s="50">
        <v>84259.999999994761</v>
      </c>
      <c r="D1166" s="50">
        <v>42700.000000000728</v>
      </c>
      <c r="E1166" s="50">
        <v>0</v>
      </c>
      <c r="F1166" s="50">
        <f t="shared" si="56"/>
        <v>126.95999999999549</v>
      </c>
      <c r="G1166" s="50">
        <v>532.00000000001069</v>
      </c>
      <c r="H1166" s="50">
        <v>631.99999999997658</v>
      </c>
      <c r="I1166" s="50">
        <f t="shared" si="57"/>
        <v>1.1639999999999873</v>
      </c>
      <c r="J1166" s="48">
        <f t="shared" si="58"/>
        <v>1.1639999999999873</v>
      </c>
      <c r="M1166">
        <v>84259.999999994761</v>
      </c>
    </row>
    <row r="1167" spans="2:13" ht="14.55" customHeight="1">
      <c r="B1167" s="51">
        <v>44606</v>
      </c>
      <c r="C1167" s="50">
        <v>99280.000000006112</v>
      </c>
      <c r="D1167" s="50">
        <v>42649.999999997817</v>
      </c>
      <c r="E1167" s="50">
        <v>0</v>
      </c>
      <c r="F1167" s="50">
        <f t="shared" si="56"/>
        <v>141.93000000000393</v>
      </c>
      <c r="G1167" s="50">
        <v>536.00000000000136</v>
      </c>
      <c r="H1167" s="50">
        <v>632.000000000005</v>
      </c>
      <c r="I1167" s="50">
        <f t="shared" si="57"/>
        <v>1.1680000000000064</v>
      </c>
      <c r="J1167" s="48">
        <f t="shared" si="58"/>
        <v>1.1680000000000064</v>
      </c>
      <c r="M1167">
        <v>99280.000000006112</v>
      </c>
    </row>
    <row r="1168" spans="2:13" ht="14.55" customHeight="1">
      <c r="B1168" s="51">
        <v>44607</v>
      </c>
      <c r="C1168" s="50">
        <v>100819.99999999971</v>
      </c>
      <c r="D1168" s="50">
        <v>41610.000000000582</v>
      </c>
      <c r="E1168" s="50">
        <v>0</v>
      </c>
      <c r="F1168" s="50">
        <f t="shared" si="56"/>
        <v>142.43000000000029</v>
      </c>
      <c r="G1168" s="50">
        <v>536.00000000000136</v>
      </c>
      <c r="H1168" s="50">
        <v>632.000000000005</v>
      </c>
      <c r="I1168" s="50">
        <f t="shared" si="57"/>
        <v>1.1680000000000064</v>
      </c>
      <c r="J1168" s="48">
        <f t="shared" si="58"/>
        <v>1.1680000000000064</v>
      </c>
      <c r="M1168">
        <v>100819.99999999971</v>
      </c>
    </row>
    <row r="1169" spans="2:13" ht="14.55" customHeight="1">
      <c r="B1169" s="51">
        <v>44608</v>
      </c>
      <c r="C1169" s="50">
        <v>99059.999999997672</v>
      </c>
      <c r="D1169" s="50">
        <v>40670.000000001892</v>
      </c>
      <c r="E1169" s="50">
        <v>0</v>
      </c>
      <c r="F1169" s="50">
        <f t="shared" si="56"/>
        <v>139.72999999999956</v>
      </c>
      <c r="G1169" s="50">
        <v>563.99999999999295</v>
      </c>
      <c r="H1169" s="50">
        <v>668.00000000000637</v>
      </c>
      <c r="I1169" s="50">
        <f t="shared" si="57"/>
        <v>1.2319999999999993</v>
      </c>
      <c r="J1169" s="48">
        <f t="shared" si="58"/>
        <v>1.2319999999999993</v>
      </c>
      <c r="M1169">
        <v>99059.999999997672</v>
      </c>
    </row>
    <row r="1170" spans="2:13" ht="14.55" customHeight="1">
      <c r="B1170" s="51">
        <v>44609</v>
      </c>
      <c r="C1170" s="50">
        <v>95089.999999996508</v>
      </c>
      <c r="D1170" s="50">
        <v>41479.999999999563</v>
      </c>
      <c r="E1170" s="50">
        <v>0</v>
      </c>
      <c r="F1170" s="50">
        <f t="shared" si="56"/>
        <v>136.56999999999607</v>
      </c>
      <c r="G1170" s="50">
        <v>524.00000000000091</v>
      </c>
      <c r="H1170" s="50">
        <v>627.9999999999859</v>
      </c>
      <c r="I1170" s="50">
        <f t="shared" si="57"/>
        <v>1.1519999999999868</v>
      </c>
      <c r="J1170" s="48">
        <f t="shared" si="58"/>
        <v>1.1519999999999868</v>
      </c>
      <c r="M1170">
        <v>95089.999999996508</v>
      </c>
    </row>
    <row r="1171" spans="2:13" ht="14.55" customHeight="1">
      <c r="B1171" s="51">
        <v>44610</v>
      </c>
      <c r="C1171" s="50">
        <v>89480.000000003201</v>
      </c>
      <c r="D1171" s="50">
        <v>42579.999999998108</v>
      </c>
      <c r="E1171" s="50">
        <v>0</v>
      </c>
      <c r="F1171" s="50">
        <f t="shared" si="56"/>
        <v>132.06000000000131</v>
      </c>
      <c r="G1171" s="50">
        <v>543.99999999998272</v>
      </c>
      <c r="H1171" s="50">
        <v>648.00000000002456</v>
      </c>
      <c r="I1171" s="50">
        <f t="shared" si="57"/>
        <v>1.1920000000000073</v>
      </c>
      <c r="J1171" s="48">
        <f t="shared" si="58"/>
        <v>1.1920000000000073</v>
      </c>
      <c r="M1171">
        <v>89480.000000003201</v>
      </c>
    </row>
    <row r="1172" spans="2:13" ht="14.55" customHeight="1">
      <c r="B1172" s="51">
        <v>44611</v>
      </c>
      <c r="C1172" s="50">
        <v>90779.999999998836</v>
      </c>
      <c r="D1172" s="50">
        <v>42430.000000000291</v>
      </c>
      <c r="E1172" s="50">
        <v>0</v>
      </c>
      <c r="F1172" s="50">
        <f t="shared" si="56"/>
        <v>133.20999999999913</v>
      </c>
      <c r="G1172" s="50">
        <v>528.00000000002001</v>
      </c>
      <c r="H1172" s="50">
        <v>631.99999999997658</v>
      </c>
      <c r="I1172" s="50">
        <f t="shared" si="57"/>
        <v>1.1599999999999966</v>
      </c>
      <c r="J1172" s="48">
        <f t="shared" si="58"/>
        <v>1.1599999999999966</v>
      </c>
      <c r="M1172">
        <v>90779.999999998836</v>
      </c>
    </row>
    <row r="1173" spans="2:13" ht="14.55" customHeight="1">
      <c r="B1173" s="51">
        <v>44612</v>
      </c>
      <c r="C1173" s="50">
        <v>90580.000000001746</v>
      </c>
      <c r="D1173" s="50">
        <v>42689.99999999869</v>
      </c>
      <c r="E1173" s="50">
        <v>0</v>
      </c>
      <c r="F1173" s="50">
        <f t="shared" si="56"/>
        <v>133.27000000000044</v>
      </c>
      <c r="G1173" s="50">
        <v>527.99999999999159</v>
      </c>
      <c r="H1173" s="50">
        <v>628.00000000001432</v>
      </c>
      <c r="I1173" s="50">
        <f t="shared" si="57"/>
        <v>1.1560000000000059</v>
      </c>
      <c r="J1173" s="48">
        <f t="shared" si="58"/>
        <v>1.1560000000000059</v>
      </c>
      <c r="M1173">
        <v>90580.000000001746</v>
      </c>
    </row>
    <row r="1174" spans="2:13" ht="14.55" customHeight="1">
      <c r="B1174" s="51">
        <v>44613</v>
      </c>
      <c r="C1174" s="50">
        <v>89989.999999997963</v>
      </c>
      <c r="D1174" s="50">
        <v>41680.000000000291</v>
      </c>
      <c r="E1174" s="50">
        <v>0</v>
      </c>
      <c r="F1174" s="50">
        <f t="shared" si="56"/>
        <v>131.66999999999825</v>
      </c>
      <c r="G1174" s="50">
        <v>512.00000000000045</v>
      </c>
      <c r="H1174" s="50">
        <v>611.99999999999477</v>
      </c>
      <c r="I1174" s="50">
        <f t="shared" si="57"/>
        <v>1.1239999999999952</v>
      </c>
      <c r="J1174" s="48">
        <f t="shared" si="58"/>
        <v>1.1239999999999952</v>
      </c>
      <c r="M1174">
        <v>89989.999999997963</v>
      </c>
    </row>
    <row r="1175" spans="2:13" ht="14.55" customHeight="1">
      <c r="B1175" s="51">
        <v>44614</v>
      </c>
      <c r="C1175" s="50">
        <v>91120.000000002619</v>
      </c>
      <c r="D1175" s="50">
        <v>42550.00000000291</v>
      </c>
      <c r="E1175" s="50">
        <v>0</v>
      </c>
      <c r="F1175" s="50">
        <f t="shared" si="56"/>
        <v>133.67000000000553</v>
      </c>
      <c r="G1175" s="50">
        <v>548.00000000000182</v>
      </c>
      <c r="H1175" s="50">
        <v>652.00000000001523</v>
      </c>
      <c r="I1175" s="50">
        <f t="shared" si="57"/>
        <v>1.2000000000000171</v>
      </c>
      <c r="J1175" s="48">
        <f t="shared" si="58"/>
        <v>1.2000000000000171</v>
      </c>
      <c r="M1175">
        <v>91120.000000002619</v>
      </c>
    </row>
    <row r="1176" spans="2:13" ht="15" customHeight="1">
      <c r="B1176" s="51">
        <v>44615</v>
      </c>
      <c r="C1176" s="50">
        <v>101599.99999999854</v>
      </c>
      <c r="D1176" s="50">
        <v>43400.000000001455</v>
      </c>
      <c r="E1176" s="50">
        <v>0</v>
      </c>
      <c r="F1176" s="50">
        <f t="shared" si="56"/>
        <v>145</v>
      </c>
      <c r="G1176" s="50">
        <v>563.99999999999295</v>
      </c>
      <c r="H1176" s="50">
        <v>671.99999999999704</v>
      </c>
      <c r="I1176" s="50">
        <f t="shared" si="57"/>
        <v>1.23599999999999</v>
      </c>
      <c r="J1176" s="48">
        <f t="shared" si="58"/>
        <v>1.23599999999999</v>
      </c>
      <c r="M1176">
        <v>101599.99999999854</v>
      </c>
    </row>
    <row r="1177" spans="2:13" ht="15" customHeight="1">
      <c r="B1177" s="51">
        <v>44616</v>
      </c>
      <c r="C1177" s="50">
        <v>97690.000000002328</v>
      </c>
      <c r="D1177" s="50">
        <v>39089.999999996508</v>
      </c>
      <c r="E1177" s="50">
        <v>0</v>
      </c>
      <c r="F1177" s="50">
        <f t="shared" si="56"/>
        <v>136.77999999999884</v>
      </c>
      <c r="G1177" s="50">
        <v>420.00000000001592</v>
      </c>
      <c r="H1177" s="50">
        <v>503.99999999999068</v>
      </c>
      <c r="I1177" s="50">
        <f t="shared" si="57"/>
        <v>0.92400000000000659</v>
      </c>
      <c r="J1177" s="48">
        <f t="shared" si="58"/>
        <v>0.92400000000000659</v>
      </c>
      <c r="M1177">
        <v>97690.000000002328</v>
      </c>
    </row>
    <row r="1178" spans="2:13" ht="14.55" customHeight="1">
      <c r="B1178" s="51">
        <v>44617</v>
      </c>
      <c r="C1178" s="50">
        <v>113089.99999999651</v>
      </c>
      <c r="D1178" s="50">
        <v>41889.999999999418</v>
      </c>
      <c r="E1178" s="50">
        <v>0</v>
      </c>
      <c r="F1178" s="50">
        <f t="shared" si="56"/>
        <v>154.97999999999593</v>
      </c>
      <c r="G1178" s="50">
        <v>531.99999999998226</v>
      </c>
      <c r="H1178" s="50">
        <v>639.99999999998636</v>
      </c>
      <c r="I1178" s="50">
        <f t="shared" si="57"/>
        <v>1.1719999999999686</v>
      </c>
      <c r="J1178" s="48">
        <f t="shared" si="58"/>
        <v>1.1719999999999686</v>
      </c>
      <c r="M1178">
        <v>113089.99999999651</v>
      </c>
    </row>
    <row r="1179" spans="2:13" ht="14.55" customHeight="1">
      <c r="B1179" s="51">
        <v>44618</v>
      </c>
      <c r="C1179" s="50">
        <v>110860.00000000058</v>
      </c>
      <c r="D1179" s="50">
        <v>42010.000000002037</v>
      </c>
      <c r="E1179" s="50">
        <v>0</v>
      </c>
      <c r="F1179" s="50">
        <f t="shared" si="56"/>
        <v>152.87000000000262</v>
      </c>
      <c r="G1179" s="50">
        <v>528.00000000002001</v>
      </c>
      <c r="H1179" s="50">
        <v>636.0000000000241</v>
      </c>
      <c r="I1179" s="50">
        <f t="shared" si="57"/>
        <v>1.1640000000000441</v>
      </c>
      <c r="J1179" s="48">
        <f t="shared" si="58"/>
        <v>1.1640000000000441</v>
      </c>
      <c r="M1179">
        <v>110860.00000000058</v>
      </c>
    </row>
    <row r="1180" spans="2:13" ht="14.55" customHeight="1">
      <c r="B1180" s="51">
        <v>44619</v>
      </c>
      <c r="C1180" s="50">
        <v>106389.99999999942</v>
      </c>
      <c r="D1180" s="50">
        <v>40330.000000001746</v>
      </c>
      <c r="E1180" s="50">
        <v>0</v>
      </c>
      <c r="F1180" s="50">
        <f t="shared" si="56"/>
        <v>146.72000000000116</v>
      </c>
      <c r="G1180" s="50">
        <v>512.00000000000045</v>
      </c>
      <c r="H1180" s="50">
        <v>615.99999999998545</v>
      </c>
      <c r="I1180" s="50">
        <f t="shared" si="57"/>
        <v>1.1279999999999859</v>
      </c>
      <c r="J1180" s="48">
        <f t="shared" si="58"/>
        <v>1.1279999999999859</v>
      </c>
      <c r="M1180">
        <v>106389.99999999942</v>
      </c>
    </row>
    <row r="1181" spans="2:13" ht="14.55" customHeight="1" thickBot="1">
      <c r="B1181" s="51">
        <v>44620</v>
      </c>
      <c r="C1181" s="50">
        <v>105810.00000000495</v>
      </c>
      <c r="D1181" s="50">
        <v>42519.999999996799</v>
      </c>
      <c r="E1181" s="50">
        <v>0</v>
      </c>
      <c r="F1181" s="50">
        <f t="shared" si="56"/>
        <v>148.33000000000175</v>
      </c>
      <c r="G1181" s="50">
        <v>503.99999999999068</v>
      </c>
      <c r="H1181" s="50">
        <v>611.99999999999477</v>
      </c>
      <c r="I1181" s="50">
        <f t="shared" si="57"/>
        <v>1.1159999999999854</v>
      </c>
      <c r="J1181" s="48">
        <f t="shared" si="58"/>
        <v>1.1159999999999854</v>
      </c>
      <c r="M1181">
        <v>105810.00000000495</v>
      </c>
    </row>
    <row r="1182" spans="2:13" ht="14.55" customHeight="1" thickBot="1">
      <c r="B1182" s="51"/>
      <c r="C1182" s="43">
        <v>2279910.0000000042</v>
      </c>
      <c r="D1182" s="43">
        <v>1154799.9999999991</v>
      </c>
      <c r="E1182" s="43">
        <v>288299.99999999563</v>
      </c>
      <c r="F1182" s="43">
        <f t="shared" si="56"/>
        <v>3723.0099999999989</v>
      </c>
      <c r="G1182" s="43">
        <v>15068.000000000007</v>
      </c>
      <c r="H1182" s="43">
        <v>17843.999999999996</v>
      </c>
      <c r="I1182" s="44">
        <f t="shared" si="57"/>
        <v>32.911999999999999</v>
      </c>
      <c r="J1182" s="49">
        <f t="shared" si="58"/>
        <v>32.911999999999999</v>
      </c>
      <c r="M1182">
        <v>2279910.0000000042</v>
      </c>
    </row>
    <row r="1183" spans="2:13" ht="14.55" customHeight="1">
      <c r="B1183" s="51">
        <v>44621</v>
      </c>
      <c r="C1183" s="50">
        <v>106069.99999999971</v>
      </c>
      <c r="D1183" s="50">
        <v>42529.999999998836</v>
      </c>
      <c r="E1183" s="50">
        <v>0</v>
      </c>
      <c r="F1183" s="50">
        <f t="shared" si="56"/>
        <v>148.59999999999854</v>
      </c>
      <c r="G1183" s="50">
        <v>543.99999999998272</v>
      </c>
      <c r="H1183" s="50">
        <v>644.00000000000546</v>
      </c>
      <c r="I1183" s="50">
        <f t="shared" si="57"/>
        <v>1.1879999999999882</v>
      </c>
      <c r="J1183" s="48">
        <f t="shared" si="58"/>
        <v>1.1879999999999882</v>
      </c>
      <c r="M1183">
        <v>106069.99999999971</v>
      </c>
    </row>
    <row r="1184" spans="2:13" ht="14.55" customHeight="1">
      <c r="B1184" s="51">
        <v>44622</v>
      </c>
      <c r="C1184" s="50">
        <v>106709.99999999913</v>
      </c>
      <c r="D1184" s="50">
        <v>41990.000000005239</v>
      </c>
      <c r="E1184" s="50">
        <v>0</v>
      </c>
      <c r="F1184" s="50">
        <f t="shared" si="56"/>
        <v>148.70000000000437</v>
      </c>
      <c r="G1184" s="50">
        <v>528.00000000002001</v>
      </c>
      <c r="H1184" s="50">
        <v>635.99999999999568</v>
      </c>
      <c r="I1184" s="50">
        <f t="shared" si="57"/>
        <v>1.1640000000000157</v>
      </c>
      <c r="J1184" s="48">
        <f t="shared" si="58"/>
        <v>1.1640000000000157</v>
      </c>
      <c r="M1184">
        <v>106709.99999999913</v>
      </c>
    </row>
    <row r="1185" spans="2:13" ht="14.55" customHeight="1">
      <c r="B1185" s="51">
        <v>44623</v>
      </c>
      <c r="C1185" s="50">
        <v>105519.9999999968</v>
      </c>
      <c r="D1185" s="50">
        <v>40529.999999998836</v>
      </c>
      <c r="E1185" s="50">
        <v>0</v>
      </c>
      <c r="F1185" s="50">
        <f t="shared" si="56"/>
        <v>146.04999999999563</v>
      </c>
      <c r="G1185" s="50">
        <v>596.00000000000364</v>
      </c>
      <c r="H1185" s="50">
        <v>704.00000000000773</v>
      </c>
      <c r="I1185" s="50">
        <f t="shared" si="57"/>
        <v>1.3000000000000114</v>
      </c>
      <c r="J1185" s="48">
        <f t="shared" si="58"/>
        <v>1.3000000000000114</v>
      </c>
      <c r="M1185">
        <v>105519.9999999968</v>
      </c>
    </row>
    <row r="1186" spans="2:13" ht="14.55" customHeight="1">
      <c r="B1186" s="51">
        <v>44624</v>
      </c>
      <c r="C1186" s="50">
        <v>102700.00000000437</v>
      </c>
      <c r="D1186" s="50">
        <v>42650.000000001455</v>
      </c>
      <c r="E1186" s="50">
        <v>0</v>
      </c>
      <c r="F1186" s="50">
        <f t="shared" si="56"/>
        <v>145.35000000000582</v>
      </c>
      <c r="G1186" s="50">
        <v>599.99999999999432</v>
      </c>
      <c r="H1186" s="50">
        <v>704.00000000000773</v>
      </c>
      <c r="I1186" s="50">
        <f t="shared" si="57"/>
        <v>1.304000000000002</v>
      </c>
      <c r="J1186" s="48">
        <f t="shared" si="58"/>
        <v>1.304000000000002</v>
      </c>
      <c r="M1186">
        <v>102700.00000000437</v>
      </c>
    </row>
    <row r="1187" spans="2:13" ht="14.55" customHeight="1">
      <c r="B1187" s="51">
        <v>44625</v>
      </c>
      <c r="C1187" s="50">
        <v>104599.99999999854</v>
      </c>
      <c r="D1187" s="50">
        <v>42509.999999994761</v>
      </c>
      <c r="E1187" s="50">
        <v>0</v>
      </c>
      <c r="F1187" s="50">
        <f t="shared" si="56"/>
        <v>147.10999999999331</v>
      </c>
      <c r="G1187" s="50">
        <v>572.00000000000273</v>
      </c>
      <c r="H1187" s="50">
        <v>675.99999999998772</v>
      </c>
      <c r="I1187" s="50">
        <f t="shared" si="57"/>
        <v>1.2479999999999905</v>
      </c>
      <c r="J1187" s="48">
        <f t="shared" si="58"/>
        <v>1.2479999999999905</v>
      </c>
      <c r="M1187">
        <v>104599.99999999854</v>
      </c>
    </row>
    <row r="1188" spans="2:13" ht="14.55" customHeight="1">
      <c r="B1188" s="51">
        <v>44626</v>
      </c>
      <c r="C1188" s="50">
        <v>108639.99999999942</v>
      </c>
      <c r="D1188" s="50">
        <v>42639.999999999418</v>
      </c>
      <c r="E1188" s="50">
        <v>0</v>
      </c>
      <c r="F1188" s="50">
        <f t="shared" si="56"/>
        <v>151.27999999999884</v>
      </c>
      <c r="G1188" s="50">
        <v>560.00000000000227</v>
      </c>
      <c r="H1188" s="50">
        <v>668.00000000000637</v>
      </c>
      <c r="I1188" s="50">
        <f t="shared" si="57"/>
        <v>1.2280000000000086</v>
      </c>
      <c r="J1188" s="48">
        <f t="shared" si="58"/>
        <v>1.2280000000000086</v>
      </c>
      <c r="M1188">
        <v>108639.99999999942</v>
      </c>
    </row>
    <row r="1189" spans="2:13" ht="14.55" customHeight="1">
      <c r="B1189" s="51">
        <v>44627</v>
      </c>
      <c r="C1189" s="50">
        <v>81260.000000002037</v>
      </c>
      <c r="D1189" s="50">
        <v>21209.999999999127</v>
      </c>
      <c r="E1189" s="50">
        <v>50000</v>
      </c>
      <c r="F1189" s="50">
        <f t="shared" si="56"/>
        <v>152.47000000000116</v>
      </c>
      <c r="G1189" s="50">
        <v>575.99999999999341</v>
      </c>
      <c r="H1189" s="50">
        <v>683.9999999999975</v>
      </c>
      <c r="I1189" s="50">
        <f t="shared" si="57"/>
        <v>1.2599999999999909</v>
      </c>
      <c r="J1189" s="48">
        <f t="shared" si="58"/>
        <v>1.2599999999999909</v>
      </c>
      <c r="M1189">
        <v>81260.000000002037</v>
      </c>
    </row>
    <row r="1190" spans="2:13" ht="14.55" customHeight="1">
      <c r="B1190" s="51">
        <v>44628</v>
      </c>
      <c r="C1190" s="50">
        <v>119669.99999999825</v>
      </c>
      <c r="D1190" s="50">
        <v>42550.00000000291</v>
      </c>
      <c r="E1190" s="50">
        <v>0</v>
      </c>
      <c r="F1190" s="50">
        <f t="shared" si="56"/>
        <v>162.22000000000116</v>
      </c>
      <c r="G1190" s="50">
        <v>572.00000000000273</v>
      </c>
      <c r="H1190" s="50">
        <v>671.99999999999704</v>
      </c>
      <c r="I1190" s="50">
        <f t="shared" si="57"/>
        <v>1.2439999999999998</v>
      </c>
      <c r="J1190" s="48">
        <f t="shared" si="58"/>
        <v>1.2439999999999998</v>
      </c>
      <c r="M1190">
        <v>119669.99999999825</v>
      </c>
    </row>
    <row r="1191" spans="2:13" ht="14.55" customHeight="1">
      <c r="B1191" s="51">
        <v>44629</v>
      </c>
      <c r="C1191" s="50">
        <v>134220.00000000116</v>
      </c>
      <c r="D1191" s="50">
        <v>21279.999999998836</v>
      </c>
      <c r="E1191" s="50">
        <v>18120.000000002619</v>
      </c>
      <c r="F1191" s="50">
        <f t="shared" si="56"/>
        <v>173.62000000000262</v>
      </c>
      <c r="G1191" s="50">
        <v>579.99999999998408</v>
      </c>
      <c r="H1191" s="50">
        <v>692.00000000000728</v>
      </c>
      <c r="I1191" s="50">
        <f t="shared" si="57"/>
        <v>1.2719999999999914</v>
      </c>
      <c r="J1191" s="48">
        <f t="shared" si="58"/>
        <v>1.2719999999999914</v>
      </c>
      <c r="M1191">
        <v>134220.00000000116</v>
      </c>
    </row>
    <row r="1192" spans="2:13" ht="14.55" customHeight="1">
      <c r="B1192" s="51">
        <v>44630</v>
      </c>
      <c r="C1192" s="50">
        <v>157829.99999999447</v>
      </c>
      <c r="D1192" s="50">
        <v>21180.000000000291</v>
      </c>
      <c r="E1192" s="50">
        <v>21059.999999997672</v>
      </c>
      <c r="F1192" s="50">
        <f t="shared" si="56"/>
        <v>200.06999999999243</v>
      </c>
      <c r="G1192" s="50">
        <v>608.00000000000409</v>
      </c>
      <c r="H1192" s="50">
        <v>716.00000000000819</v>
      </c>
      <c r="I1192" s="50">
        <f t="shared" si="57"/>
        <v>1.3240000000000123</v>
      </c>
      <c r="J1192" s="48">
        <f t="shared" si="58"/>
        <v>1.3240000000000123</v>
      </c>
      <c r="M1192">
        <v>157829.99999999447</v>
      </c>
    </row>
    <row r="1193" spans="2:13" ht="14.55" customHeight="1">
      <c r="B1193" s="51">
        <v>44631</v>
      </c>
      <c r="C1193" s="50">
        <v>134460.0000000064</v>
      </c>
      <c r="D1193" s="50">
        <v>45989.999999997963</v>
      </c>
      <c r="E1193" s="50">
        <v>49040.000000000873</v>
      </c>
      <c r="F1193" s="50">
        <f t="shared" si="56"/>
        <v>229.49000000000524</v>
      </c>
      <c r="G1193" s="50">
        <v>616.00000000001387</v>
      </c>
      <c r="H1193" s="50">
        <v>723.99999999998954</v>
      </c>
      <c r="I1193" s="50">
        <f t="shared" si="57"/>
        <v>1.3400000000000034</v>
      </c>
      <c r="J1193" s="48">
        <f t="shared" si="58"/>
        <v>1.3400000000000034</v>
      </c>
      <c r="M1193">
        <v>134460.0000000064</v>
      </c>
    </row>
    <row r="1194" spans="2:13" ht="14.55" customHeight="1">
      <c r="B1194" s="51">
        <v>44632</v>
      </c>
      <c r="C1194" s="50">
        <v>201500</v>
      </c>
      <c r="D1194" s="50">
        <v>30460.000000006403</v>
      </c>
      <c r="E1194" s="50">
        <v>30700.000000004366</v>
      </c>
      <c r="F1194" s="50">
        <f t="shared" si="56"/>
        <v>262.66000000001077</v>
      </c>
      <c r="G1194" s="50">
        <v>659.99999999999659</v>
      </c>
      <c r="H1194" s="50">
        <v>776.00000000001046</v>
      </c>
      <c r="I1194" s="50">
        <f t="shared" si="57"/>
        <v>1.436000000000007</v>
      </c>
      <c r="J1194" s="48">
        <f t="shared" si="58"/>
        <v>1.436000000000007</v>
      </c>
      <c r="M1194">
        <v>201500</v>
      </c>
    </row>
    <row r="1195" spans="2:13" ht="14.55" customHeight="1">
      <c r="B1195" s="51">
        <v>44633</v>
      </c>
      <c r="C1195" s="50">
        <v>229359.99999999331</v>
      </c>
      <c r="D1195" s="50">
        <v>80529.999999998836</v>
      </c>
      <c r="E1195" s="50">
        <v>0</v>
      </c>
      <c r="F1195" s="50">
        <f t="shared" si="56"/>
        <v>309.88999999999214</v>
      </c>
      <c r="G1195" s="50">
        <v>795.99999999999227</v>
      </c>
      <c r="H1195" s="50">
        <v>935.99999999997863</v>
      </c>
      <c r="I1195" s="50">
        <f t="shared" si="57"/>
        <v>1.7319999999999709</v>
      </c>
      <c r="J1195" s="48">
        <f t="shared" si="58"/>
        <v>1.7319999999999709</v>
      </c>
      <c r="M1195">
        <v>229359.99999999331</v>
      </c>
    </row>
    <row r="1196" spans="2:13" ht="14.55" customHeight="1">
      <c r="B1196" s="51">
        <v>44634</v>
      </c>
      <c r="C1196" s="50">
        <v>265300.00000000291</v>
      </c>
      <c r="D1196" s="50">
        <v>28199.99999999709</v>
      </c>
      <c r="E1196" s="50">
        <v>67599.999999998545</v>
      </c>
      <c r="F1196" s="50">
        <f t="shared" si="56"/>
        <v>361.09999999999854</v>
      </c>
      <c r="G1196" s="50">
        <v>1116.0000000000139</v>
      </c>
      <c r="H1196" s="50">
        <v>1304.000000000002</v>
      </c>
      <c r="I1196" s="50">
        <f t="shared" si="57"/>
        <v>2.4200000000000159</v>
      </c>
      <c r="J1196" s="48">
        <f t="shared" si="58"/>
        <v>2.4200000000000159</v>
      </c>
      <c r="M1196">
        <v>265300.00000000291</v>
      </c>
    </row>
    <row r="1197" spans="2:13" ht="14.55" customHeight="1">
      <c r="B1197" s="51">
        <v>44635</v>
      </c>
      <c r="C1197" s="50">
        <v>272090.00000000378</v>
      </c>
      <c r="D1197" s="50">
        <v>67230.000000003201</v>
      </c>
      <c r="E1197" s="50">
        <v>66089.999999996508</v>
      </c>
      <c r="F1197" s="50">
        <f t="shared" si="56"/>
        <v>405.41000000000349</v>
      </c>
      <c r="G1197" s="50">
        <v>1135.9999999999957</v>
      </c>
      <c r="H1197" s="50">
        <v>1319.9999999999932</v>
      </c>
      <c r="I1197" s="50">
        <f t="shared" si="57"/>
        <v>2.4559999999999893</v>
      </c>
      <c r="J1197" s="48">
        <f t="shared" si="58"/>
        <v>2.4559999999999893</v>
      </c>
      <c r="M1197">
        <v>272090.00000000378</v>
      </c>
    </row>
    <row r="1198" spans="2:13" ht="14.55" customHeight="1">
      <c r="B1198" s="51">
        <v>44636</v>
      </c>
      <c r="C1198" s="50">
        <v>153889.99999999942</v>
      </c>
      <c r="D1198" s="50">
        <v>278659.99999999622</v>
      </c>
      <c r="E1198" s="50">
        <v>0</v>
      </c>
      <c r="F1198" s="50">
        <f t="shared" ref="F1198:F1261" si="59">SUM(C1198:E1198)/1000</f>
        <v>432.54999999999563</v>
      </c>
      <c r="G1198" s="50">
        <v>1012.0000000000005</v>
      </c>
      <c r="H1198" s="50">
        <v>1160.000000000025</v>
      </c>
      <c r="I1198" s="50">
        <f t="shared" ref="I1198:I1261" si="60">SUM(G1198:H1198)/1000</f>
        <v>2.1720000000000255</v>
      </c>
      <c r="J1198" s="48">
        <f t="shared" si="58"/>
        <v>2.1720000000000255</v>
      </c>
      <c r="M1198">
        <v>153889.99999999942</v>
      </c>
    </row>
    <row r="1199" spans="2:13" ht="14.55" customHeight="1">
      <c r="B1199" s="51">
        <v>44637</v>
      </c>
      <c r="C1199" s="50">
        <v>287819.99999999971</v>
      </c>
      <c r="D1199" s="50">
        <v>150440.00000000233</v>
      </c>
      <c r="E1199" s="50">
        <v>0</v>
      </c>
      <c r="F1199" s="50">
        <f t="shared" si="59"/>
        <v>438.26000000000204</v>
      </c>
      <c r="G1199" s="50">
        <v>895.99999999998658</v>
      </c>
      <c r="H1199" s="50">
        <v>1031.9999999999823</v>
      </c>
      <c r="I1199" s="50">
        <f t="shared" si="60"/>
        <v>1.9279999999999688</v>
      </c>
      <c r="J1199" s="48">
        <f t="shared" si="58"/>
        <v>1.9279999999999688</v>
      </c>
      <c r="M1199">
        <v>287819.99999999971</v>
      </c>
    </row>
    <row r="1200" spans="2:13" ht="14.55" customHeight="1">
      <c r="B1200" s="51">
        <v>44638</v>
      </c>
      <c r="C1200" s="50">
        <v>250500</v>
      </c>
      <c r="D1200" s="50">
        <v>202739.99999999796</v>
      </c>
      <c r="E1200" s="50">
        <v>0</v>
      </c>
      <c r="F1200" s="50">
        <f t="shared" si="59"/>
        <v>453.23999999999796</v>
      </c>
      <c r="G1200" s="50">
        <v>728.00000000000864</v>
      </c>
      <c r="H1200" s="50">
        <v>831.99999999999363</v>
      </c>
      <c r="I1200" s="50">
        <f t="shared" si="60"/>
        <v>1.5600000000000023</v>
      </c>
      <c r="J1200" s="48">
        <f t="shared" si="58"/>
        <v>1.5600000000000023</v>
      </c>
      <c r="M1200">
        <v>250500</v>
      </c>
    </row>
    <row r="1201" spans="2:13" ht="14.55" customHeight="1">
      <c r="B1201" s="51">
        <v>44639</v>
      </c>
      <c r="C1201" s="50">
        <v>218529.99999999884</v>
      </c>
      <c r="D1201" s="50">
        <v>266279.99999999884</v>
      </c>
      <c r="E1201" s="50">
        <v>0</v>
      </c>
      <c r="F1201" s="50">
        <f t="shared" si="59"/>
        <v>484.80999999999767</v>
      </c>
      <c r="G1201" s="50">
        <v>711.99999999998909</v>
      </c>
      <c r="H1201" s="50">
        <v>812.00000000001182</v>
      </c>
      <c r="I1201" s="50">
        <f t="shared" si="60"/>
        <v>1.5240000000000009</v>
      </c>
      <c r="J1201" s="48">
        <f t="shared" si="58"/>
        <v>1.5240000000000009</v>
      </c>
      <c r="M1201">
        <v>218529.99999999884</v>
      </c>
    </row>
    <row r="1202" spans="2:13" ht="14.55" customHeight="1">
      <c r="B1202" s="51">
        <v>44640</v>
      </c>
      <c r="C1202" s="50">
        <v>189549.99999999563</v>
      </c>
      <c r="D1202" s="50">
        <v>239700.00000000437</v>
      </c>
      <c r="E1202" s="50">
        <v>0</v>
      </c>
      <c r="F1202" s="50">
        <f t="shared" si="59"/>
        <v>429.25</v>
      </c>
      <c r="G1202" s="50">
        <v>707.99999999999841</v>
      </c>
      <c r="H1202" s="50">
        <v>812.00000000001182</v>
      </c>
      <c r="I1202" s="50">
        <f t="shared" si="60"/>
        <v>1.5200000000000102</v>
      </c>
      <c r="J1202" s="48">
        <f t="shared" ref="J1202:J1265" si="61">I1202</f>
        <v>1.5200000000000102</v>
      </c>
      <c r="M1202">
        <v>189549.99999999563</v>
      </c>
    </row>
    <row r="1203" spans="2:13" ht="14.55" customHeight="1">
      <c r="B1203" s="51">
        <v>44641</v>
      </c>
      <c r="C1203" s="50">
        <v>183970.00000000116</v>
      </c>
      <c r="D1203" s="50">
        <v>179049.99999999563</v>
      </c>
      <c r="E1203" s="50">
        <v>0</v>
      </c>
      <c r="F1203" s="50">
        <f t="shared" si="59"/>
        <v>363.0199999999968</v>
      </c>
      <c r="G1203" s="50">
        <v>652.00000000001523</v>
      </c>
      <c r="H1203" s="50">
        <v>747.99999999999045</v>
      </c>
      <c r="I1203" s="50">
        <f t="shared" si="60"/>
        <v>1.4000000000000057</v>
      </c>
      <c r="J1203" s="48">
        <f t="shared" si="61"/>
        <v>1.4000000000000057</v>
      </c>
      <c r="M1203">
        <v>183970.00000000116</v>
      </c>
    </row>
    <row r="1204" spans="2:13" ht="14.55" customHeight="1">
      <c r="B1204" s="51">
        <v>44642</v>
      </c>
      <c r="C1204" s="50">
        <v>84380.000000004657</v>
      </c>
      <c r="D1204" s="50">
        <v>295480.0000000032</v>
      </c>
      <c r="E1204" s="50">
        <v>0</v>
      </c>
      <c r="F1204" s="50">
        <f t="shared" si="59"/>
        <v>379.86000000000786</v>
      </c>
      <c r="G1204" s="50">
        <v>431.99999999998795</v>
      </c>
      <c r="H1204" s="50">
        <v>876.00000000000477</v>
      </c>
      <c r="I1204" s="50">
        <f t="shared" si="60"/>
        <v>1.3079999999999927</v>
      </c>
      <c r="J1204" s="48">
        <f t="shared" si="61"/>
        <v>1.3079999999999927</v>
      </c>
      <c r="M1204">
        <v>84380.000000004657</v>
      </c>
    </row>
    <row r="1205" spans="2:13" ht="14.55" customHeight="1">
      <c r="B1205" s="51">
        <v>44643</v>
      </c>
      <c r="C1205" s="50">
        <v>235849.99999999854</v>
      </c>
      <c r="D1205" s="50">
        <v>129589.99999999651</v>
      </c>
      <c r="E1205" s="50">
        <v>0</v>
      </c>
      <c r="F1205" s="50">
        <f t="shared" si="59"/>
        <v>365.43999999999505</v>
      </c>
      <c r="G1205" s="50">
        <v>52.000000000020918</v>
      </c>
      <c r="H1205" s="50">
        <v>1323.9999999999839</v>
      </c>
      <c r="I1205" s="50">
        <f t="shared" si="60"/>
        <v>1.3760000000000048</v>
      </c>
      <c r="J1205" s="48">
        <f t="shared" si="61"/>
        <v>1.3760000000000048</v>
      </c>
      <c r="M1205">
        <v>235849.99999999854</v>
      </c>
    </row>
    <row r="1206" spans="2:13" ht="14.55" customHeight="1">
      <c r="B1206" s="51">
        <v>44644</v>
      </c>
      <c r="C1206" s="50">
        <v>314400.00000000146</v>
      </c>
      <c r="D1206" s="50">
        <v>63190.000000002328</v>
      </c>
      <c r="E1206" s="50">
        <v>0</v>
      </c>
      <c r="F1206" s="50">
        <f t="shared" si="59"/>
        <v>377.59000000000378</v>
      </c>
      <c r="G1206" s="50">
        <v>59.999999999973852</v>
      </c>
      <c r="H1206" s="50">
        <v>1348.0000000000132</v>
      </c>
      <c r="I1206" s="50">
        <f t="shared" si="60"/>
        <v>1.407999999999987</v>
      </c>
      <c r="J1206" s="48">
        <f t="shared" si="61"/>
        <v>1.407999999999987</v>
      </c>
      <c r="M1206">
        <v>314400.00000000146</v>
      </c>
    </row>
    <row r="1207" spans="2:13" ht="14.55" customHeight="1">
      <c r="B1207" s="51">
        <v>44645</v>
      </c>
      <c r="C1207" s="50">
        <v>267149.99999999418</v>
      </c>
      <c r="D1207" s="50">
        <v>38849.999999998545</v>
      </c>
      <c r="E1207" s="50">
        <v>0</v>
      </c>
      <c r="F1207" s="50">
        <f t="shared" si="59"/>
        <v>305.99999999999272</v>
      </c>
      <c r="G1207" s="50">
        <v>52.000000000020918</v>
      </c>
      <c r="H1207" s="50">
        <v>1240.0000000000091</v>
      </c>
      <c r="I1207" s="50">
        <f t="shared" si="60"/>
        <v>1.29200000000003</v>
      </c>
      <c r="J1207" s="48">
        <f t="shared" si="61"/>
        <v>1.29200000000003</v>
      </c>
      <c r="M1207">
        <v>267149.99999999418</v>
      </c>
    </row>
    <row r="1208" spans="2:13" ht="15" customHeight="1">
      <c r="B1208" s="51">
        <v>44646</v>
      </c>
      <c r="C1208" s="50">
        <v>172290.00000000087</v>
      </c>
      <c r="D1208" s="50">
        <v>107520.00000000407</v>
      </c>
      <c r="E1208" s="50">
        <v>0</v>
      </c>
      <c r="F1208" s="50">
        <f t="shared" si="59"/>
        <v>279.81000000000495</v>
      </c>
      <c r="G1208" s="50">
        <v>51.999999999992497</v>
      </c>
      <c r="H1208" s="50">
        <v>1199.9999999999886</v>
      </c>
      <c r="I1208" s="50">
        <f t="shared" si="60"/>
        <v>1.2519999999999811</v>
      </c>
      <c r="J1208" s="48">
        <f t="shared" si="61"/>
        <v>1.2519999999999811</v>
      </c>
      <c r="M1208">
        <v>172290.00000000087</v>
      </c>
    </row>
    <row r="1209" spans="2:13" ht="15" customHeight="1">
      <c r="B1209" s="51">
        <v>44647</v>
      </c>
      <c r="C1209" s="50">
        <v>238779.99999999884</v>
      </c>
      <c r="D1209" s="50">
        <v>34729.999999995925</v>
      </c>
      <c r="E1209" s="50">
        <v>0</v>
      </c>
      <c r="F1209" s="50">
        <f t="shared" si="59"/>
        <v>273.50999999999476</v>
      </c>
      <c r="G1209" s="50">
        <v>56.000000000011596</v>
      </c>
      <c r="H1209" s="50">
        <v>1256.0000000000002</v>
      </c>
      <c r="I1209" s="50">
        <f t="shared" si="60"/>
        <v>1.3120000000000118</v>
      </c>
      <c r="J1209" s="48">
        <f t="shared" si="61"/>
        <v>1.3120000000000118</v>
      </c>
      <c r="M1209">
        <v>238779.99999999884</v>
      </c>
    </row>
    <row r="1210" spans="2:13" ht="14.55" customHeight="1">
      <c r="B1210" s="51">
        <v>44648</v>
      </c>
      <c r="C1210" s="50">
        <v>163080.00000000175</v>
      </c>
      <c r="D1210" s="50">
        <v>191120.00000000262</v>
      </c>
      <c r="E1210" s="50">
        <v>0</v>
      </c>
      <c r="F1210" s="50">
        <f t="shared" si="59"/>
        <v>354.20000000000437</v>
      </c>
      <c r="G1210" s="50">
        <v>51.999999999992497</v>
      </c>
      <c r="H1210" s="50">
        <v>1479.9999999999898</v>
      </c>
      <c r="I1210" s="50">
        <f t="shared" si="60"/>
        <v>1.5319999999999823</v>
      </c>
      <c r="J1210" s="48">
        <f t="shared" si="61"/>
        <v>1.5319999999999823</v>
      </c>
      <c r="M1210">
        <v>163080.00000000175</v>
      </c>
    </row>
    <row r="1211" spans="2:13" ht="14.55" customHeight="1">
      <c r="B1211" s="51">
        <v>44649</v>
      </c>
      <c r="C1211" s="50">
        <v>285779.99999999884</v>
      </c>
      <c r="D1211" s="50">
        <v>77190.000000002328</v>
      </c>
      <c r="E1211" s="50">
        <v>0</v>
      </c>
      <c r="F1211" s="50">
        <f t="shared" si="59"/>
        <v>362.97000000000116</v>
      </c>
      <c r="G1211" s="50">
        <v>55.999999999983174</v>
      </c>
      <c r="H1211" s="50">
        <v>1844.0000000000225</v>
      </c>
      <c r="I1211" s="50">
        <f t="shared" si="60"/>
        <v>1.9000000000000057</v>
      </c>
      <c r="J1211" s="48">
        <f t="shared" si="61"/>
        <v>1.9000000000000057</v>
      </c>
      <c r="M1211">
        <v>285779.99999999884</v>
      </c>
    </row>
    <row r="1212" spans="2:13" ht="14.55" customHeight="1">
      <c r="B1212" s="51">
        <v>44650</v>
      </c>
      <c r="C1212" s="50">
        <v>196230.0000000032</v>
      </c>
      <c r="D1212" s="50">
        <v>175939.99999999505</v>
      </c>
      <c r="E1212" s="50">
        <v>0</v>
      </c>
      <c r="F1212" s="50">
        <f t="shared" si="59"/>
        <v>372.16999999999825</v>
      </c>
      <c r="G1212" s="50">
        <v>56.000000000011596</v>
      </c>
      <c r="H1212" s="50">
        <v>1831.9999999999936</v>
      </c>
      <c r="I1212" s="50">
        <f t="shared" si="60"/>
        <v>1.8880000000000052</v>
      </c>
      <c r="J1212" s="48">
        <f t="shared" si="61"/>
        <v>1.8880000000000052</v>
      </c>
      <c r="M1212">
        <v>196230.0000000032</v>
      </c>
    </row>
    <row r="1213" spans="2:13" ht="14.55" customHeight="1" thickBot="1">
      <c r="B1213" s="51">
        <v>44651</v>
      </c>
      <c r="C1213" s="50">
        <v>276000</v>
      </c>
      <c r="D1213" s="50">
        <v>66340.000000003783</v>
      </c>
      <c r="E1213" s="50">
        <v>0</v>
      </c>
      <c r="F1213" s="50">
        <f t="shared" si="59"/>
        <v>342.34000000000378</v>
      </c>
      <c r="G1213" s="50">
        <v>56.000000000011596</v>
      </c>
      <c r="H1213" s="50">
        <v>1823.9999999999839</v>
      </c>
      <c r="I1213" s="50">
        <f t="shared" si="60"/>
        <v>1.8799999999999955</v>
      </c>
      <c r="J1213" s="48">
        <f t="shared" si="61"/>
        <v>1.8799999999999955</v>
      </c>
      <c r="M1213">
        <v>276000</v>
      </c>
    </row>
    <row r="1214" spans="2:13" ht="14.55" customHeight="1" thickBot="1">
      <c r="B1214" s="51"/>
      <c r="C1214" s="43">
        <v>5748129.9999999981</v>
      </c>
      <c r="D1214" s="43">
        <v>3108300.0000000028</v>
      </c>
      <c r="E1214" s="43">
        <v>302610.00000000058</v>
      </c>
      <c r="F1214" s="43">
        <f t="shared" si="59"/>
        <v>9159.0400000000009</v>
      </c>
      <c r="G1214" s="43">
        <v>15692.000000000005</v>
      </c>
      <c r="H1214" s="43">
        <v>31476</v>
      </c>
      <c r="I1214" s="44">
        <f t="shared" si="60"/>
        <v>47.168000000000006</v>
      </c>
      <c r="J1214" s="49">
        <f t="shared" si="61"/>
        <v>47.168000000000006</v>
      </c>
      <c r="M1214">
        <v>5748129.9999999981</v>
      </c>
    </row>
    <row r="1215" spans="2:13" ht="14.55" customHeight="1">
      <c r="B1215" s="51">
        <v>44652</v>
      </c>
      <c r="C1215" s="50">
        <v>282510.00000000204</v>
      </c>
      <c r="D1215" s="50">
        <v>69500</v>
      </c>
      <c r="E1215" s="50">
        <v>0</v>
      </c>
      <c r="F1215" s="50">
        <f t="shared" si="59"/>
        <v>352.01000000000204</v>
      </c>
      <c r="G1215" s="50">
        <v>51.999999999992497</v>
      </c>
      <c r="H1215" s="50">
        <v>1812.0000000000118</v>
      </c>
      <c r="I1215" s="50">
        <f t="shared" si="60"/>
        <v>1.8640000000000043</v>
      </c>
      <c r="J1215" s="48">
        <f t="shared" si="61"/>
        <v>1.8640000000000043</v>
      </c>
      <c r="M1215">
        <v>282510.00000000204</v>
      </c>
    </row>
    <row r="1216" spans="2:13" ht="14.55" customHeight="1">
      <c r="B1216" s="51">
        <v>44653</v>
      </c>
      <c r="C1216" s="50">
        <v>261319.99999999971</v>
      </c>
      <c r="D1216" s="50">
        <v>103110.00000000058</v>
      </c>
      <c r="E1216" s="50">
        <v>0</v>
      </c>
      <c r="F1216" s="50">
        <f t="shared" si="59"/>
        <v>364.43000000000029</v>
      </c>
      <c r="G1216" s="50">
        <v>55.999999999983174</v>
      </c>
      <c r="H1216" s="50">
        <v>1807.9999999999927</v>
      </c>
      <c r="I1216" s="50">
        <f t="shared" si="60"/>
        <v>1.8639999999999759</v>
      </c>
      <c r="J1216" s="48">
        <f t="shared" si="61"/>
        <v>1.8639999999999759</v>
      </c>
      <c r="M1216">
        <v>261319.99999999971</v>
      </c>
    </row>
    <row r="1217" spans="2:13" ht="14.55" customHeight="1">
      <c r="B1217" s="51">
        <v>44654</v>
      </c>
      <c r="C1217" s="50">
        <v>289209.99999999913</v>
      </c>
      <c r="D1217" s="50">
        <v>89819.999999999709</v>
      </c>
      <c r="E1217" s="50">
        <v>0</v>
      </c>
      <c r="F1217" s="50">
        <f t="shared" si="59"/>
        <v>379.02999999999884</v>
      </c>
      <c r="G1217" s="50">
        <v>56.000000000011596</v>
      </c>
      <c r="H1217" s="50">
        <v>1731.9999999999993</v>
      </c>
      <c r="I1217" s="50">
        <f t="shared" si="60"/>
        <v>1.7880000000000109</v>
      </c>
      <c r="J1217" s="48">
        <f t="shared" si="61"/>
        <v>1.7880000000000109</v>
      </c>
      <c r="M1217">
        <v>289209.99999999913</v>
      </c>
    </row>
    <row r="1218" spans="2:13" ht="14.55" customHeight="1">
      <c r="B1218" s="51">
        <v>44655</v>
      </c>
      <c r="C1218" s="50">
        <v>259949.99999999709</v>
      </c>
      <c r="D1218" s="50">
        <v>84979.999999995925</v>
      </c>
      <c r="E1218" s="50">
        <v>0</v>
      </c>
      <c r="F1218" s="50">
        <f t="shared" si="59"/>
        <v>344.92999999999302</v>
      </c>
      <c r="G1218" s="50">
        <v>51.999999999992497</v>
      </c>
      <c r="H1218" s="50">
        <v>1728.0000000000086</v>
      </c>
      <c r="I1218" s="50">
        <f t="shared" si="60"/>
        <v>1.7800000000000011</v>
      </c>
      <c r="J1218" s="48">
        <f t="shared" si="61"/>
        <v>1.7800000000000011</v>
      </c>
      <c r="M1218">
        <v>259949.99999999709</v>
      </c>
    </row>
    <row r="1219" spans="2:13" ht="14.55" customHeight="1">
      <c r="B1219" s="51">
        <v>44656</v>
      </c>
      <c r="C1219" s="50">
        <v>268380.00000000466</v>
      </c>
      <c r="D1219" s="50">
        <v>88130.000000004657</v>
      </c>
      <c r="E1219" s="50">
        <v>0</v>
      </c>
      <c r="F1219" s="50">
        <f t="shared" si="59"/>
        <v>356.51000000000931</v>
      </c>
      <c r="G1219" s="50">
        <v>64.000000000021373</v>
      </c>
      <c r="H1219" s="50">
        <v>1735.99999999999</v>
      </c>
      <c r="I1219" s="50">
        <f t="shared" si="60"/>
        <v>1.8000000000000114</v>
      </c>
      <c r="J1219" s="48">
        <f t="shared" si="61"/>
        <v>1.8000000000000114</v>
      </c>
      <c r="M1219">
        <v>268380.00000000466</v>
      </c>
    </row>
    <row r="1220" spans="2:13" ht="14.55" customHeight="1">
      <c r="B1220" s="51">
        <v>44657</v>
      </c>
      <c r="C1220" s="50">
        <v>270959.99999999913</v>
      </c>
      <c r="D1220" s="50">
        <v>101500</v>
      </c>
      <c r="E1220" s="50">
        <v>0</v>
      </c>
      <c r="F1220" s="50">
        <f t="shared" si="59"/>
        <v>372.45999999999913</v>
      </c>
      <c r="G1220" s="50">
        <v>47.999999999973397</v>
      </c>
      <c r="H1220" s="50">
        <v>1719.9999999999989</v>
      </c>
      <c r="I1220" s="50">
        <f t="shared" si="60"/>
        <v>1.7679999999999723</v>
      </c>
      <c r="J1220" s="48">
        <f t="shared" si="61"/>
        <v>1.7679999999999723</v>
      </c>
      <c r="M1220">
        <v>270959.99999999913</v>
      </c>
    </row>
    <row r="1221" spans="2:13" ht="14.55" customHeight="1">
      <c r="B1221" s="51">
        <v>44658</v>
      </c>
      <c r="C1221" s="50">
        <v>286559.99999999767</v>
      </c>
      <c r="D1221" s="50">
        <v>45899.999999994179</v>
      </c>
      <c r="E1221" s="50">
        <v>52370.000000002619</v>
      </c>
      <c r="F1221" s="50">
        <f t="shared" si="59"/>
        <v>384.82999999999447</v>
      </c>
      <c r="G1221" s="50">
        <v>52.000000000020918</v>
      </c>
      <c r="H1221" s="50">
        <v>1420.0000000000159</v>
      </c>
      <c r="I1221" s="50">
        <f t="shared" si="60"/>
        <v>1.4720000000000368</v>
      </c>
      <c r="J1221" s="48">
        <f t="shared" si="61"/>
        <v>1.4720000000000368</v>
      </c>
      <c r="M1221">
        <v>286559.99999999767</v>
      </c>
    </row>
    <row r="1222" spans="2:13" ht="14.55" customHeight="1">
      <c r="B1222" s="51">
        <v>44659</v>
      </c>
      <c r="C1222" s="50">
        <v>261440.00000000233</v>
      </c>
      <c r="D1222" s="50">
        <v>0</v>
      </c>
      <c r="E1222" s="50">
        <v>102589.99999999651</v>
      </c>
      <c r="F1222" s="50">
        <f t="shared" si="59"/>
        <v>364.02999999999884</v>
      </c>
      <c r="G1222" s="50">
        <v>395.99999999998658</v>
      </c>
      <c r="H1222" s="50">
        <v>876.00000000000477</v>
      </c>
      <c r="I1222" s="50">
        <f t="shared" si="60"/>
        <v>1.2719999999999914</v>
      </c>
      <c r="J1222" s="48">
        <f t="shared" si="61"/>
        <v>1.2719999999999914</v>
      </c>
      <c r="M1222">
        <v>261440.00000000233</v>
      </c>
    </row>
    <row r="1223" spans="2:13" ht="14.55" customHeight="1">
      <c r="B1223" s="51">
        <v>44660</v>
      </c>
      <c r="C1223" s="50">
        <v>272419.99999999825</v>
      </c>
      <c r="D1223" s="50">
        <v>0</v>
      </c>
      <c r="E1223" s="50">
        <v>98170.00000000553</v>
      </c>
      <c r="F1223" s="50">
        <f t="shared" si="59"/>
        <v>370.59000000000378</v>
      </c>
      <c r="G1223" s="50">
        <v>575.99999999999341</v>
      </c>
      <c r="H1223" s="50">
        <v>687.99999999998818</v>
      </c>
      <c r="I1223" s="50">
        <f t="shared" si="60"/>
        <v>1.2639999999999816</v>
      </c>
      <c r="J1223" s="48">
        <f t="shared" si="61"/>
        <v>1.2639999999999816</v>
      </c>
      <c r="M1223">
        <v>272419.99999999825</v>
      </c>
    </row>
    <row r="1224" spans="2:13" ht="14.55" customHeight="1">
      <c r="B1224" s="51">
        <v>44661</v>
      </c>
      <c r="C1224" s="50">
        <v>244300.00000000291</v>
      </c>
      <c r="D1224" s="50">
        <v>56280.000000006112</v>
      </c>
      <c r="E1224" s="50">
        <v>25279.999999998836</v>
      </c>
      <c r="F1224" s="50">
        <f t="shared" si="59"/>
        <v>325.86000000000786</v>
      </c>
      <c r="G1224" s="50">
        <v>572.00000000000273</v>
      </c>
      <c r="H1224" s="50">
        <v>683.9999999999975</v>
      </c>
      <c r="I1224" s="50">
        <f t="shared" si="60"/>
        <v>1.2560000000000002</v>
      </c>
      <c r="J1224" s="48">
        <f t="shared" si="61"/>
        <v>1.2560000000000002</v>
      </c>
      <c r="M1224">
        <v>244300.00000000291</v>
      </c>
    </row>
    <row r="1225" spans="2:13" ht="14.55" customHeight="1">
      <c r="B1225" s="51">
        <v>44662</v>
      </c>
      <c r="C1225" s="50">
        <v>274079.99999999447</v>
      </c>
      <c r="D1225" s="50">
        <v>78869.999999995343</v>
      </c>
      <c r="E1225" s="50">
        <v>0</v>
      </c>
      <c r="F1225" s="50">
        <f t="shared" si="59"/>
        <v>352.94999999998981</v>
      </c>
      <c r="G1225" s="50">
        <v>624.00000000002365</v>
      </c>
      <c r="H1225" s="50">
        <v>735.99999999999</v>
      </c>
      <c r="I1225" s="50">
        <f t="shared" si="60"/>
        <v>1.3600000000000136</v>
      </c>
      <c r="J1225" s="48">
        <f t="shared" si="61"/>
        <v>1.3600000000000136</v>
      </c>
      <c r="M1225">
        <v>274079.99999999447</v>
      </c>
    </row>
    <row r="1226" spans="2:13" ht="14.55" customHeight="1">
      <c r="B1226" s="51">
        <v>44663</v>
      </c>
      <c r="C1226" s="50">
        <v>265240.00000000524</v>
      </c>
      <c r="D1226" s="50">
        <v>82750</v>
      </c>
      <c r="E1226" s="50">
        <v>35099.999999998545</v>
      </c>
      <c r="F1226" s="50">
        <f t="shared" si="59"/>
        <v>383.09000000000378</v>
      </c>
      <c r="G1226" s="50">
        <v>691.99999999997885</v>
      </c>
      <c r="H1226" s="50">
        <v>788.00000000001091</v>
      </c>
      <c r="I1226" s="50">
        <f t="shared" si="60"/>
        <v>1.4799999999999898</v>
      </c>
      <c r="J1226" s="48">
        <f t="shared" si="61"/>
        <v>1.4799999999999898</v>
      </c>
      <c r="M1226">
        <v>265240.00000000524</v>
      </c>
    </row>
    <row r="1227" spans="2:13" ht="14.55" customHeight="1">
      <c r="B1227" s="51">
        <v>44664</v>
      </c>
      <c r="C1227" s="50">
        <v>286680.00000000029</v>
      </c>
      <c r="D1227" s="50">
        <v>97349.999999998545</v>
      </c>
      <c r="E1227" s="50">
        <v>0</v>
      </c>
      <c r="F1227" s="50">
        <f t="shared" si="59"/>
        <v>384.02999999999884</v>
      </c>
      <c r="G1227" s="50">
        <v>743.99999999999977</v>
      </c>
      <c r="H1227" s="50">
        <v>840.00000000000341</v>
      </c>
      <c r="I1227" s="50">
        <f t="shared" si="60"/>
        <v>1.5840000000000032</v>
      </c>
      <c r="J1227" s="48">
        <f t="shared" si="61"/>
        <v>1.5840000000000032</v>
      </c>
      <c r="M1227">
        <v>286680.00000000029</v>
      </c>
    </row>
    <row r="1228" spans="2:13" ht="14.55" customHeight="1">
      <c r="B1228" s="51">
        <v>44665</v>
      </c>
      <c r="C1228" s="50">
        <v>293000</v>
      </c>
      <c r="D1228" s="50">
        <v>81290.000000000873</v>
      </c>
      <c r="E1228" s="50">
        <v>0</v>
      </c>
      <c r="F1228" s="50">
        <f t="shared" si="59"/>
        <v>374.29000000000087</v>
      </c>
      <c r="G1228" s="50">
        <v>843.99999999999409</v>
      </c>
      <c r="H1228" s="50">
        <v>963.99999999999864</v>
      </c>
      <c r="I1228" s="50">
        <f t="shared" si="60"/>
        <v>1.8079999999999927</v>
      </c>
      <c r="J1228" s="48">
        <f t="shared" si="61"/>
        <v>1.8079999999999927</v>
      </c>
      <c r="M1228">
        <v>293000</v>
      </c>
    </row>
    <row r="1229" spans="2:13" ht="14.55" customHeight="1">
      <c r="B1229" s="51">
        <v>44666</v>
      </c>
      <c r="C1229" s="50">
        <v>269049.99999999563</v>
      </c>
      <c r="D1229" s="50">
        <v>40700.000000004366</v>
      </c>
      <c r="E1229" s="50">
        <v>0</v>
      </c>
      <c r="F1229" s="50">
        <f t="shared" si="59"/>
        <v>309.75</v>
      </c>
      <c r="G1229" s="50">
        <v>740.00000000000909</v>
      </c>
      <c r="H1229" s="50">
        <v>855.99999999999454</v>
      </c>
      <c r="I1229" s="50">
        <f t="shared" si="60"/>
        <v>1.5960000000000036</v>
      </c>
      <c r="J1229" s="48">
        <f t="shared" si="61"/>
        <v>1.5960000000000036</v>
      </c>
      <c r="M1229">
        <v>269049.99999999563</v>
      </c>
    </row>
    <row r="1230" spans="2:13" ht="14.55" customHeight="1">
      <c r="B1230" s="51">
        <v>44667</v>
      </c>
      <c r="C1230" s="50">
        <v>254910.00000000349</v>
      </c>
      <c r="D1230" s="50">
        <v>35049.999999995634</v>
      </c>
      <c r="E1230" s="50">
        <v>0</v>
      </c>
      <c r="F1230" s="50">
        <f t="shared" si="59"/>
        <v>289.95999999999913</v>
      </c>
      <c r="G1230" s="50">
        <v>668.00000000000637</v>
      </c>
      <c r="H1230" s="50">
        <v>780.00000000000114</v>
      </c>
      <c r="I1230" s="50">
        <f t="shared" si="60"/>
        <v>1.4480000000000075</v>
      </c>
      <c r="J1230" s="48">
        <f t="shared" si="61"/>
        <v>1.4480000000000075</v>
      </c>
      <c r="M1230">
        <v>254910.00000000349</v>
      </c>
    </row>
    <row r="1231" spans="2:13" ht="14.55" customHeight="1">
      <c r="B1231" s="51">
        <v>44668</v>
      </c>
      <c r="C1231" s="50">
        <v>241919.99999999825</v>
      </c>
      <c r="D1231" s="50">
        <v>30590.000000003783</v>
      </c>
      <c r="E1231" s="50">
        <v>0</v>
      </c>
      <c r="F1231" s="50">
        <f t="shared" si="59"/>
        <v>272.51000000000204</v>
      </c>
      <c r="G1231" s="50">
        <v>656.00000000000591</v>
      </c>
      <c r="H1231" s="50">
        <v>771.99999999999136</v>
      </c>
      <c r="I1231" s="50">
        <f t="shared" si="60"/>
        <v>1.4279999999999973</v>
      </c>
      <c r="J1231" s="48">
        <f t="shared" si="61"/>
        <v>1.4279999999999973</v>
      </c>
      <c r="M1231">
        <v>241919.99999999825</v>
      </c>
    </row>
    <row r="1232" spans="2:13" ht="14.55" customHeight="1">
      <c r="B1232" s="51">
        <v>44669</v>
      </c>
      <c r="C1232" s="50">
        <v>245970.00000000116</v>
      </c>
      <c r="D1232" s="50">
        <v>35080.000000001746</v>
      </c>
      <c r="E1232" s="50">
        <v>0</v>
      </c>
      <c r="F1232" s="50">
        <f t="shared" si="59"/>
        <v>281.05000000000291</v>
      </c>
      <c r="G1232" s="50">
        <v>596.00000000000364</v>
      </c>
      <c r="H1232" s="50">
        <v>707.99999999999841</v>
      </c>
      <c r="I1232" s="50">
        <f t="shared" si="60"/>
        <v>1.304000000000002</v>
      </c>
      <c r="J1232" s="48">
        <f t="shared" si="61"/>
        <v>1.304000000000002</v>
      </c>
      <c r="M1232">
        <v>245970.00000000116</v>
      </c>
    </row>
    <row r="1233" spans="2:13" ht="14.55" customHeight="1">
      <c r="B1233" s="51">
        <v>44670</v>
      </c>
      <c r="C1233" s="50">
        <v>259970.00000000116</v>
      </c>
      <c r="D1233" s="50">
        <v>35049.999999995634</v>
      </c>
      <c r="E1233" s="50">
        <v>0</v>
      </c>
      <c r="F1233" s="50">
        <f t="shared" si="59"/>
        <v>295.0199999999968</v>
      </c>
      <c r="G1233" s="50">
        <v>835.99999999998431</v>
      </c>
      <c r="H1233" s="50">
        <v>984.00000000000887</v>
      </c>
      <c r="I1233" s="50">
        <f t="shared" si="60"/>
        <v>1.8199999999999932</v>
      </c>
      <c r="J1233" s="48">
        <f t="shared" si="61"/>
        <v>1.8199999999999932</v>
      </c>
      <c r="M1233">
        <v>259970.00000000116</v>
      </c>
    </row>
    <row r="1234" spans="2:13" ht="14.55" customHeight="1">
      <c r="B1234" s="51">
        <v>44671</v>
      </c>
      <c r="C1234" s="50">
        <v>266979.99999999593</v>
      </c>
      <c r="D1234" s="50">
        <v>57550.00000000291</v>
      </c>
      <c r="E1234" s="50">
        <v>0</v>
      </c>
      <c r="F1234" s="50">
        <f t="shared" si="59"/>
        <v>324.52999999999884</v>
      </c>
      <c r="G1234" s="50">
        <v>816.0000000000025</v>
      </c>
      <c r="H1234" s="50">
        <v>956.00000000001728</v>
      </c>
      <c r="I1234" s="50">
        <f t="shared" si="60"/>
        <v>1.7720000000000198</v>
      </c>
      <c r="J1234" s="48">
        <f t="shared" si="61"/>
        <v>1.7720000000000198</v>
      </c>
      <c r="M1234">
        <v>266979.99999999593</v>
      </c>
    </row>
    <row r="1235" spans="2:13" ht="14.55" customHeight="1">
      <c r="B1235" s="51">
        <v>44672</v>
      </c>
      <c r="C1235" s="50">
        <v>250520.00000000407</v>
      </c>
      <c r="D1235" s="50">
        <v>50080.000000001746</v>
      </c>
      <c r="E1235" s="50">
        <v>0</v>
      </c>
      <c r="F1235" s="50">
        <f t="shared" si="59"/>
        <v>300.60000000000582</v>
      </c>
      <c r="G1235" s="50">
        <v>903.99999999999636</v>
      </c>
      <c r="H1235" s="50">
        <v>1075.9999999999934</v>
      </c>
      <c r="I1235" s="50">
        <f t="shared" si="60"/>
        <v>1.9799999999999898</v>
      </c>
      <c r="J1235" s="48">
        <f t="shared" si="61"/>
        <v>1.9799999999999898</v>
      </c>
      <c r="M1235">
        <v>250520.00000000407</v>
      </c>
    </row>
    <row r="1236" spans="2:13" ht="14.55" customHeight="1">
      <c r="B1236" s="51">
        <v>44673</v>
      </c>
      <c r="C1236" s="50">
        <v>257969.99999999389</v>
      </c>
      <c r="D1236" s="50">
        <v>35029.999999998836</v>
      </c>
      <c r="E1236" s="50">
        <v>0</v>
      </c>
      <c r="F1236" s="50">
        <f t="shared" si="59"/>
        <v>292.99999999999272</v>
      </c>
      <c r="G1236" s="50">
        <v>912.00000000000614</v>
      </c>
      <c r="H1236" s="50">
        <v>1087.9999999999939</v>
      </c>
      <c r="I1236" s="50">
        <f t="shared" si="60"/>
        <v>2</v>
      </c>
      <c r="J1236" s="48">
        <f t="shared" si="61"/>
        <v>2</v>
      </c>
      <c r="M1236">
        <v>257969.99999999389</v>
      </c>
    </row>
    <row r="1237" spans="2:13" ht="14.55" customHeight="1">
      <c r="B1237" s="51">
        <v>44674</v>
      </c>
      <c r="C1237" s="50">
        <v>255990.00000000524</v>
      </c>
      <c r="D1237" s="50">
        <v>34939.999999995052</v>
      </c>
      <c r="E1237" s="50">
        <v>0</v>
      </c>
      <c r="F1237" s="50">
        <f t="shared" si="59"/>
        <v>290.93000000000029</v>
      </c>
      <c r="G1237" s="50">
        <v>883.99999999998613</v>
      </c>
      <c r="H1237" s="50">
        <v>1055.9999999999832</v>
      </c>
      <c r="I1237" s="50">
        <f t="shared" si="60"/>
        <v>1.9399999999999693</v>
      </c>
      <c r="J1237" s="48">
        <f t="shared" si="61"/>
        <v>1.9399999999999693</v>
      </c>
      <c r="M1237">
        <v>255990.00000000524</v>
      </c>
    </row>
    <row r="1238" spans="2:13" ht="14.55" customHeight="1">
      <c r="B1238" s="51">
        <v>44675</v>
      </c>
      <c r="C1238" s="50">
        <v>237509.99999999476</v>
      </c>
      <c r="D1238" s="50">
        <v>31550.00000000291</v>
      </c>
      <c r="E1238" s="50">
        <v>0</v>
      </c>
      <c r="F1238" s="50">
        <f t="shared" si="59"/>
        <v>269.05999999999767</v>
      </c>
      <c r="G1238" s="50">
        <v>740.00000000000909</v>
      </c>
      <c r="H1238" s="50">
        <v>876.0000000000332</v>
      </c>
      <c r="I1238" s="50">
        <f t="shared" si="60"/>
        <v>1.6160000000000423</v>
      </c>
      <c r="J1238" s="48">
        <f t="shared" si="61"/>
        <v>1.6160000000000423</v>
      </c>
      <c r="M1238">
        <v>237509.99999999476</v>
      </c>
    </row>
    <row r="1239" spans="2:13" ht="15" customHeight="1">
      <c r="B1239" s="51">
        <v>44676</v>
      </c>
      <c r="C1239" s="50">
        <v>237620.00000000262</v>
      </c>
      <c r="D1239" s="50">
        <v>35059.999999997672</v>
      </c>
      <c r="E1239" s="50">
        <v>0</v>
      </c>
      <c r="F1239" s="50">
        <f t="shared" si="59"/>
        <v>272.68000000000029</v>
      </c>
      <c r="G1239" s="50">
        <v>676.00000000001614</v>
      </c>
      <c r="H1239" s="50">
        <v>791.99999999997317</v>
      </c>
      <c r="I1239" s="50">
        <f t="shared" si="60"/>
        <v>1.4679999999999893</v>
      </c>
      <c r="J1239" s="48">
        <f t="shared" si="61"/>
        <v>1.4679999999999893</v>
      </c>
      <c r="M1239">
        <v>237620.00000000262</v>
      </c>
    </row>
    <row r="1240" spans="2:13" ht="15" customHeight="1">
      <c r="B1240" s="51">
        <v>44677</v>
      </c>
      <c r="C1240" s="50">
        <v>245559.99999999767</v>
      </c>
      <c r="D1240" s="50">
        <v>28160.000000003492</v>
      </c>
      <c r="E1240" s="50">
        <v>0</v>
      </c>
      <c r="F1240" s="50">
        <f t="shared" si="59"/>
        <v>273.72000000000116</v>
      </c>
      <c r="G1240" s="50">
        <v>768.00000000000068</v>
      </c>
      <c r="H1240" s="50">
        <v>908.00000000001546</v>
      </c>
      <c r="I1240" s="50">
        <f t="shared" si="60"/>
        <v>1.6760000000000161</v>
      </c>
      <c r="J1240" s="48">
        <f t="shared" si="61"/>
        <v>1.6760000000000161</v>
      </c>
      <c r="M1240">
        <v>245559.99999999767</v>
      </c>
    </row>
    <row r="1241" spans="2:13" ht="14.55" customHeight="1">
      <c r="B1241" s="51">
        <v>44678</v>
      </c>
      <c r="C1241" s="50">
        <v>205549.99999999563</v>
      </c>
      <c r="D1241" s="50">
        <v>78559.999999997672</v>
      </c>
      <c r="E1241" s="50">
        <v>0</v>
      </c>
      <c r="F1241" s="50">
        <f t="shared" si="59"/>
        <v>284.10999999999331</v>
      </c>
      <c r="G1241" s="50">
        <v>595.99999999997522</v>
      </c>
      <c r="H1241" s="50">
        <v>707.99999999996999</v>
      </c>
      <c r="I1241" s="50">
        <f t="shared" si="60"/>
        <v>1.3039999999999452</v>
      </c>
      <c r="J1241" s="48">
        <f t="shared" si="61"/>
        <v>1.3039999999999452</v>
      </c>
      <c r="M1241">
        <v>205549.99999999563</v>
      </c>
    </row>
    <row r="1242" spans="2:13" ht="14.55" customHeight="1">
      <c r="B1242" s="51">
        <v>44679</v>
      </c>
      <c r="C1242" s="50">
        <v>63040.000000008149</v>
      </c>
      <c r="D1242" s="50">
        <v>109260.00000000204</v>
      </c>
      <c r="E1242" s="50">
        <v>152620.00000000262</v>
      </c>
      <c r="F1242" s="50">
        <f t="shared" si="59"/>
        <v>324.92000000001281</v>
      </c>
      <c r="G1242" s="50">
        <v>648.00000000002456</v>
      </c>
      <c r="H1242" s="50">
        <v>756.00000000002865</v>
      </c>
      <c r="I1242" s="50">
        <f t="shared" si="60"/>
        <v>1.4040000000000532</v>
      </c>
      <c r="J1242" s="48">
        <f t="shared" si="61"/>
        <v>1.4040000000000532</v>
      </c>
      <c r="M1242">
        <v>63040.000000008149</v>
      </c>
    </row>
    <row r="1243" spans="2:13" ht="14.55" customHeight="1">
      <c r="B1243" s="51">
        <v>44680</v>
      </c>
      <c r="C1243" s="50">
        <v>182550.00000000291</v>
      </c>
      <c r="D1243" s="50">
        <v>16919.999999998254</v>
      </c>
      <c r="E1243" s="50">
        <v>93269.999999996799</v>
      </c>
      <c r="F1243" s="50">
        <f t="shared" si="59"/>
        <v>292.73999999999796</v>
      </c>
      <c r="G1243" s="50">
        <v>659.99999999999659</v>
      </c>
      <c r="H1243" s="50">
        <v>759.99999999999091</v>
      </c>
      <c r="I1243" s="50">
        <f t="shared" si="60"/>
        <v>1.4199999999999875</v>
      </c>
      <c r="J1243" s="48">
        <f t="shared" si="61"/>
        <v>1.4199999999999875</v>
      </c>
      <c r="M1243">
        <v>182550.00000000291</v>
      </c>
    </row>
    <row r="1244" spans="2:13" ht="14.55" customHeight="1" thickBot="1">
      <c r="B1244" s="51">
        <v>44681</v>
      </c>
      <c r="C1244" s="50">
        <v>156009.99999999476</v>
      </c>
      <c r="D1244" s="50">
        <v>0</v>
      </c>
      <c r="E1244" s="50">
        <v>128730.0000000032</v>
      </c>
      <c r="F1244" s="50">
        <f t="shared" si="59"/>
        <v>284.73999999999796</v>
      </c>
      <c r="G1244" s="50">
        <v>572.00000000000273</v>
      </c>
      <c r="H1244" s="50">
        <v>680.00000000000682</v>
      </c>
      <c r="I1244" s="50">
        <f t="shared" si="60"/>
        <v>1.2520000000000095</v>
      </c>
      <c r="J1244" s="48">
        <f t="shared" si="61"/>
        <v>1.2520000000000095</v>
      </c>
      <c r="M1244">
        <v>156009.99999999476</v>
      </c>
    </row>
    <row r="1245" spans="2:13" ht="14.55" customHeight="1" thickBot="1">
      <c r="B1245" s="51"/>
      <c r="C1245" s="43">
        <v>7447169.9999999972</v>
      </c>
      <c r="D1245" s="43">
        <v>1633059.9999999977</v>
      </c>
      <c r="E1245" s="43">
        <v>688130.00000000466</v>
      </c>
      <c r="F1245" s="43">
        <f t="shared" si="59"/>
        <v>9768.36</v>
      </c>
      <c r="G1245" s="43">
        <v>16499.999999999996</v>
      </c>
      <c r="H1245" s="43">
        <v>31288.000000000015</v>
      </c>
      <c r="I1245" s="44">
        <f t="shared" si="60"/>
        <v>47.788000000000018</v>
      </c>
      <c r="J1245" s="49">
        <f t="shared" si="61"/>
        <v>47.788000000000018</v>
      </c>
      <c r="M1245">
        <v>7447169.9999999972</v>
      </c>
    </row>
    <row r="1246" spans="2:13" ht="14.55" customHeight="1">
      <c r="B1246" s="51">
        <v>44682</v>
      </c>
      <c r="C1246" s="50">
        <v>154949.99999999709</v>
      </c>
      <c r="D1246" s="50">
        <v>0</v>
      </c>
      <c r="E1246" s="50">
        <v>128400.00000000146</v>
      </c>
      <c r="F1246" s="50">
        <f t="shared" si="59"/>
        <v>283.34999999999854</v>
      </c>
      <c r="G1246" s="50">
        <v>675.99999999998772</v>
      </c>
      <c r="H1246" s="50">
        <v>779.99999999997272</v>
      </c>
      <c r="I1246" s="50">
        <f t="shared" si="60"/>
        <v>1.4559999999999604</v>
      </c>
      <c r="J1246" s="48">
        <f t="shared" si="61"/>
        <v>1.4559999999999604</v>
      </c>
      <c r="M1246">
        <v>154949.99999999709</v>
      </c>
    </row>
    <row r="1247" spans="2:13" ht="14.55" customHeight="1">
      <c r="B1247" s="51">
        <v>44683</v>
      </c>
      <c r="C1247" s="50">
        <v>186910.00000000349</v>
      </c>
      <c r="D1247" s="50">
        <v>0</v>
      </c>
      <c r="E1247" s="50">
        <v>107949.99999999709</v>
      </c>
      <c r="F1247" s="50">
        <f t="shared" si="59"/>
        <v>294.86000000000058</v>
      </c>
      <c r="G1247" s="50">
        <v>836.00000000001273</v>
      </c>
      <c r="H1247" s="50">
        <v>984.00000000003729</v>
      </c>
      <c r="I1247" s="50">
        <f t="shared" si="60"/>
        <v>1.82000000000005</v>
      </c>
      <c r="J1247" s="48">
        <f t="shared" si="61"/>
        <v>1.82000000000005</v>
      </c>
      <c r="M1247">
        <v>186910.00000000349</v>
      </c>
    </row>
    <row r="1248" spans="2:13" ht="14.55" customHeight="1">
      <c r="B1248" s="51">
        <v>44684</v>
      </c>
      <c r="C1248" s="50">
        <v>224669.99999999825</v>
      </c>
      <c r="D1248" s="50">
        <v>0</v>
      </c>
      <c r="E1248" s="50">
        <v>94709.999999999127</v>
      </c>
      <c r="F1248" s="50">
        <f t="shared" si="59"/>
        <v>319.37999999999738</v>
      </c>
      <c r="G1248" s="50">
        <v>819.99999999999318</v>
      </c>
      <c r="H1248" s="50">
        <v>959.99999999997954</v>
      </c>
      <c r="I1248" s="50">
        <f t="shared" si="60"/>
        <v>1.7799999999999727</v>
      </c>
      <c r="J1248" s="48">
        <f t="shared" si="61"/>
        <v>1.7799999999999727</v>
      </c>
      <c r="M1248">
        <v>224669.99999999825</v>
      </c>
    </row>
    <row r="1249" spans="2:13" ht="14.55" customHeight="1">
      <c r="B1249" s="51">
        <v>44685</v>
      </c>
      <c r="C1249" s="50">
        <v>283949.99999999709</v>
      </c>
      <c r="D1249" s="50">
        <v>0</v>
      </c>
      <c r="E1249" s="50">
        <v>39620.000000002619</v>
      </c>
      <c r="F1249" s="50">
        <f t="shared" si="59"/>
        <v>323.56999999999971</v>
      </c>
      <c r="G1249" s="50">
        <v>603.99999999998499</v>
      </c>
      <c r="H1249" s="50">
        <v>723.99999999998954</v>
      </c>
      <c r="I1249" s="50">
        <f t="shared" si="60"/>
        <v>1.3279999999999745</v>
      </c>
      <c r="J1249" s="48">
        <f t="shared" si="61"/>
        <v>1.3279999999999745</v>
      </c>
      <c r="M1249">
        <v>283949.99999999709</v>
      </c>
    </row>
    <row r="1250" spans="2:13" ht="14.55" customHeight="1">
      <c r="B1250" s="51">
        <v>44686</v>
      </c>
      <c r="C1250" s="50">
        <v>263160.00000000349</v>
      </c>
      <c r="D1250" s="50">
        <v>0</v>
      </c>
      <c r="E1250" s="50">
        <v>32589.999999996508</v>
      </c>
      <c r="F1250" s="50">
        <f t="shared" si="59"/>
        <v>295.75</v>
      </c>
      <c r="G1250" s="50">
        <v>600.00000000002274</v>
      </c>
      <c r="H1250" s="50">
        <v>720.00000000002728</v>
      </c>
      <c r="I1250" s="50">
        <f t="shared" si="60"/>
        <v>1.32000000000005</v>
      </c>
      <c r="J1250" s="48">
        <f t="shared" si="61"/>
        <v>1.32000000000005</v>
      </c>
      <c r="M1250">
        <v>263160.00000000349</v>
      </c>
    </row>
    <row r="1251" spans="2:13" ht="14.55" customHeight="1">
      <c r="B1251" s="51">
        <v>44687</v>
      </c>
      <c r="C1251" s="50">
        <v>131259.99999999476</v>
      </c>
      <c r="D1251" s="50">
        <v>0</v>
      </c>
      <c r="E1251" s="50">
        <v>142970.00000000116</v>
      </c>
      <c r="F1251" s="50">
        <f>SUM(C1251:E1251)/1000</f>
        <v>274.22999999999593</v>
      </c>
      <c r="G1251" s="50">
        <v>268.00000000000068</v>
      </c>
      <c r="H1251" s="50">
        <v>1067.9999999999836</v>
      </c>
      <c r="I1251" s="50">
        <f t="shared" si="60"/>
        <v>1.3359999999999843</v>
      </c>
      <c r="J1251" s="48">
        <f t="shared" si="61"/>
        <v>1.3359999999999843</v>
      </c>
      <c r="M1251">
        <v>131259.99999999476</v>
      </c>
    </row>
    <row r="1252" spans="2:13" ht="14.55" customHeight="1">
      <c r="B1252" s="51">
        <v>44688</v>
      </c>
      <c r="C1252" s="50">
        <v>171020.00000000407</v>
      </c>
      <c r="D1252" s="50">
        <v>0</v>
      </c>
      <c r="E1252" s="50">
        <v>103760.00000000204</v>
      </c>
      <c r="F1252" s="50">
        <f t="shared" si="59"/>
        <v>274.78000000000611</v>
      </c>
      <c r="G1252" s="50">
        <v>0</v>
      </c>
      <c r="H1252" s="50">
        <v>1187.9999999999882</v>
      </c>
      <c r="I1252" s="50">
        <f t="shared" si="60"/>
        <v>1.1879999999999882</v>
      </c>
      <c r="J1252" s="48">
        <f t="shared" si="61"/>
        <v>1.1879999999999882</v>
      </c>
      <c r="M1252">
        <v>171020.00000000407</v>
      </c>
    </row>
    <row r="1253" spans="2:13" ht="14.55" customHeight="1">
      <c r="B1253" s="51">
        <v>44689</v>
      </c>
      <c r="C1253" s="50">
        <v>203300.00000000291</v>
      </c>
      <c r="D1253" s="50">
        <v>0</v>
      </c>
      <c r="E1253" s="50">
        <v>79239.999999997963</v>
      </c>
      <c r="F1253" s="50">
        <f t="shared" si="59"/>
        <v>282.54000000000087</v>
      </c>
      <c r="G1253" s="50">
        <v>0</v>
      </c>
      <c r="H1253" s="50">
        <v>1288.0000000000109</v>
      </c>
      <c r="I1253" s="50">
        <f t="shared" si="60"/>
        <v>1.2880000000000109</v>
      </c>
      <c r="J1253" s="48">
        <f t="shared" si="61"/>
        <v>1.2880000000000109</v>
      </c>
      <c r="M1253">
        <v>203300.00000000291</v>
      </c>
    </row>
    <row r="1254" spans="2:13" ht="14.55" customHeight="1">
      <c r="B1254" s="51">
        <v>44690</v>
      </c>
      <c r="C1254" s="50">
        <v>203199.99999999709</v>
      </c>
      <c r="D1254" s="50">
        <v>0</v>
      </c>
      <c r="E1254" s="50">
        <v>109550.00000000291</v>
      </c>
      <c r="F1254" s="50">
        <f t="shared" si="59"/>
        <v>312.75</v>
      </c>
      <c r="G1254" s="50">
        <v>0</v>
      </c>
      <c r="H1254" s="50">
        <v>1220.0000000000273</v>
      </c>
      <c r="I1254" s="50">
        <f t="shared" si="60"/>
        <v>1.2200000000000273</v>
      </c>
      <c r="J1254" s="48">
        <f t="shared" si="61"/>
        <v>1.2200000000000273</v>
      </c>
      <c r="M1254">
        <v>203199.99999999709</v>
      </c>
    </row>
    <row r="1255" spans="2:13" ht="14.55" customHeight="1">
      <c r="B1255" s="51">
        <v>44691</v>
      </c>
      <c r="C1255" s="50">
        <v>56000</v>
      </c>
      <c r="D1255" s="50">
        <v>0</v>
      </c>
      <c r="E1255" s="50">
        <v>274419.99999999825</v>
      </c>
      <c r="F1255" s="50">
        <f t="shared" si="59"/>
        <v>330.41999999999825</v>
      </c>
      <c r="G1255" s="50">
        <v>0</v>
      </c>
      <c r="H1255" s="50">
        <v>1147.9999999999677</v>
      </c>
      <c r="I1255" s="50">
        <f t="shared" si="60"/>
        <v>1.1479999999999677</v>
      </c>
      <c r="J1255" s="48">
        <f t="shared" si="61"/>
        <v>1.1479999999999677</v>
      </c>
      <c r="M1255">
        <v>56000</v>
      </c>
    </row>
    <row r="1256" spans="2:13" ht="14.55" customHeight="1">
      <c r="B1256" s="51">
        <v>44692</v>
      </c>
      <c r="C1256" s="50">
        <v>29260.000000009313</v>
      </c>
      <c r="D1256" s="50">
        <v>29160.000000003492</v>
      </c>
      <c r="E1256" s="50">
        <v>280830.00000000175</v>
      </c>
      <c r="F1256" s="50">
        <f t="shared" si="59"/>
        <v>339.25000000001455</v>
      </c>
      <c r="G1256" s="50">
        <v>0</v>
      </c>
      <c r="H1256" s="50">
        <v>1127.9999999999859</v>
      </c>
      <c r="I1256" s="50">
        <f t="shared" si="60"/>
        <v>1.1279999999999859</v>
      </c>
      <c r="J1256" s="48">
        <f t="shared" si="61"/>
        <v>1.1279999999999859</v>
      </c>
      <c r="M1256">
        <v>29260.000000009313</v>
      </c>
    </row>
    <row r="1257" spans="2:13" ht="14.55" customHeight="1">
      <c r="B1257" s="51">
        <v>44693</v>
      </c>
      <c r="C1257" s="50">
        <v>46000</v>
      </c>
      <c r="D1257" s="50">
        <v>34509.999999994761</v>
      </c>
      <c r="E1257" s="50">
        <v>271549.99999999563</v>
      </c>
      <c r="F1257" s="50">
        <f t="shared" si="59"/>
        <v>352.0599999999904</v>
      </c>
      <c r="G1257" s="50">
        <v>0</v>
      </c>
      <c r="H1257" s="50">
        <v>1188.000000000045</v>
      </c>
      <c r="I1257" s="50">
        <f t="shared" si="60"/>
        <v>1.188000000000045</v>
      </c>
      <c r="J1257" s="48">
        <f t="shared" si="61"/>
        <v>1.188000000000045</v>
      </c>
      <c r="M1257">
        <v>46000</v>
      </c>
    </row>
    <row r="1258" spans="2:13" ht="14.55" customHeight="1">
      <c r="B1258" s="51">
        <v>44694</v>
      </c>
      <c r="C1258" s="50">
        <v>101289.9999999936</v>
      </c>
      <c r="D1258" s="50">
        <v>34690.000000002328</v>
      </c>
      <c r="E1258" s="50">
        <v>252580.00000000175</v>
      </c>
      <c r="F1258" s="50">
        <f t="shared" si="59"/>
        <v>388.55999999999767</v>
      </c>
      <c r="G1258" s="50">
        <v>0</v>
      </c>
      <c r="H1258" s="50">
        <v>1383.9999999999577</v>
      </c>
      <c r="I1258" s="50">
        <f t="shared" si="60"/>
        <v>1.3839999999999577</v>
      </c>
      <c r="J1258" s="48">
        <f t="shared" si="61"/>
        <v>1.3839999999999577</v>
      </c>
      <c r="M1258">
        <v>101289.9999999936</v>
      </c>
    </row>
    <row r="1259" spans="2:13" ht="14.55" customHeight="1">
      <c r="B1259" s="51">
        <v>44695</v>
      </c>
      <c r="C1259" s="50">
        <v>192910.00000000349</v>
      </c>
      <c r="D1259" s="50">
        <v>37419.999999998254</v>
      </c>
      <c r="E1259" s="50">
        <v>166919.99999999825</v>
      </c>
      <c r="F1259" s="50">
        <f t="shared" si="59"/>
        <v>397.25</v>
      </c>
      <c r="G1259" s="50">
        <v>0</v>
      </c>
      <c r="H1259" s="50">
        <v>1392.0000000000528</v>
      </c>
      <c r="I1259" s="50">
        <f t="shared" si="60"/>
        <v>1.3920000000000528</v>
      </c>
      <c r="J1259" s="48">
        <f t="shared" si="61"/>
        <v>1.3920000000000528</v>
      </c>
      <c r="M1259">
        <v>192910.00000000349</v>
      </c>
    </row>
    <row r="1260" spans="2:13" ht="14.55" customHeight="1">
      <c r="B1260" s="51">
        <v>44696</v>
      </c>
      <c r="C1260" s="50">
        <v>103050.00000000291</v>
      </c>
      <c r="D1260" s="50">
        <v>37750</v>
      </c>
      <c r="E1260" s="50">
        <v>258870.00000000262</v>
      </c>
      <c r="F1260" s="50">
        <f t="shared" si="59"/>
        <v>399.67000000000553</v>
      </c>
      <c r="G1260" s="50">
        <v>0</v>
      </c>
      <c r="H1260" s="50">
        <v>1487.9999999999995</v>
      </c>
      <c r="I1260" s="50">
        <f t="shared" si="60"/>
        <v>1.4879999999999995</v>
      </c>
      <c r="J1260" s="48">
        <f t="shared" si="61"/>
        <v>1.4879999999999995</v>
      </c>
      <c r="M1260">
        <v>103050.00000000291</v>
      </c>
    </row>
    <row r="1261" spans="2:13" ht="14.55" customHeight="1">
      <c r="B1261" s="51">
        <v>44697</v>
      </c>
      <c r="C1261" s="50">
        <v>30049.999999988358</v>
      </c>
      <c r="D1261" s="50">
        <v>28630.000000004657</v>
      </c>
      <c r="E1261" s="50">
        <v>302779.99999999884</v>
      </c>
      <c r="F1261" s="50">
        <f t="shared" si="59"/>
        <v>361.45999999999185</v>
      </c>
      <c r="G1261" s="50">
        <v>0</v>
      </c>
      <c r="H1261" s="50">
        <v>1271.9999999999914</v>
      </c>
      <c r="I1261" s="50">
        <f t="shared" si="60"/>
        <v>1.2719999999999914</v>
      </c>
      <c r="J1261" s="48">
        <f t="shared" si="61"/>
        <v>1.2719999999999914</v>
      </c>
      <c r="M1261">
        <v>30049.999999988358</v>
      </c>
    </row>
    <row r="1262" spans="2:13" ht="14.55" customHeight="1">
      <c r="B1262" s="51">
        <v>44698</v>
      </c>
      <c r="C1262" s="50">
        <v>26250</v>
      </c>
      <c r="D1262" s="50">
        <v>22959.999999999127</v>
      </c>
      <c r="E1262" s="50">
        <v>274120.00000000262</v>
      </c>
      <c r="F1262" s="50">
        <f t="shared" ref="F1262:F1324" si="62">SUM(C1262:E1262)/1000</f>
        <v>323.33000000000175</v>
      </c>
      <c r="G1262" s="50">
        <v>0</v>
      </c>
      <c r="H1262" s="50">
        <v>1207.99999999997</v>
      </c>
      <c r="I1262" s="50">
        <f t="shared" ref="I1262:J1324" si="63">SUM(G1262:H1262)/1000</f>
        <v>1.20799999999997</v>
      </c>
      <c r="J1262" s="48">
        <f t="shared" si="61"/>
        <v>1.20799999999997</v>
      </c>
      <c r="M1262">
        <v>26250</v>
      </c>
    </row>
    <row r="1263" spans="2:13" ht="14.55" customHeight="1">
      <c r="B1263" s="51">
        <v>44699</v>
      </c>
      <c r="C1263" s="50">
        <v>37000</v>
      </c>
      <c r="D1263" s="50">
        <v>34509.999999994761</v>
      </c>
      <c r="E1263" s="50">
        <v>250559.99999999767</v>
      </c>
      <c r="F1263" s="50">
        <f t="shared" si="62"/>
        <v>322.06999999999243</v>
      </c>
      <c r="G1263" s="50">
        <v>0</v>
      </c>
      <c r="H1263" s="50">
        <v>1271.9999999999914</v>
      </c>
      <c r="I1263" s="50">
        <f t="shared" si="63"/>
        <v>1.2719999999999914</v>
      </c>
      <c r="J1263" s="48">
        <f t="shared" si="61"/>
        <v>1.2719999999999914</v>
      </c>
      <c r="M1263">
        <v>37000</v>
      </c>
    </row>
    <row r="1264" spans="2:13" ht="14.55" customHeight="1">
      <c r="B1264" s="51">
        <v>44700</v>
      </c>
      <c r="C1264" s="50">
        <v>35820.000000006985</v>
      </c>
      <c r="D1264" s="50">
        <v>35030.000000006112</v>
      </c>
      <c r="E1264" s="50">
        <v>268080.00000000175</v>
      </c>
      <c r="F1264" s="50">
        <f t="shared" si="62"/>
        <v>338.93000000001484</v>
      </c>
      <c r="G1264" s="50">
        <v>0</v>
      </c>
      <c r="H1264" s="50">
        <v>1260.0000000000477</v>
      </c>
      <c r="I1264" s="50">
        <f t="shared" si="63"/>
        <v>1.2600000000000477</v>
      </c>
      <c r="J1264" s="48">
        <f t="shared" si="61"/>
        <v>1.2600000000000477</v>
      </c>
      <c r="M1264">
        <v>35820.000000006985</v>
      </c>
    </row>
    <row r="1265" spans="2:13" ht="14.55" customHeight="1">
      <c r="B1265" s="51">
        <v>44701</v>
      </c>
      <c r="C1265" s="50">
        <v>123490.00000000524</v>
      </c>
      <c r="D1265" s="50">
        <v>35379.999999997381</v>
      </c>
      <c r="E1265" s="50">
        <v>201979.99999999593</v>
      </c>
      <c r="F1265" s="50">
        <f t="shared" si="62"/>
        <v>360.84999999999854</v>
      </c>
      <c r="G1265" s="50">
        <v>0</v>
      </c>
      <c r="H1265" s="50">
        <v>1303.9999999999736</v>
      </c>
      <c r="I1265" s="50">
        <f t="shared" si="63"/>
        <v>1.3039999999999736</v>
      </c>
      <c r="J1265" s="48">
        <f t="shared" si="61"/>
        <v>1.3039999999999736</v>
      </c>
      <c r="M1265">
        <v>123490.00000000524</v>
      </c>
    </row>
    <row r="1266" spans="2:13" ht="14.55" customHeight="1">
      <c r="B1266" s="51">
        <v>44702</v>
      </c>
      <c r="C1266" s="50">
        <v>34969.999999986612</v>
      </c>
      <c r="D1266" s="50">
        <v>34260.000000002037</v>
      </c>
      <c r="E1266" s="50">
        <v>272050.00000000291</v>
      </c>
      <c r="F1266" s="50">
        <f t="shared" si="62"/>
        <v>341.27999999999156</v>
      </c>
      <c r="G1266" s="50">
        <v>0</v>
      </c>
      <c r="H1266" s="50">
        <v>1223.9999999999895</v>
      </c>
      <c r="I1266" s="50">
        <f t="shared" si="63"/>
        <v>1.2239999999999895</v>
      </c>
      <c r="J1266" s="48">
        <f t="shared" ref="J1266:J1329" si="64">I1266</f>
        <v>1.2239999999999895</v>
      </c>
      <c r="M1266">
        <v>34969.999999986612</v>
      </c>
    </row>
    <row r="1267" spans="2:13" ht="14.55" customHeight="1">
      <c r="B1267" s="51">
        <v>44703</v>
      </c>
      <c r="C1267" s="50">
        <v>25130.000000004657</v>
      </c>
      <c r="D1267" s="50">
        <v>24819.999999999709</v>
      </c>
      <c r="E1267" s="50">
        <v>247949.99999999709</v>
      </c>
      <c r="F1267" s="50">
        <f t="shared" si="62"/>
        <v>297.90000000000146</v>
      </c>
      <c r="G1267" s="50">
        <v>0</v>
      </c>
      <c r="H1267" s="50">
        <v>1168.0000000000064</v>
      </c>
      <c r="I1267" s="50">
        <f t="shared" si="63"/>
        <v>1.1680000000000064</v>
      </c>
      <c r="J1267" s="48">
        <f t="shared" si="64"/>
        <v>1.1680000000000064</v>
      </c>
      <c r="M1267">
        <v>25130.000000004657</v>
      </c>
    </row>
    <row r="1268" spans="2:13" ht="14.55" customHeight="1">
      <c r="B1268" s="51">
        <v>44704</v>
      </c>
      <c r="C1268" s="50">
        <v>29940.000000002328</v>
      </c>
      <c r="D1268" s="50">
        <v>30869.999999995343</v>
      </c>
      <c r="E1268" s="50">
        <v>216340.00000000378</v>
      </c>
      <c r="F1268" s="50">
        <f t="shared" si="62"/>
        <v>277.15000000000146</v>
      </c>
      <c r="G1268" s="50">
        <v>0</v>
      </c>
      <c r="H1268" s="50">
        <v>1208.0000000000268</v>
      </c>
      <c r="I1268" s="50">
        <f t="shared" si="63"/>
        <v>1.2080000000000268</v>
      </c>
      <c r="J1268" s="48">
        <f t="shared" si="64"/>
        <v>1.2080000000000268</v>
      </c>
      <c r="M1268">
        <v>29940.000000002328</v>
      </c>
    </row>
    <row r="1269" spans="2:13" ht="14.55" customHeight="1">
      <c r="B1269" s="51">
        <v>44705</v>
      </c>
      <c r="C1269" s="50">
        <v>32240.000000005239</v>
      </c>
      <c r="D1269" s="50">
        <v>32030.000000006112</v>
      </c>
      <c r="E1269" s="50">
        <v>244470.00000000116</v>
      </c>
      <c r="F1269" s="50">
        <f t="shared" si="62"/>
        <v>308.74000000001251</v>
      </c>
      <c r="G1269" s="50">
        <v>0</v>
      </c>
      <c r="H1269" s="50">
        <v>1219.9999999999704</v>
      </c>
      <c r="I1269" s="50">
        <f t="shared" si="63"/>
        <v>1.2199999999999704</v>
      </c>
      <c r="J1269" s="48">
        <f t="shared" si="64"/>
        <v>1.2199999999999704</v>
      </c>
      <c r="M1269">
        <v>32240.000000005239</v>
      </c>
    </row>
    <row r="1270" spans="2:13" ht="14.55" customHeight="1">
      <c r="B1270" s="51">
        <v>44706</v>
      </c>
      <c r="C1270" s="50">
        <v>34649.999999994179</v>
      </c>
      <c r="D1270" s="50">
        <v>33859.999999993306</v>
      </c>
      <c r="E1270" s="50">
        <v>207459.99999999913</v>
      </c>
      <c r="F1270" s="50">
        <f t="shared" si="62"/>
        <v>275.96999999998661</v>
      </c>
      <c r="G1270" s="50">
        <v>0</v>
      </c>
      <c r="H1270" s="50">
        <v>1156.0000000000059</v>
      </c>
      <c r="I1270" s="50">
        <f t="shared" si="63"/>
        <v>1.1560000000000059</v>
      </c>
      <c r="J1270" s="48">
        <f t="shared" si="64"/>
        <v>1.1560000000000059</v>
      </c>
      <c r="M1270">
        <v>34649.999999994179</v>
      </c>
    </row>
    <row r="1271" spans="2:13" ht="15" customHeight="1">
      <c r="B1271" s="51">
        <v>44707</v>
      </c>
      <c r="C1271" s="50">
        <v>34089.999999996508</v>
      </c>
      <c r="D1271" s="50">
        <v>33510.000000002037</v>
      </c>
      <c r="E1271" s="50">
        <v>201860.00000000058</v>
      </c>
      <c r="F1271" s="50">
        <f t="shared" si="62"/>
        <v>269.45999999999913</v>
      </c>
      <c r="G1271" s="50">
        <v>0</v>
      </c>
      <c r="H1271" s="50">
        <v>1180.0000000000068</v>
      </c>
      <c r="I1271" s="50">
        <f t="shared" si="63"/>
        <v>1.1800000000000068</v>
      </c>
      <c r="J1271" s="48">
        <f t="shared" si="64"/>
        <v>1.1800000000000068</v>
      </c>
      <c r="M1271">
        <v>34089.999999996508</v>
      </c>
    </row>
    <row r="1272" spans="2:13" ht="15" customHeight="1">
      <c r="B1272" s="51">
        <v>44708</v>
      </c>
      <c r="C1272" s="50">
        <v>29480.000000010477</v>
      </c>
      <c r="D1272" s="50">
        <v>29020.000000004075</v>
      </c>
      <c r="E1272" s="50">
        <v>233750</v>
      </c>
      <c r="F1272" s="50">
        <f t="shared" si="62"/>
        <v>292.25000000001455</v>
      </c>
      <c r="G1272" s="50">
        <v>0</v>
      </c>
      <c r="H1272" s="50">
        <v>1159.9999999999682</v>
      </c>
      <c r="I1272" s="50">
        <f t="shared" si="63"/>
        <v>1.1599999999999682</v>
      </c>
      <c r="J1272" s="48">
        <f t="shared" si="64"/>
        <v>1.1599999999999682</v>
      </c>
      <c r="M1272">
        <v>29480.000000010477</v>
      </c>
    </row>
    <row r="1273" spans="2:13" ht="14.55" customHeight="1">
      <c r="B1273" s="51">
        <v>44709</v>
      </c>
      <c r="C1273" s="50">
        <v>35159.999999988941</v>
      </c>
      <c r="D1273" s="50">
        <v>34969.999999993888</v>
      </c>
      <c r="E1273" s="50">
        <v>268159.99999999622</v>
      </c>
      <c r="F1273" s="50">
        <f t="shared" si="62"/>
        <v>338.28999999997905</v>
      </c>
      <c r="G1273" s="50">
        <v>0</v>
      </c>
      <c r="H1273" s="50">
        <v>1208.0000000000268</v>
      </c>
      <c r="I1273" s="50">
        <f t="shared" si="63"/>
        <v>1.2080000000000268</v>
      </c>
      <c r="J1273" s="48">
        <f t="shared" si="64"/>
        <v>1.2080000000000268</v>
      </c>
      <c r="M1273">
        <v>35159.999999988941</v>
      </c>
    </row>
    <row r="1274" spans="2:13" ht="14.55" customHeight="1">
      <c r="B1274" s="51">
        <v>44710</v>
      </c>
      <c r="C1274" s="50">
        <v>35440.000000002328</v>
      </c>
      <c r="D1274" s="50">
        <v>35120.000000002619</v>
      </c>
      <c r="E1274" s="50">
        <v>280090.00000000378</v>
      </c>
      <c r="F1274" s="50">
        <f t="shared" si="62"/>
        <v>350.65000000000873</v>
      </c>
      <c r="G1274" s="50">
        <v>0</v>
      </c>
      <c r="H1274" s="50">
        <v>1175.9999999999877</v>
      </c>
      <c r="I1274" s="50">
        <f t="shared" si="63"/>
        <v>1.1759999999999877</v>
      </c>
      <c r="J1274" s="48">
        <f t="shared" si="64"/>
        <v>1.1759999999999877</v>
      </c>
      <c r="M1274">
        <v>35440.000000002328</v>
      </c>
    </row>
    <row r="1275" spans="2:13" ht="14.55" customHeight="1">
      <c r="B1275" s="51">
        <v>44711</v>
      </c>
      <c r="C1275" s="50">
        <v>34139.999999999418</v>
      </c>
      <c r="D1275" s="50">
        <v>34379.999999997381</v>
      </c>
      <c r="E1275" s="50">
        <v>268610.00000000058</v>
      </c>
      <c r="F1275" s="50">
        <f t="shared" si="62"/>
        <v>337.12999999999738</v>
      </c>
      <c r="G1275" s="50">
        <v>0</v>
      </c>
      <c r="H1275" s="50">
        <v>1151.9999999999868</v>
      </c>
      <c r="I1275" s="50">
        <f t="shared" si="63"/>
        <v>1.1519999999999868</v>
      </c>
      <c r="J1275" s="48">
        <f t="shared" si="64"/>
        <v>1.1519999999999868</v>
      </c>
      <c r="M1275">
        <v>34139.999999999418</v>
      </c>
    </row>
    <row r="1276" spans="2:13" ht="14.55" customHeight="1" thickBot="1">
      <c r="B1276" s="51">
        <v>44712</v>
      </c>
      <c r="C1276" s="50">
        <v>34000</v>
      </c>
      <c r="D1276" s="50">
        <v>33520.000000004075</v>
      </c>
      <c r="E1276" s="50">
        <v>261369.99999999534</v>
      </c>
      <c r="F1276" s="50">
        <f t="shared" si="62"/>
        <v>328.88999999999942</v>
      </c>
      <c r="G1276" s="50">
        <v>0</v>
      </c>
      <c r="H1276" s="50">
        <v>1172.0000000000255</v>
      </c>
      <c r="I1276" s="50">
        <f t="shared" si="63"/>
        <v>1.1720000000000255</v>
      </c>
      <c r="J1276" s="48">
        <f t="shared" si="64"/>
        <v>1.1720000000000255</v>
      </c>
      <c r="M1276">
        <v>34000</v>
      </c>
    </row>
    <row r="1277" spans="2:13" ht="14.55" customHeight="1" thickBot="1">
      <c r="B1277" s="51"/>
      <c r="C1277" s="43">
        <v>2962779.9999999981</v>
      </c>
      <c r="D1277" s="43">
        <v>686400.00000000151</v>
      </c>
      <c r="E1277" s="43">
        <v>6343589.9999999972</v>
      </c>
      <c r="F1277" s="43">
        <f t="shared" si="62"/>
        <v>9992.7699999999968</v>
      </c>
      <c r="G1277" s="43">
        <v>3804.0000000000018</v>
      </c>
      <c r="H1277" s="43">
        <v>36000</v>
      </c>
      <c r="I1277" s="44">
        <f t="shared" si="63"/>
        <v>39.804000000000002</v>
      </c>
      <c r="J1277" s="49">
        <f t="shared" si="64"/>
        <v>39.804000000000002</v>
      </c>
      <c r="M1277">
        <v>2962779.9999999981</v>
      </c>
    </row>
    <row r="1278" spans="2:13" ht="14.55" customHeight="1">
      <c r="B1278" s="51">
        <v>44713</v>
      </c>
      <c r="C1278" s="50">
        <v>77389.999999999418</v>
      </c>
      <c r="D1278" s="50">
        <v>30220.000000001164</v>
      </c>
      <c r="E1278" s="50">
        <v>194849.99999999854</v>
      </c>
      <c r="F1278" s="50">
        <f t="shared" si="62"/>
        <v>302.45999999999913</v>
      </c>
      <c r="G1278" s="50">
        <v>0</v>
      </c>
      <c r="H1278" s="50">
        <v>1139.9999999999864</v>
      </c>
      <c r="I1278" s="50">
        <f t="shared" si="63"/>
        <v>1.1399999999999864</v>
      </c>
      <c r="J1278" s="48">
        <f t="shared" si="64"/>
        <v>1.1399999999999864</v>
      </c>
      <c r="M1278">
        <v>77389.999999999418</v>
      </c>
    </row>
    <row r="1279" spans="2:13" ht="14.55" customHeight="1">
      <c r="B1279" s="51">
        <v>44714</v>
      </c>
      <c r="C1279" s="50">
        <v>192250.00000000757</v>
      </c>
      <c r="D1279" s="50">
        <v>28580</v>
      </c>
      <c r="E1279" s="50">
        <v>70390</v>
      </c>
      <c r="F1279" s="50">
        <f t="shared" si="62"/>
        <v>291.22000000000759</v>
      </c>
      <c r="G1279" s="50">
        <v>0</v>
      </c>
      <c r="H1279" s="50">
        <v>1256.0000000000286</v>
      </c>
      <c r="I1279" s="50">
        <f t="shared" si="63"/>
        <v>1.2560000000000286</v>
      </c>
      <c r="J1279" s="48">
        <f t="shared" si="64"/>
        <v>1.2560000000000286</v>
      </c>
      <c r="M1279">
        <v>192250.00000000757</v>
      </c>
    </row>
    <row r="1280" spans="2:13" ht="14.55" customHeight="1">
      <c r="B1280" s="51">
        <v>44715</v>
      </c>
      <c r="C1280" s="50">
        <v>27781.280000000002</v>
      </c>
      <c r="D1280" s="50">
        <v>27480.000000000004</v>
      </c>
      <c r="E1280" s="50">
        <v>228360</v>
      </c>
      <c r="F1280" s="50">
        <f t="shared" si="62"/>
        <v>283.62128000000001</v>
      </c>
      <c r="G1280" s="50">
        <v>0</v>
      </c>
      <c r="H1280" s="50">
        <v>1147.9999999999677</v>
      </c>
      <c r="I1280" s="50">
        <f t="shared" si="63"/>
        <v>1.1479999999999677</v>
      </c>
      <c r="J1280" s="48">
        <f t="shared" si="64"/>
        <v>1.1479999999999677</v>
      </c>
      <c r="M1280">
        <v>27781.280000000002</v>
      </c>
    </row>
    <row r="1281" spans="2:13" ht="14.55" customHeight="1">
      <c r="B1281" s="51">
        <v>44716</v>
      </c>
      <c r="C1281" s="50">
        <v>28088.719999999994</v>
      </c>
      <c r="D1281" s="50">
        <v>27819.999999999993</v>
      </c>
      <c r="E1281" s="50">
        <v>214710.00000000003</v>
      </c>
      <c r="F1281" s="50">
        <f t="shared" si="62"/>
        <v>270.61872000000005</v>
      </c>
      <c r="G1281" s="50">
        <v>0</v>
      </c>
      <c r="H1281" s="50">
        <v>1160.000000000025</v>
      </c>
      <c r="I1281" s="50">
        <f t="shared" si="63"/>
        <v>1.160000000000025</v>
      </c>
      <c r="J1281" s="48">
        <f t="shared" si="64"/>
        <v>1.160000000000025</v>
      </c>
      <c r="M1281">
        <v>28088.719999999994</v>
      </c>
    </row>
    <row r="1282" spans="2:13" ht="14.55" customHeight="1">
      <c r="B1282" s="51">
        <v>44717</v>
      </c>
      <c r="C1282" s="50">
        <v>30237.679999999997</v>
      </c>
      <c r="D1282" s="50">
        <v>31106.530000000006</v>
      </c>
      <c r="E1282" s="50">
        <v>208429.72999999995</v>
      </c>
      <c r="F1282" s="50">
        <f t="shared" si="62"/>
        <v>269.77393999999993</v>
      </c>
      <c r="G1282" s="50">
        <v>0</v>
      </c>
      <c r="H1282" s="50">
        <v>1156.0000000000059</v>
      </c>
      <c r="I1282" s="50">
        <f t="shared" si="63"/>
        <v>1.1560000000000059</v>
      </c>
      <c r="J1282" s="48">
        <f t="shared" si="64"/>
        <v>1.1560000000000059</v>
      </c>
      <c r="M1282">
        <v>30237.679999999997</v>
      </c>
    </row>
    <row r="1283" spans="2:13" ht="14.55" customHeight="1">
      <c r="B1283" s="51">
        <v>44718</v>
      </c>
      <c r="C1283" s="50">
        <v>66234.64</v>
      </c>
      <c r="D1283" s="50">
        <v>31321.839999999993</v>
      </c>
      <c r="E1283" s="50">
        <v>170088.23000000007</v>
      </c>
      <c r="F1283" s="50">
        <f t="shared" si="62"/>
        <v>267.64471000000009</v>
      </c>
      <c r="G1283" s="50">
        <v>0</v>
      </c>
      <c r="H1283" s="50">
        <v>1183.9999999999691</v>
      </c>
      <c r="I1283" s="50">
        <f t="shared" si="63"/>
        <v>1.1839999999999691</v>
      </c>
      <c r="J1283" s="48">
        <f t="shared" si="64"/>
        <v>1.1839999999999691</v>
      </c>
      <c r="M1283">
        <v>66234.64</v>
      </c>
    </row>
    <row r="1284" spans="2:13" ht="14.55" customHeight="1">
      <c r="B1284" s="51">
        <v>44719</v>
      </c>
      <c r="C1284" s="50">
        <v>34967.68</v>
      </c>
      <c r="D1284" s="50">
        <v>34661.630000000005</v>
      </c>
      <c r="E1284" s="50">
        <v>239922.04000000004</v>
      </c>
      <c r="F1284" s="50">
        <f t="shared" si="62"/>
        <v>309.55135000000001</v>
      </c>
      <c r="G1284" s="50">
        <v>0</v>
      </c>
      <c r="H1284" s="50">
        <v>1163.9999999999873</v>
      </c>
      <c r="I1284" s="50">
        <f t="shared" si="63"/>
        <v>1.1639999999999873</v>
      </c>
      <c r="J1284" s="48">
        <f t="shared" si="64"/>
        <v>1.1639999999999873</v>
      </c>
      <c r="M1284">
        <v>34967.68</v>
      </c>
    </row>
    <row r="1285" spans="2:13" ht="14.55" customHeight="1">
      <c r="B1285" s="51">
        <v>44720</v>
      </c>
      <c r="C1285" s="50">
        <v>34980.000000000015</v>
      </c>
      <c r="D1285" s="50">
        <v>34330.000000000015</v>
      </c>
      <c r="E1285" s="50">
        <v>259929.99999999983</v>
      </c>
      <c r="F1285" s="50">
        <f t="shared" si="62"/>
        <v>329.2399999999999</v>
      </c>
      <c r="G1285" s="50">
        <v>0</v>
      </c>
      <c r="H1285" s="50">
        <v>1144.0000000000055</v>
      </c>
      <c r="I1285" s="50">
        <f t="shared" si="63"/>
        <v>1.1440000000000055</v>
      </c>
      <c r="J1285" s="48">
        <f t="shared" si="64"/>
        <v>1.1440000000000055</v>
      </c>
      <c r="M1285">
        <v>34980.000000000015</v>
      </c>
    </row>
    <row r="1286" spans="2:13" ht="14.55" customHeight="1">
      <c r="B1286" s="51">
        <v>44721</v>
      </c>
      <c r="C1286" s="50">
        <v>35000</v>
      </c>
      <c r="D1286" s="50">
        <v>34329.999999999985</v>
      </c>
      <c r="E1286" s="50">
        <v>274660.00000000006</v>
      </c>
      <c r="F1286" s="50">
        <f t="shared" si="62"/>
        <v>343.99000000000007</v>
      </c>
      <c r="G1286" s="50">
        <v>0</v>
      </c>
      <c r="H1286" s="50">
        <v>1184.0000000000259</v>
      </c>
      <c r="I1286" s="50">
        <f t="shared" si="63"/>
        <v>1.1840000000000259</v>
      </c>
      <c r="J1286" s="48">
        <f t="shared" si="64"/>
        <v>1.1840000000000259</v>
      </c>
      <c r="M1286">
        <v>35000</v>
      </c>
    </row>
    <row r="1287" spans="2:13" ht="14.55" customHeight="1">
      <c r="B1287" s="51">
        <v>44722</v>
      </c>
      <c r="C1287" s="50">
        <v>31379.999999999996</v>
      </c>
      <c r="D1287" s="50">
        <v>31069.999999999993</v>
      </c>
      <c r="E1287" s="50">
        <v>270319.99999999994</v>
      </c>
      <c r="F1287" s="50">
        <f t="shared" si="62"/>
        <v>332.76999999999992</v>
      </c>
      <c r="G1287" s="50">
        <v>0</v>
      </c>
      <c r="H1287" s="50">
        <v>1100.0000000000227</v>
      </c>
      <c r="I1287" s="50">
        <f t="shared" si="63"/>
        <v>1.1000000000000227</v>
      </c>
      <c r="J1287" s="48">
        <f t="shared" si="64"/>
        <v>1.1000000000000227</v>
      </c>
      <c r="M1287">
        <v>31379.999999999996</v>
      </c>
    </row>
    <row r="1288" spans="2:13" ht="14.55" customHeight="1">
      <c r="B1288" s="51">
        <v>44723</v>
      </c>
      <c r="C1288" s="50">
        <v>35149.999999999978</v>
      </c>
      <c r="D1288" s="50">
        <v>34740.000000000007</v>
      </c>
      <c r="E1288" s="50">
        <v>267700.00000000029</v>
      </c>
      <c r="F1288" s="50">
        <f t="shared" si="62"/>
        <v>337.59000000000032</v>
      </c>
      <c r="G1288" s="50">
        <v>0</v>
      </c>
      <c r="H1288" s="50">
        <v>1199.9999999999886</v>
      </c>
      <c r="I1288" s="50">
        <f t="shared" si="63"/>
        <v>1.1999999999999886</v>
      </c>
      <c r="J1288" s="48">
        <f t="shared" si="64"/>
        <v>1.1999999999999886</v>
      </c>
      <c r="M1288">
        <v>35149.999999999978</v>
      </c>
    </row>
    <row r="1289" spans="2:13" ht="14.55" customHeight="1">
      <c r="B1289" s="51">
        <v>44724</v>
      </c>
      <c r="C1289" s="50">
        <v>35000</v>
      </c>
      <c r="D1289" s="50">
        <v>34740.000000000007</v>
      </c>
      <c r="E1289" s="50">
        <v>267239.99999999977</v>
      </c>
      <c r="F1289" s="50">
        <f t="shared" si="62"/>
        <v>336.97999999999979</v>
      </c>
      <c r="G1289" s="50">
        <v>0</v>
      </c>
      <c r="H1289" s="50">
        <v>1187.9999999999882</v>
      </c>
      <c r="I1289" s="50">
        <f t="shared" si="63"/>
        <v>1.1879999999999882</v>
      </c>
      <c r="J1289" s="48">
        <f t="shared" si="64"/>
        <v>1.1879999999999882</v>
      </c>
      <c r="M1289">
        <v>35000</v>
      </c>
    </row>
    <row r="1290" spans="2:13" ht="14.55" customHeight="1">
      <c r="B1290" s="51">
        <v>44725</v>
      </c>
      <c r="C1290" s="50">
        <v>34759.999999999993</v>
      </c>
      <c r="D1290" s="50">
        <v>34740.000000000007</v>
      </c>
      <c r="E1290" s="50">
        <v>268800.00000000017</v>
      </c>
      <c r="F1290" s="50">
        <f t="shared" si="62"/>
        <v>338.30000000000018</v>
      </c>
      <c r="G1290" s="50">
        <v>0</v>
      </c>
      <c r="H1290" s="50">
        <v>1235.99999999999</v>
      </c>
      <c r="I1290" s="50">
        <f t="shared" si="63"/>
        <v>1.23599999999999</v>
      </c>
      <c r="J1290" s="48">
        <f t="shared" si="64"/>
        <v>1.23599999999999</v>
      </c>
      <c r="M1290">
        <v>34759.999999999993</v>
      </c>
    </row>
    <row r="1291" spans="2:13" ht="14.55" customHeight="1">
      <c r="B1291" s="51">
        <v>44726</v>
      </c>
      <c r="C1291" s="50">
        <v>47060</v>
      </c>
      <c r="D1291" s="50">
        <v>35120.000000000007</v>
      </c>
      <c r="E1291" s="50">
        <v>253869.99999999988</v>
      </c>
      <c r="F1291" s="50">
        <f t="shared" si="62"/>
        <v>336.0499999999999</v>
      </c>
      <c r="G1291" s="50">
        <v>0</v>
      </c>
      <c r="H1291" s="50">
        <v>1196.0000000000264</v>
      </c>
      <c r="I1291" s="50">
        <f t="shared" si="63"/>
        <v>1.1960000000000264</v>
      </c>
      <c r="J1291" s="48">
        <f t="shared" si="64"/>
        <v>1.1960000000000264</v>
      </c>
      <c r="M1291">
        <v>47060</v>
      </c>
    </row>
    <row r="1292" spans="2:13" ht="14.55" customHeight="1">
      <c r="B1292" s="51">
        <v>44727</v>
      </c>
      <c r="C1292" s="50">
        <v>109390.00000000004</v>
      </c>
      <c r="D1292" s="50">
        <v>34899.999999999978</v>
      </c>
      <c r="E1292" s="50">
        <v>207159.99999999985</v>
      </c>
      <c r="F1292" s="50">
        <f t="shared" si="62"/>
        <v>351.44999999999987</v>
      </c>
      <c r="G1292" s="50">
        <v>0</v>
      </c>
      <c r="H1292" s="50">
        <v>1271.9999999999914</v>
      </c>
      <c r="I1292" s="50">
        <f t="shared" si="63"/>
        <v>1.2719999999999914</v>
      </c>
      <c r="J1292" s="48">
        <f t="shared" si="64"/>
        <v>1.2719999999999914</v>
      </c>
      <c r="M1292">
        <v>109390.00000000004</v>
      </c>
    </row>
    <row r="1293" spans="2:13" ht="14.55" customHeight="1">
      <c r="B1293" s="51">
        <v>44728</v>
      </c>
      <c r="C1293" s="50">
        <v>151069.99999999994</v>
      </c>
      <c r="D1293" s="50">
        <v>34990.000000000007</v>
      </c>
      <c r="E1293" s="50">
        <v>181710.00000000003</v>
      </c>
      <c r="F1293" s="50">
        <f t="shared" si="62"/>
        <v>367.77</v>
      </c>
      <c r="G1293" s="50">
        <v>0</v>
      </c>
      <c r="H1293" s="50">
        <v>1560.0000000000023</v>
      </c>
      <c r="I1293" s="50">
        <f t="shared" si="63"/>
        <v>1.5600000000000023</v>
      </c>
      <c r="J1293" s="48">
        <f t="shared" si="64"/>
        <v>1.5600000000000023</v>
      </c>
      <c r="M1293">
        <v>151069.99999999994</v>
      </c>
    </row>
    <row r="1294" spans="2:13" ht="14.55" customHeight="1">
      <c r="B1294" s="51">
        <v>44729</v>
      </c>
      <c r="C1294" s="50">
        <v>167500</v>
      </c>
      <c r="D1294" s="50">
        <v>35069.999999999993</v>
      </c>
      <c r="E1294" s="50">
        <v>186289.99999999997</v>
      </c>
      <c r="F1294" s="50">
        <f t="shared" si="62"/>
        <v>388.86</v>
      </c>
      <c r="G1294" s="50">
        <v>0</v>
      </c>
      <c r="H1294" s="50">
        <v>1884.0000000000146</v>
      </c>
      <c r="I1294" s="50">
        <f t="shared" si="63"/>
        <v>1.8840000000000146</v>
      </c>
      <c r="J1294" s="48">
        <f t="shared" si="64"/>
        <v>1.8840000000000146</v>
      </c>
      <c r="M1294">
        <v>167500</v>
      </c>
    </row>
    <row r="1295" spans="2:13" ht="14.55" customHeight="1">
      <c r="B1295" s="51">
        <v>44730</v>
      </c>
      <c r="C1295" s="50">
        <v>133980.00000000003</v>
      </c>
      <c r="D1295" s="50">
        <v>38409.999999999971</v>
      </c>
      <c r="E1295" s="50">
        <v>254619.99999999988</v>
      </c>
      <c r="F1295" s="50">
        <f t="shared" si="62"/>
        <v>427.00999999999988</v>
      </c>
      <c r="G1295" s="50">
        <v>0</v>
      </c>
      <c r="H1295" s="50">
        <v>1831.9999999999936</v>
      </c>
      <c r="I1295" s="50">
        <f t="shared" si="63"/>
        <v>1.8319999999999936</v>
      </c>
      <c r="J1295" s="48">
        <f t="shared" si="64"/>
        <v>1.8319999999999936</v>
      </c>
      <c r="M1295">
        <v>133980.00000000003</v>
      </c>
    </row>
    <row r="1296" spans="2:13" ht="14.55" customHeight="1">
      <c r="B1296" s="51">
        <v>44731</v>
      </c>
      <c r="C1296" s="50">
        <v>284830.00000000006</v>
      </c>
      <c r="D1296" s="50">
        <v>34399.999999999978</v>
      </c>
      <c r="E1296" s="50">
        <v>287039.99999999994</v>
      </c>
      <c r="F1296" s="50">
        <f t="shared" si="62"/>
        <v>606.27</v>
      </c>
      <c r="G1296" s="50">
        <v>0</v>
      </c>
      <c r="H1296" s="50">
        <v>1963.9999999999986</v>
      </c>
      <c r="I1296" s="50">
        <f t="shared" si="63"/>
        <v>1.9639999999999986</v>
      </c>
      <c r="J1296" s="48">
        <f t="shared" si="64"/>
        <v>1.9639999999999986</v>
      </c>
      <c r="M1296">
        <v>284830.00000000006</v>
      </c>
    </row>
    <row r="1297" spans="2:13" ht="14.55" customHeight="1">
      <c r="B1297" s="51">
        <v>44732</v>
      </c>
      <c r="C1297" s="50">
        <v>240250</v>
      </c>
      <c r="D1297" s="50">
        <v>34070.000000000051</v>
      </c>
      <c r="E1297" s="50">
        <v>265800.00000000017</v>
      </c>
      <c r="F1297" s="50">
        <f t="shared" si="62"/>
        <v>540.12000000000023</v>
      </c>
      <c r="G1297" s="50">
        <v>0</v>
      </c>
      <c r="H1297" s="50">
        <v>1419.9999999999591</v>
      </c>
      <c r="I1297" s="50">
        <f t="shared" si="63"/>
        <v>1.4199999999999591</v>
      </c>
      <c r="J1297" s="48">
        <f t="shared" si="64"/>
        <v>1.4199999999999591</v>
      </c>
      <c r="M1297">
        <v>240250</v>
      </c>
    </row>
    <row r="1298" spans="2:13" ht="14.55" customHeight="1">
      <c r="B1298" s="51">
        <v>44733</v>
      </c>
      <c r="C1298" s="50">
        <v>200859.99999999991</v>
      </c>
      <c r="D1298" s="50">
        <v>32870.000000000007</v>
      </c>
      <c r="E1298" s="50">
        <v>254659.99999999985</v>
      </c>
      <c r="F1298" s="50">
        <f t="shared" si="62"/>
        <v>488.38999999999976</v>
      </c>
      <c r="G1298" s="50">
        <v>0</v>
      </c>
      <c r="H1298" s="50">
        <v>1475.9999999999991</v>
      </c>
      <c r="I1298" s="50">
        <f t="shared" si="63"/>
        <v>1.4759999999999991</v>
      </c>
      <c r="J1298" s="48">
        <f t="shared" si="64"/>
        <v>1.4759999999999991</v>
      </c>
      <c r="M1298">
        <v>200859.99999999991</v>
      </c>
    </row>
    <row r="1299" spans="2:13" ht="14.55" customHeight="1">
      <c r="B1299" s="51">
        <v>44734</v>
      </c>
      <c r="C1299" s="50">
        <v>154420.00000000006</v>
      </c>
      <c r="D1299" s="50">
        <v>21879.999999999996</v>
      </c>
      <c r="E1299" s="50">
        <v>262579.99999999994</v>
      </c>
      <c r="F1299" s="50">
        <f t="shared" si="62"/>
        <v>438.88</v>
      </c>
      <c r="G1299" s="50">
        <v>0</v>
      </c>
      <c r="H1299" s="50">
        <v>1448.0000000000359</v>
      </c>
      <c r="I1299" s="50">
        <f t="shared" si="63"/>
        <v>1.4480000000000359</v>
      </c>
      <c r="J1299" s="48">
        <f t="shared" si="64"/>
        <v>1.4480000000000359</v>
      </c>
      <c r="M1299">
        <v>154420.00000000006</v>
      </c>
    </row>
    <row r="1300" spans="2:13" ht="14.55" customHeight="1">
      <c r="B1300" s="51">
        <v>44735</v>
      </c>
      <c r="C1300" s="50">
        <v>249930.00000000006</v>
      </c>
      <c r="D1300" s="50">
        <v>34810.000000000058</v>
      </c>
      <c r="E1300" s="50">
        <v>144310.00000000041</v>
      </c>
      <c r="F1300" s="50">
        <f t="shared" si="62"/>
        <v>429.05000000000052</v>
      </c>
      <c r="G1300" s="50">
        <v>0</v>
      </c>
      <c r="H1300" s="50">
        <v>1391.9999999999959</v>
      </c>
      <c r="I1300" s="50">
        <f t="shared" si="63"/>
        <v>1.3919999999999959</v>
      </c>
      <c r="J1300" s="48">
        <f t="shared" si="64"/>
        <v>1.3919999999999959</v>
      </c>
      <c r="M1300">
        <v>249930.00000000006</v>
      </c>
    </row>
    <row r="1301" spans="2:13" ht="15" customHeight="1">
      <c r="B1301" s="51">
        <v>44736</v>
      </c>
      <c r="C1301" s="50">
        <v>113039.99999999997</v>
      </c>
      <c r="D1301" s="50">
        <v>34849.999999999913</v>
      </c>
      <c r="E1301" s="50">
        <v>285960.00000000006</v>
      </c>
      <c r="F1301" s="50">
        <f t="shared" si="62"/>
        <v>433.84999999999997</v>
      </c>
      <c r="G1301" s="50">
        <v>0</v>
      </c>
      <c r="H1301" s="50">
        <v>1396.000000000015</v>
      </c>
      <c r="I1301" s="50">
        <f t="shared" si="63"/>
        <v>1.396000000000015</v>
      </c>
      <c r="J1301" s="48">
        <f t="shared" si="64"/>
        <v>1.396000000000015</v>
      </c>
      <c r="M1301">
        <v>113039.99999999997</v>
      </c>
    </row>
    <row r="1302" spans="2:13" ht="15" customHeight="1">
      <c r="B1302" s="51">
        <v>44737</v>
      </c>
      <c r="C1302" s="50">
        <v>158519.99999999997</v>
      </c>
      <c r="D1302" s="50">
        <v>35070.000000000051</v>
      </c>
      <c r="E1302" s="50">
        <v>265750</v>
      </c>
      <c r="F1302" s="50">
        <f t="shared" si="62"/>
        <v>459.34</v>
      </c>
      <c r="G1302" s="50">
        <v>0</v>
      </c>
      <c r="H1302" s="50">
        <v>1427.9999999999973</v>
      </c>
      <c r="I1302" s="50">
        <f t="shared" si="63"/>
        <v>1.4279999999999973</v>
      </c>
      <c r="J1302" s="48">
        <f t="shared" si="64"/>
        <v>1.4279999999999973</v>
      </c>
      <c r="M1302">
        <v>158519.99999999997</v>
      </c>
    </row>
    <row r="1303" spans="2:13" ht="14.55" customHeight="1">
      <c r="B1303" s="51">
        <v>44738</v>
      </c>
      <c r="C1303" s="50">
        <v>167820.00000000017</v>
      </c>
      <c r="D1303" s="50">
        <v>35000</v>
      </c>
      <c r="E1303" s="50">
        <v>261699.99999999983</v>
      </c>
      <c r="F1303" s="50">
        <f t="shared" si="62"/>
        <v>464.52</v>
      </c>
      <c r="G1303" s="50">
        <v>0</v>
      </c>
      <c r="H1303" s="50">
        <v>1395.9999999999582</v>
      </c>
      <c r="I1303" s="50">
        <f t="shared" si="63"/>
        <v>1.3959999999999582</v>
      </c>
      <c r="J1303" s="48">
        <f t="shared" si="64"/>
        <v>1.3959999999999582</v>
      </c>
      <c r="M1303">
        <v>167820.00000000017</v>
      </c>
    </row>
    <row r="1304" spans="2:13" ht="14.55" customHeight="1">
      <c r="B1304" s="51">
        <v>44739</v>
      </c>
      <c r="C1304" s="50">
        <v>183730.00000000003</v>
      </c>
      <c r="D1304" s="50">
        <v>34299.999999999956</v>
      </c>
      <c r="E1304" s="50">
        <v>269090.00000000012</v>
      </c>
      <c r="F1304" s="50">
        <f t="shared" si="62"/>
        <v>487.12000000000012</v>
      </c>
      <c r="G1304" s="50">
        <v>0</v>
      </c>
      <c r="H1304" s="50">
        <v>1415.9999999999968</v>
      </c>
      <c r="I1304" s="50">
        <f t="shared" si="63"/>
        <v>1.4159999999999968</v>
      </c>
      <c r="J1304" s="48">
        <f t="shared" si="64"/>
        <v>1.4159999999999968</v>
      </c>
      <c r="M1304">
        <v>183730.00000000003</v>
      </c>
    </row>
    <row r="1305" spans="2:13" ht="14.55" customHeight="1">
      <c r="B1305" s="51">
        <v>44740</v>
      </c>
      <c r="C1305" s="50">
        <v>161769.99999999997</v>
      </c>
      <c r="D1305" s="50">
        <v>99680.000000000058</v>
      </c>
      <c r="E1305" s="50">
        <v>237880.00000000012</v>
      </c>
      <c r="F1305" s="50">
        <f t="shared" si="62"/>
        <v>499.3300000000001</v>
      </c>
      <c r="G1305" s="50">
        <v>0</v>
      </c>
      <c r="H1305" s="50">
        <v>1460.0000000000364</v>
      </c>
      <c r="I1305" s="50">
        <f t="shared" si="63"/>
        <v>1.4600000000000364</v>
      </c>
      <c r="J1305" s="48">
        <f t="shared" si="64"/>
        <v>1.4600000000000364</v>
      </c>
      <c r="M1305">
        <v>161769.99999999997</v>
      </c>
    </row>
    <row r="1306" spans="2:13" ht="14.55" customHeight="1">
      <c r="B1306" s="51">
        <v>44741</v>
      </c>
      <c r="C1306" s="50">
        <v>218969.9999999998</v>
      </c>
      <c r="D1306" s="50">
        <v>34569.999999999935</v>
      </c>
      <c r="E1306" s="50">
        <v>265529.99999999977</v>
      </c>
      <c r="F1306" s="50">
        <f t="shared" si="62"/>
        <v>519.06999999999948</v>
      </c>
      <c r="G1306" s="50">
        <v>0</v>
      </c>
      <c r="H1306" s="50">
        <v>1627.9999999999859</v>
      </c>
      <c r="I1306" s="50">
        <f t="shared" si="63"/>
        <v>1.6279999999999859</v>
      </c>
      <c r="J1306" s="48">
        <f t="shared" si="64"/>
        <v>1.6279999999999859</v>
      </c>
      <c r="M1306">
        <v>218969.9999999998</v>
      </c>
    </row>
    <row r="1307" spans="2:13" ht="14.55" customHeight="1" thickBot="1">
      <c r="B1307" s="51">
        <v>44742</v>
      </c>
      <c r="C1307" s="50">
        <v>256800.00000000017</v>
      </c>
      <c r="D1307" s="50">
        <v>34800.000000000065</v>
      </c>
      <c r="E1307" s="50">
        <v>282270.00000000047</v>
      </c>
      <c r="F1307" s="50">
        <f t="shared" si="62"/>
        <v>573.87000000000069</v>
      </c>
      <c r="G1307" s="50">
        <v>0</v>
      </c>
      <c r="H1307" s="50">
        <v>1863.9999999999759</v>
      </c>
      <c r="I1307" s="50">
        <f t="shared" si="63"/>
        <v>1.8639999999999759</v>
      </c>
      <c r="J1307" s="48">
        <f t="shared" si="64"/>
        <v>1.8639999999999759</v>
      </c>
      <c r="M1307">
        <v>256800.00000000017</v>
      </c>
    </row>
    <row r="1308" spans="2:13" ht="14.55" customHeight="1" thickBot="1">
      <c r="B1308" s="51"/>
      <c r="C1308" s="43">
        <v>3663160.000000007</v>
      </c>
      <c r="D1308" s="43">
        <v>1059930.0000000012</v>
      </c>
      <c r="E1308" s="43">
        <v>7101619.9999999981</v>
      </c>
      <c r="F1308" s="43">
        <f t="shared" si="62"/>
        <v>11824.710000000008</v>
      </c>
      <c r="G1308" s="43">
        <v>0</v>
      </c>
      <c r="H1308" s="43">
        <v>41291.999999999978</v>
      </c>
      <c r="I1308" s="44">
        <f t="shared" si="63"/>
        <v>41.29199999999998</v>
      </c>
      <c r="J1308" s="43">
        <f t="shared" si="63"/>
        <v>41.333291999999979</v>
      </c>
      <c r="M1308">
        <v>3663160.000000007</v>
      </c>
    </row>
    <row r="1309" spans="2:13" ht="14.55" customHeight="1">
      <c r="B1309" s="51">
        <v>44743</v>
      </c>
      <c r="C1309" s="50">
        <v>277719.99999999983</v>
      </c>
      <c r="D1309" s="50">
        <v>163730.00000000003</v>
      </c>
      <c r="E1309" s="50">
        <v>293559.99999999948</v>
      </c>
      <c r="F1309" s="50">
        <f t="shared" si="62"/>
        <v>735.00999999999931</v>
      </c>
      <c r="G1309" s="50">
        <v>0</v>
      </c>
      <c r="H1309" s="50">
        <v>1920.0000000000159</v>
      </c>
      <c r="I1309" s="50">
        <f t="shared" si="63"/>
        <v>1.9200000000000159</v>
      </c>
      <c r="J1309" s="48">
        <f t="shared" si="64"/>
        <v>1.9200000000000159</v>
      </c>
      <c r="M1309">
        <v>277719.99999999983</v>
      </c>
    </row>
    <row r="1310" spans="2:13" ht="14.55" customHeight="1">
      <c r="B1310" s="51">
        <v>44744</v>
      </c>
      <c r="C1310" s="50">
        <v>240559.99999999994</v>
      </c>
      <c r="D1310" s="50">
        <v>242940.00000000006</v>
      </c>
      <c r="E1310" s="50">
        <v>265699.99999999983</v>
      </c>
      <c r="F1310" s="50">
        <f t="shared" si="62"/>
        <v>749.19999999999982</v>
      </c>
      <c r="G1310" s="50">
        <v>0</v>
      </c>
      <c r="H1310" s="50">
        <v>2540.0000000000205</v>
      </c>
      <c r="I1310" s="50">
        <f t="shared" si="63"/>
        <v>2.5400000000000205</v>
      </c>
      <c r="J1310" s="48">
        <f t="shared" si="64"/>
        <v>2.5400000000000205</v>
      </c>
      <c r="M1310">
        <v>240559.99999999994</v>
      </c>
    </row>
    <row r="1311" spans="2:13" ht="14.55" customHeight="1">
      <c r="B1311" s="51">
        <v>44745</v>
      </c>
      <c r="C1311" s="50">
        <v>222029.99999999974</v>
      </c>
      <c r="D1311" s="50">
        <v>206260</v>
      </c>
      <c r="E1311" s="50">
        <v>256880.00000000012</v>
      </c>
      <c r="F1311" s="50">
        <f t="shared" si="62"/>
        <v>685.16999999999985</v>
      </c>
      <c r="G1311" s="50">
        <v>0</v>
      </c>
      <c r="H1311" s="50">
        <v>2560.0000000000023</v>
      </c>
      <c r="I1311" s="50">
        <f t="shared" si="63"/>
        <v>2.5600000000000023</v>
      </c>
      <c r="J1311" s="48">
        <f t="shared" si="64"/>
        <v>2.5600000000000023</v>
      </c>
      <c r="M1311">
        <v>222029.99999999974</v>
      </c>
    </row>
    <row r="1312" spans="2:13" ht="14.55" customHeight="1">
      <c r="B1312" s="51">
        <v>44746</v>
      </c>
      <c r="C1312" s="50">
        <v>271820.00000000064</v>
      </c>
      <c r="D1312" s="50">
        <v>270429.99999999983</v>
      </c>
      <c r="E1312" s="50">
        <v>307840.00000000012</v>
      </c>
      <c r="F1312" s="50">
        <f t="shared" si="62"/>
        <v>850.0900000000006</v>
      </c>
      <c r="G1312" s="50">
        <v>0</v>
      </c>
      <c r="H1312" s="50">
        <v>2324.0000000000123</v>
      </c>
      <c r="I1312" s="50">
        <f t="shared" si="63"/>
        <v>2.3240000000000123</v>
      </c>
      <c r="J1312" s="48">
        <f t="shared" si="64"/>
        <v>2.3240000000000123</v>
      </c>
      <c r="M1312">
        <v>271820.00000000064</v>
      </c>
    </row>
    <row r="1313" spans="2:13" ht="14.55" customHeight="1">
      <c r="B1313" s="51">
        <v>44747</v>
      </c>
      <c r="C1313" s="50">
        <v>270869.99999999988</v>
      </c>
      <c r="D1313" s="50">
        <v>269430.00000000006</v>
      </c>
      <c r="E1313" s="50">
        <v>315500</v>
      </c>
      <c r="F1313" s="50">
        <f t="shared" si="62"/>
        <v>855.8</v>
      </c>
      <c r="G1313" s="50">
        <v>0</v>
      </c>
      <c r="H1313" s="50">
        <v>2555.9999999999832</v>
      </c>
      <c r="I1313" s="50">
        <f t="shared" si="63"/>
        <v>2.5559999999999832</v>
      </c>
      <c r="J1313" s="48">
        <f t="shared" si="64"/>
        <v>2.5559999999999832</v>
      </c>
      <c r="M1313">
        <v>270869.99999999988</v>
      </c>
    </row>
    <row r="1314" spans="2:13" ht="14.55" customHeight="1">
      <c r="B1314" s="51">
        <v>44748</v>
      </c>
      <c r="C1314" s="50">
        <v>277460.00000000006</v>
      </c>
      <c r="D1314" s="50">
        <v>276179.99999999983</v>
      </c>
      <c r="E1314" s="50">
        <v>334100.00000000035</v>
      </c>
      <c r="F1314" s="50">
        <f t="shared" si="62"/>
        <v>887.74000000000024</v>
      </c>
      <c r="G1314" s="50">
        <v>0</v>
      </c>
      <c r="H1314" s="50">
        <v>2240.0000000000091</v>
      </c>
      <c r="I1314" s="50">
        <f t="shared" si="63"/>
        <v>2.2400000000000091</v>
      </c>
      <c r="J1314" s="48">
        <f t="shared" si="64"/>
        <v>2.2400000000000091</v>
      </c>
      <c r="M1314">
        <v>277460.00000000006</v>
      </c>
    </row>
    <row r="1315" spans="2:13" ht="14.55" customHeight="1">
      <c r="B1315" s="51">
        <v>44749</v>
      </c>
      <c r="C1315" s="50">
        <v>253539.99999999997</v>
      </c>
      <c r="D1315" s="50">
        <v>274100.00000000035</v>
      </c>
      <c r="E1315" s="50">
        <v>310100.00000000035</v>
      </c>
      <c r="F1315" s="50">
        <f t="shared" si="62"/>
        <v>837.74000000000069</v>
      </c>
      <c r="G1315" s="50">
        <v>0</v>
      </c>
      <c r="H1315" s="50">
        <v>1728.0000000000086</v>
      </c>
      <c r="I1315" s="50">
        <f t="shared" si="63"/>
        <v>1.7280000000000086</v>
      </c>
      <c r="J1315" s="48">
        <f t="shared" si="64"/>
        <v>1.7280000000000086</v>
      </c>
      <c r="M1315">
        <v>253539.99999999997</v>
      </c>
    </row>
    <row r="1316" spans="2:13" ht="14.55" customHeight="1">
      <c r="B1316" s="51">
        <v>44750</v>
      </c>
      <c r="C1316" s="50">
        <v>270550.00000000017</v>
      </c>
      <c r="D1316" s="50">
        <v>269359.99999999965</v>
      </c>
      <c r="E1316" s="50">
        <v>297519.9999999986</v>
      </c>
      <c r="F1316" s="50">
        <f t="shared" si="62"/>
        <v>837.42999999999836</v>
      </c>
      <c r="G1316" s="50">
        <v>0</v>
      </c>
      <c r="H1316" s="50">
        <v>2103.999999999985</v>
      </c>
      <c r="I1316" s="50">
        <f t="shared" si="63"/>
        <v>2.103999999999985</v>
      </c>
      <c r="J1316" s="48">
        <f t="shared" si="64"/>
        <v>2.103999999999985</v>
      </c>
      <c r="M1316">
        <v>270550.00000000017</v>
      </c>
    </row>
    <row r="1317" spans="2:13" ht="14.55" customHeight="1">
      <c r="B1317" s="51">
        <v>44751</v>
      </c>
      <c r="C1317" s="50">
        <v>87859.99999999968</v>
      </c>
      <c r="D1317" s="50">
        <v>90880.000000000116</v>
      </c>
      <c r="E1317" s="50">
        <v>102400.00000000146</v>
      </c>
      <c r="F1317" s="50">
        <f t="shared" si="62"/>
        <v>281.14000000000129</v>
      </c>
      <c r="G1317" s="50">
        <v>0</v>
      </c>
      <c r="H1317" s="50">
        <v>1463.9999999999986</v>
      </c>
      <c r="I1317" s="50">
        <f t="shared" si="63"/>
        <v>1.4639999999999986</v>
      </c>
      <c r="J1317" s="48">
        <f t="shared" si="64"/>
        <v>1.4639999999999986</v>
      </c>
      <c r="M1317">
        <v>87859.99999999968</v>
      </c>
    </row>
    <row r="1318" spans="2:13" ht="14.55" customHeight="1">
      <c r="B1318" s="51">
        <v>44752</v>
      </c>
      <c r="C1318" s="50">
        <v>69260.000000000218</v>
      </c>
      <c r="D1318" s="50">
        <v>68519.999999999985</v>
      </c>
      <c r="E1318" s="50">
        <v>83129.9999999992</v>
      </c>
      <c r="F1318" s="50">
        <f t="shared" si="62"/>
        <v>220.90999999999943</v>
      </c>
      <c r="G1318" s="50">
        <v>107.99999999997567</v>
      </c>
      <c r="H1318" s="50">
        <v>524.00000000000091</v>
      </c>
      <c r="I1318" s="50">
        <f t="shared" si="63"/>
        <v>0.63199999999997658</v>
      </c>
      <c r="J1318" s="48">
        <f t="shared" si="64"/>
        <v>0.63199999999997658</v>
      </c>
      <c r="M1318">
        <v>69260.000000000218</v>
      </c>
    </row>
    <row r="1319" spans="2:13" ht="14.55" customHeight="1">
      <c r="B1319" s="51">
        <v>44753</v>
      </c>
      <c r="C1319" s="50">
        <v>261340.00000000015</v>
      </c>
      <c r="D1319" s="50">
        <v>260119.99999999988</v>
      </c>
      <c r="E1319" s="50">
        <v>310899.99999999965</v>
      </c>
      <c r="F1319" s="50">
        <f t="shared" si="62"/>
        <v>832.35999999999967</v>
      </c>
      <c r="G1319" s="50">
        <v>512.00000000000045</v>
      </c>
      <c r="H1319" s="50">
        <v>1339.999999999975</v>
      </c>
      <c r="I1319" s="50">
        <f t="shared" si="63"/>
        <v>1.8519999999999754</v>
      </c>
      <c r="J1319" s="48">
        <f t="shared" si="64"/>
        <v>1.8519999999999754</v>
      </c>
      <c r="M1319">
        <v>261340.00000000015</v>
      </c>
    </row>
    <row r="1320" spans="2:13" ht="14.55" customHeight="1">
      <c r="B1320" s="51">
        <v>44754</v>
      </c>
      <c r="C1320" s="50">
        <v>276750</v>
      </c>
      <c r="D1320" s="50">
        <v>276370.00000000035</v>
      </c>
      <c r="E1320" s="50">
        <v>326050.00000000111</v>
      </c>
      <c r="F1320" s="50">
        <f t="shared" si="62"/>
        <v>879.17000000000144</v>
      </c>
      <c r="G1320" s="50">
        <v>512.00000000000045</v>
      </c>
      <c r="H1320" s="50">
        <v>1336.0000000000127</v>
      </c>
      <c r="I1320" s="50">
        <f t="shared" si="63"/>
        <v>1.8480000000000132</v>
      </c>
      <c r="J1320" s="48">
        <f t="shared" si="64"/>
        <v>1.8480000000000132</v>
      </c>
      <c r="M1320">
        <v>276750</v>
      </c>
    </row>
    <row r="1321" spans="2:13" ht="14.55" customHeight="1">
      <c r="B1321" s="51">
        <v>44755</v>
      </c>
      <c r="C1321" s="50">
        <v>276819.99999999971</v>
      </c>
      <c r="D1321" s="50">
        <v>276500</v>
      </c>
      <c r="E1321" s="50">
        <v>330799.9999999993</v>
      </c>
      <c r="F1321" s="50">
        <f t="shared" si="62"/>
        <v>884.1199999999991</v>
      </c>
      <c r="G1321" s="50">
        <v>468.00000000001774</v>
      </c>
      <c r="H1321" s="50">
        <v>1295.9999999999923</v>
      </c>
      <c r="I1321" s="50">
        <f t="shared" si="63"/>
        <v>1.76400000000001</v>
      </c>
      <c r="J1321" s="48">
        <f t="shared" si="64"/>
        <v>1.76400000000001</v>
      </c>
      <c r="M1321">
        <v>276819.99999999971</v>
      </c>
    </row>
    <row r="1322" spans="2:13" ht="14.55" customHeight="1">
      <c r="B1322" s="51">
        <v>44756</v>
      </c>
      <c r="C1322" s="50">
        <v>234850.00000000035</v>
      </c>
      <c r="D1322" s="50">
        <v>233969.9999999998</v>
      </c>
      <c r="E1322" s="50">
        <v>280299.9999999993</v>
      </c>
      <c r="F1322" s="50">
        <f t="shared" si="62"/>
        <v>749.11999999999944</v>
      </c>
      <c r="G1322" s="50">
        <v>331.99999999999363</v>
      </c>
      <c r="H1322" s="50">
        <v>1172.0000000000255</v>
      </c>
      <c r="I1322" s="50">
        <f t="shared" si="63"/>
        <v>1.5040000000000191</v>
      </c>
      <c r="J1322" s="48">
        <f t="shared" si="64"/>
        <v>1.5040000000000191</v>
      </c>
      <c r="M1322">
        <v>234850.00000000035</v>
      </c>
    </row>
    <row r="1323" spans="2:13" ht="14.55" customHeight="1">
      <c r="B1323" s="51">
        <v>44757</v>
      </c>
      <c r="C1323" s="50">
        <v>276699.99999999983</v>
      </c>
      <c r="D1323" s="50">
        <v>275979.99999999953</v>
      </c>
      <c r="E1323" s="50">
        <v>334900.00000000146</v>
      </c>
      <c r="F1323" s="50">
        <f t="shared" si="62"/>
        <v>887.58000000000072</v>
      </c>
      <c r="G1323" s="50">
        <v>288.00000000001091</v>
      </c>
      <c r="H1323" s="50">
        <v>1295.9999999999923</v>
      </c>
      <c r="I1323" s="50">
        <f t="shared" si="63"/>
        <v>1.5840000000000032</v>
      </c>
      <c r="J1323" s="48">
        <f t="shared" si="64"/>
        <v>1.5840000000000032</v>
      </c>
      <c r="M1323">
        <v>276699.99999999983</v>
      </c>
    </row>
    <row r="1324" spans="2:13" ht="14.55" customHeight="1">
      <c r="B1324" s="51">
        <v>44758</v>
      </c>
      <c r="C1324" s="50">
        <v>271869.99999999988</v>
      </c>
      <c r="D1324" s="50">
        <v>270190.00000000052</v>
      </c>
      <c r="E1324" s="50">
        <v>327049.9999999993</v>
      </c>
      <c r="F1324" s="50">
        <f t="shared" si="62"/>
        <v>869.10999999999979</v>
      </c>
      <c r="G1324" s="50">
        <v>383.99999999998613</v>
      </c>
      <c r="H1324" s="50">
        <v>1339.999999999975</v>
      </c>
      <c r="I1324" s="50">
        <f t="shared" si="63"/>
        <v>1.7239999999999611</v>
      </c>
      <c r="J1324" s="48">
        <f t="shared" si="64"/>
        <v>1.7239999999999611</v>
      </c>
      <c r="M1324">
        <v>271869.99999999988</v>
      </c>
    </row>
    <row r="1325" spans="2:13" ht="14.55" customHeight="1">
      <c r="B1325" s="51">
        <v>44759</v>
      </c>
      <c r="C1325" s="50">
        <v>277319.99999999971</v>
      </c>
      <c r="D1325" s="50">
        <v>276479.99999999953</v>
      </c>
      <c r="E1325" s="50">
        <v>334620.00000000081</v>
      </c>
      <c r="F1325" s="50">
        <f t="shared" ref="F1325:F1331" si="65">SUM(C1325:E1325)/1000</f>
        <v>888.42000000000007</v>
      </c>
      <c r="G1325" s="50">
        <v>243.99999999999977</v>
      </c>
      <c r="H1325" s="50">
        <v>1104.0000000000418</v>
      </c>
      <c r="I1325" s="50">
        <f t="shared" ref="I1325:I1333" si="66">SUM(G1325:H1325)/1000</f>
        <v>1.3480000000000416</v>
      </c>
      <c r="J1325" s="48">
        <f t="shared" si="64"/>
        <v>1.3480000000000416</v>
      </c>
      <c r="M1325">
        <v>277319.99999999971</v>
      </c>
    </row>
    <row r="1326" spans="2:13" ht="14.55" customHeight="1">
      <c r="B1326" s="51">
        <v>44760</v>
      </c>
      <c r="C1326" s="50">
        <v>277350.00000000035</v>
      </c>
      <c r="D1326" s="50">
        <v>277030.00000000064</v>
      </c>
      <c r="E1326" s="50">
        <v>334229.99999999953</v>
      </c>
      <c r="F1326" s="50">
        <f t="shared" si="65"/>
        <v>888.61000000000047</v>
      </c>
      <c r="G1326" s="50">
        <v>280.00000000000114</v>
      </c>
      <c r="H1326" s="50">
        <v>931.99999999995953</v>
      </c>
      <c r="I1326" s="50">
        <f t="shared" si="66"/>
        <v>1.2119999999999607</v>
      </c>
      <c r="J1326" s="48">
        <f t="shared" si="64"/>
        <v>1.2119999999999607</v>
      </c>
      <c r="M1326">
        <v>277350.00000000035</v>
      </c>
    </row>
    <row r="1327" spans="2:13" ht="15" customHeight="1">
      <c r="B1327" s="51">
        <v>44761</v>
      </c>
      <c r="C1327" s="50">
        <v>277369.99999999988</v>
      </c>
      <c r="D1327" s="50">
        <v>276909.99999999988</v>
      </c>
      <c r="E1327" s="50">
        <v>334680.00000000029</v>
      </c>
      <c r="F1327" s="50">
        <f t="shared" si="65"/>
        <v>888.96</v>
      </c>
      <c r="G1327" s="50">
        <v>280.00000000000114</v>
      </c>
      <c r="H1327" s="50">
        <v>900.00000000003411</v>
      </c>
      <c r="I1327" s="50">
        <f t="shared" si="66"/>
        <v>1.1800000000000352</v>
      </c>
      <c r="J1327" s="48">
        <f t="shared" si="64"/>
        <v>1.1800000000000352</v>
      </c>
      <c r="M1327">
        <v>277369.99999999988</v>
      </c>
    </row>
    <row r="1328" spans="2:13" ht="15" customHeight="1">
      <c r="B1328" s="51">
        <v>44762</v>
      </c>
      <c r="C1328" s="50">
        <v>271609.99999999965</v>
      </c>
      <c r="D1328" s="50">
        <v>275189.99999999959</v>
      </c>
      <c r="E1328" s="50">
        <v>326760.00000000023</v>
      </c>
      <c r="F1328" s="50">
        <f t="shared" si="65"/>
        <v>873.55999999999949</v>
      </c>
      <c r="G1328" s="50">
        <v>199.99999999998863</v>
      </c>
      <c r="H1328" s="50">
        <v>1019.9999999999818</v>
      </c>
      <c r="I1328" s="50">
        <f t="shared" si="66"/>
        <v>1.2199999999999704</v>
      </c>
      <c r="J1328" s="48">
        <f t="shared" si="64"/>
        <v>1.2199999999999704</v>
      </c>
      <c r="M1328">
        <v>271609.99999999965</v>
      </c>
    </row>
    <row r="1329" spans="2:13" ht="14.55" customHeight="1">
      <c r="B1329" s="51">
        <v>44763</v>
      </c>
      <c r="C1329" s="50">
        <v>259649.99999999965</v>
      </c>
      <c r="D1329" s="50">
        <v>275789.99999999994</v>
      </c>
      <c r="E1329" s="50">
        <v>333949.99999999889</v>
      </c>
      <c r="F1329" s="50">
        <f t="shared" si="65"/>
        <v>869.38999999999839</v>
      </c>
      <c r="G1329" s="50">
        <v>164.00000000001569</v>
      </c>
      <c r="H1329" s="50">
        <v>1052.0000000000209</v>
      </c>
      <c r="I1329" s="50">
        <f t="shared" si="66"/>
        <v>1.2160000000000366</v>
      </c>
      <c r="J1329" s="48">
        <f t="shared" si="64"/>
        <v>1.2160000000000366</v>
      </c>
      <c r="M1329">
        <v>259649.99999999965</v>
      </c>
    </row>
    <row r="1330" spans="2:13" ht="14.55" customHeight="1">
      <c r="B1330" s="51">
        <v>44764</v>
      </c>
      <c r="C1330" s="50">
        <v>277110.00000000058</v>
      </c>
      <c r="D1330" s="50">
        <v>276750</v>
      </c>
      <c r="E1330" s="50">
        <v>335200.0000000007</v>
      </c>
      <c r="F1330" s="50">
        <f t="shared" si="65"/>
        <v>889.06000000000131</v>
      </c>
      <c r="G1330" s="50">
        <v>280.00000000000114</v>
      </c>
      <c r="H1330" s="50">
        <v>1019.9999999999818</v>
      </c>
      <c r="I1330" s="50">
        <f t="shared" si="66"/>
        <v>1.2999999999999829</v>
      </c>
      <c r="J1330" s="48">
        <f t="shared" ref="J1330:J1334" si="67">I1330</f>
        <v>1.2999999999999829</v>
      </c>
      <c r="M1330">
        <v>277110.00000000058</v>
      </c>
    </row>
    <row r="1331" spans="2:13" ht="14.55" customHeight="1">
      <c r="B1331" s="51">
        <v>44765</v>
      </c>
      <c r="C1331" s="50">
        <v>277750</v>
      </c>
      <c r="D1331" s="50">
        <v>277340.00000000012</v>
      </c>
      <c r="E1331" s="50">
        <v>333469.99999999936</v>
      </c>
      <c r="F1331" s="50">
        <f t="shared" si="65"/>
        <v>888.55999999999949</v>
      </c>
      <c r="G1331" s="50">
        <v>575.99999999999341</v>
      </c>
      <c r="H1331" s="50">
        <v>1355.9999999999945</v>
      </c>
      <c r="I1331" s="50">
        <f t="shared" si="66"/>
        <v>1.9319999999999879</v>
      </c>
      <c r="J1331" s="48">
        <f t="shared" si="67"/>
        <v>1.9319999999999879</v>
      </c>
      <c r="M1331">
        <v>277750</v>
      </c>
    </row>
    <row r="1332" spans="2:13" ht="14.55" customHeight="1">
      <c r="B1332" s="51">
        <v>44766</v>
      </c>
      <c r="C1332" s="50">
        <v>270790.00000000087</v>
      </c>
      <c r="D1332" s="50">
        <v>270159.99999999988</v>
      </c>
      <c r="E1332" s="50">
        <v>324210.00000000093</v>
      </c>
      <c r="F1332" s="50">
        <f>SUM(C1332:E1332)/1000</f>
        <v>865.16000000000167</v>
      </c>
      <c r="G1332" s="50">
        <v>735.99999999999</v>
      </c>
      <c r="H1332" s="50">
        <v>1660.000000000025</v>
      </c>
      <c r="I1332" s="50">
        <f t="shared" si="66"/>
        <v>2.396000000000015</v>
      </c>
      <c r="J1332" s="48">
        <f t="shared" si="67"/>
        <v>2.396000000000015</v>
      </c>
      <c r="M1332">
        <v>270790.00000000087</v>
      </c>
    </row>
    <row r="1333" spans="2:13" ht="14.55" customHeight="1" thickBot="1">
      <c r="B1333" s="51">
        <v>44767</v>
      </c>
      <c r="C1333" s="50">
        <v>258229.99999999956</v>
      </c>
      <c r="D1333" s="50">
        <v>218500</v>
      </c>
      <c r="E1333" s="50">
        <v>189659.99999999985</v>
      </c>
      <c r="F1333" s="50">
        <f>SUM(C1333:E1333)/1000</f>
        <v>666.38999999999942</v>
      </c>
      <c r="G1333" s="50">
        <v>532.00000000001103</v>
      </c>
      <c r="H1333" s="50">
        <v>1283.9999999999918</v>
      </c>
      <c r="I1333" s="50">
        <f t="shared" si="66"/>
        <v>1.8160000000000027</v>
      </c>
      <c r="J1333" s="48">
        <f t="shared" si="67"/>
        <v>1.8160000000000027</v>
      </c>
      <c r="L1333" s="34"/>
      <c r="M1333">
        <v>258229.99999999956</v>
      </c>
    </row>
    <row r="1334" spans="2:13" ht="15" customHeight="1" thickBot="1">
      <c r="B1334" s="92"/>
      <c r="C1334" s="45">
        <v>6287180.0000000019</v>
      </c>
      <c r="D1334" s="45">
        <f t="shared" ref="D1334:I1334" si="68">SUM(D1309:D1333)</f>
        <v>6149110</v>
      </c>
      <c r="E1334" s="45">
        <f>SUM(E1309:E1333)</f>
        <v>7323510</v>
      </c>
      <c r="F1334" s="45">
        <f t="shared" si="68"/>
        <v>19759.800000000003</v>
      </c>
      <c r="G1334" s="45">
        <f t="shared" si="68"/>
        <v>5895.9999999999873</v>
      </c>
      <c r="H1334" s="45">
        <f t="shared" si="68"/>
        <v>38068.000000000036</v>
      </c>
      <c r="I1334" s="46">
        <f t="shared" si="68"/>
        <v>43.964000000000027</v>
      </c>
      <c r="J1334" s="49">
        <f t="shared" si="67"/>
        <v>43.964000000000027</v>
      </c>
      <c r="M1334">
        <v>276260.00000000023</v>
      </c>
    </row>
    <row r="1335" spans="2:13" ht="14.4">
      <c r="M1335">
        <v>297129.99999999919</v>
      </c>
    </row>
    <row r="1336" spans="2:13" ht="14.4">
      <c r="M1336">
        <v>8099580.0000000009</v>
      </c>
    </row>
    <row r="1337" spans="2:13" ht="14.4">
      <c r="M1337">
        <v>331129.99999999919</v>
      </c>
    </row>
    <row r="1338" spans="2:13" ht="14.4">
      <c r="M1338">
        <v>331040.00000000087</v>
      </c>
    </row>
    <row r="1339" spans="2:13" ht="14.4">
      <c r="M1339">
        <v>331149.99999999965</v>
      </c>
    </row>
    <row r="1340" spans="2:13" ht="14.4">
      <c r="M1340">
        <v>331360.00000000058</v>
      </c>
    </row>
    <row r="1341" spans="2:13" ht="14.4">
      <c r="M1341">
        <v>331600.00000000035</v>
      </c>
    </row>
    <row r="1342" spans="2:13" ht="14.4">
      <c r="M1342">
        <v>332379.99999999919</v>
      </c>
    </row>
    <row r="1343" spans="2:13" ht="14.4">
      <c r="M1343">
        <v>332610.00000000058</v>
      </c>
    </row>
    <row r="1344" spans="2:13" ht="14.4">
      <c r="M1344">
        <v>218559.99999999948</v>
      </c>
    </row>
    <row r="1345" spans="13:13" ht="14.4">
      <c r="M1345">
        <v>277299.9999999993</v>
      </c>
    </row>
    <row r="1346" spans="13:13" ht="14.4">
      <c r="M1346">
        <v>332579.99999999994</v>
      </c>
    </row>
    <row r="1347" spans="13:13" ht="14.4">
      <c r="M1347">
        <v>121060.00000000131</v>
      </c>
    </row>
    <row r="1348" spans="13:13" ht="14.4">
      <c r="M1348">
        <v>336809.99999999948</v>
      </c>
    </row>
    <row r="1349" spans="13:13" ht="14.4">
      <c r="M1349">
        <v>290440.00000000052</v>
      </c>
    </row>
    <row r="1350" spans="13:13" ht="14.4">
      <c r="M1350">
        <v>255469.99999999936</v>
      </c>
    </row>
    <row r="1351" spans="13:13" ht="14.4">
      <c r="M1351">
        <v>247440.00000000052</v>
      </c>
    </row>
    <row r="1352" spans="13:13" ht="14.4">
      <c r="M1352">
        <v>306489.99999999977</v>
      </c>
    </row>
    <row r="1353" spans="13:13" ht="14.4">
      <c r="M1353">
        <v>334479.99999999953</v>
      </c>
    </row>
    <row r="1354" spans="13:13" ht="14.4">
      <c r="M1354">
        <v>334080.00000000175</v>
      </c>
    </row>
    <row r="1355" spans="13:13" ht="14.4">
      <c r="M1355">
        <v>334049.9999999993</v>
      </c>
    </row>
    <row r="1356" spans="13:13" ht="14.4">
      <c r="M1356">
        <v>333840.00000000012</v>
      </c>
    </row>
    <row r="1357" spans="13:13" ht="14.4">
      <c r="M1357">
        <v>333409.99999999988</v>
      </c>
    </row>
    <row r="1358" spans="13:13" ht="14.4">
      <c r="M1358">
        <v>333149.99999999779</v>
      </c>
    </row>
    <row r="1359" spans="13:13" ht="14.4">
      <c r="M1359">
        <v>321650.00000000146</v>
      </c>
    </row>
    <row r="1360" spans="13:13" ht="14.4">
      <c r="M1360">
        <v>320310.00000000128</v>
      </c>
    </row>
    <row r="1361" spans="13:13" ht="14.4">
      <c r="M1361">
        <v>328129.99999999738</v>
      </c>
    </row>
    <row r="1362" spans="13:13" ht="14.4">
      <c r="M1362">
        <v>315270.00000000047</v>
      </c>
    </row>
    <row r="1363" spans="13:13" ht="14.4">
      <c r="M1363">
        <v>285030.00000000244</v>
      </c>
    </row>
    <row r="1364" spans="13:13" ht="14.4">
      <c r="M1364">
        <v>221399.99999999782</v>
      </c>
    </row>
    <row r="1365" spans="13:13" ht="14.4">
      <c r="M1365">
        <v>306119.99999999895</v>
      </c>
    </row>
    <row r="1366" spans="13:13" ht="14.4">
      <c r="M1366">
        <v>266570.00000000338</v>
      </c>
    </row>
    <row r="1367" spans="13:13" ht="14.4">
      <c r="M1367">
        <v>225189.99999999869</v>
      </c>
    </row>
    <row r="1368" spans="13:13" ht="14.4">
      <c r="M1368">
        <v>9300100</v>
      </c>
    </row>
    <row r="1369" spans="13:13" ht="14.4">
      <c r="M1369">
        <v>193439.99999999869</v>
      </c>
    </row>
    <row r="1370" spans="13:13" ht="14.4">
      <c r="M1370">
        <v>231569.99999999971</v>
      </c>
    </row>
    <row r="1371" spans="13:13" ht="14.4">
      <c r="M1371">
        <v>278110.00000000058</v>
      </c>
    </row>
    <row r="1372" spans="13:13" ht="14.4">
      <c r="M1372">
        <v>254740.0000000016</v>
      </c>
    </row>
    <row r="1373" spans="13:13" ht="14.4">
      <c r="M1373">
        <v>200700.00000000073</v>
      </c>
    </row>
    <row r="1374" spans="13:13" ht="14.4">
      <c r="M1374">
        <v>236729.99999999956</v>
      </c>
    </row>
    <row r="1375" spans="13:13" ht="14.4">
      <c r="M1375">
        <v>324569.99999999971</v>
      </c>
    </row>
    <row r="1376" spans="13:13" ht="14.4">
      <c r="M1376">
        <v>268209.99999999913</v>
      </c>
    </row>
    <row r="1377" spans="13:13" ht="14.4">
      <c r="M1377">
        <v>296459.99999999913</v>
      </c>
    </row>
    <row r="1378" spans="13:13" ht="14.4">
      <c r="M1378">
        <v>284209.99999999913</v>
      </c>
    </row>
    <row r="1379" spans="13:13" ht="14.4">
      <c r="M1379">
        <v>304530.00000000244</v>
      </c>
    </row>
    <row r="1380" spans="13:13" ht="14.4">
      <c r="M1380">
        <v>312959.99999999913</v>
      </c>
    </row>
    <row r="1381" spans="13:13" ht="14.4">
      <c r="M1381">
        <v>285400.00000000146</v>
      </c>
    </row>
    <row r="1382" spans="13:13" ht="14.4">
      <c r="M1382">
        <v>247549.99999999927</v>
      </c>
    </row>
    <row r="1383" spans="13:13" ht="14.4">
      <c r="M1383">
        <v>109610.00000000058</v>
      </c>
    </row>
    <row r="1384" spans="13:13" ht="14.4">
      <c r="M1384">
        <v>213739.99999999796</v>
      </c>
    </row>
    <row r="1385" spans="13:13" ht="14.4">
      <c r="M1385">
        <v>219950.00000000073</v>
      </c>
    </row>
    <row r="1386" spans="13:13" ht="14.4">
      <c r="M1386">
        <v>170200.00000000073</v>
      </c>
    </row>
    <row r="1387" spans="13:13" ht="14.4">
      <c r="M1387">
        <v>174750</v>
      </c>
    </row>
    <row r="1388" spans="13:13" ht="14.4">
      <c r="M1388">
        <v>249630.00000000102</v>
      </c>
    </row>
    <row r="1389" spans="13:13" ht="14.4">
      <c r="M1389">
        <v>281649.99999999779</v>
      </c>
    </row>
    <row r="1390" spans="13:13" ht="14.4">
      <c r="M1390">
        <v>299319.99999999971</v>
      </c>
    </row>
    <row r="1391" spans="13:13" ht="14.4">
      <c r="M1391">
        <v>233889.99999999942</v>
      </c>
    </row>
    <row r="1392" spans="13:13" ht="14.4">
      <c r="M1392">
        <v>250760.00000000204</v>
      </c>
    </row>
    <row r="1393" spans="13:13" ht="14.4">
      <c r="M1393">
        <v>229719.99999999753</v>
      </c>
    </row>
    <row r="1394" spans="13:13" ht="14.4">
      <c r="M1394">
        <v>280360.00000000058</v>
      </c>
    </row>
    <row r="1395" spans="13:13" ht="14.4">
      <c r="M1395">
        <v>254870.00000000262</v>
      </c>
    </row>
    <row r="1396" spans="13:13" ht="14.4">
      <c r="M1396">
        <v>234909.99999999985</v>
      </c>
    </row>
    <row r="1397" spans="13:13" ht="14.4">
      <c r="M1397">
        <v>296309.99999999767</v>
      </c>
    </row>
    <row r="1398" spans="13:13" ht="14.4">
      <c r="M1398">
        <v>288220.00000000116</v>
      </c>
    </row>
    <row r="1399" spans="13:13" ht="14.4">
      <c r="M1399">
        <v>7507069.9999999991</v>
      </c>
    </row>
    <row r="1400" spans="13:13" ht="14.4">
      <c r="M1400">
        <v>262099.99999999854</v>
      </c>
    </row>
    <row r="1401" spans="13:13" ht="14.4">
      <c r="M1401">
        <v>252880.00000000102</v>
      </c>
    </row>
    <row r="1402" spans="13:13" ht="14.4">
      <c r="M1402">
        <v>240479.99999999956</v>
      </c>
    </row>
    <row r="1403" spans="13:13" ht="14.4">
      <c r="M1403">
        <v>238799.99999999927</v>
      </c>
    </row>
    <row r="1404" spans="13:13" ht="14.4">
      <c r="M1404">
        <v>214200.00000000073</v>
      </c>
    </row>
    <row r="1405" spans="13:13" ht="14.4">
      <c r="M1405">
        <v>193150.00000000146</v>
      </c>
    </row>
    <row r="1406" spans="13:13" ht="14.4">
      <c r="M1406">
        <v>169509.9999999984</v>
      </c>
    </row>
    <row r="1407" spans="13:13" ht="14.4">
      <c r="M1407">
        <v>214030.00000000247</v>
      </c>
    </row>
    <row r="1408" spans="13:13" ht="14.4">
      <c r="M1408">
        <v>226919.99999999825</v>
      </c>
    </row>
    <row r="1409" spans="13:13" ht="14.4">
      <c r="M1409">
        <v>250189.99999999869</v>
      </c>
    </row>
    <row r="1410" spans="13:13" ht="14.4">
      <c r="M1410">
        <v>193370.00000000262</v>
      </c>
    </row>
    <row r="1411" spans="13:13" ht="14.4">
      <c r="M1411">
        <v>214569.99999999971</v>
      </c>
    </row>
    <row r="1412" spans="13:13" ht="14.4">
      <c r="M1412">
        <v>256349.99999999854</v>
      </c>
    </row>
    <row r="1413" spans="13:13" ht="14.4">
      <c r="M1413">
        <v>324700.0000000007</v>
      </c>
    </row>
    <row r="1414" spans="13:13" ht="14.4">
      <c r="M1414">
        <v>317299.9999999993</v>
      </c>
    </row>
    <row r="1415" spans="13:13" ht="14.4">
      <c r="M1415">
        <v>311889.99999999942</v>
      </c>
    </row>
    <row r="1416" spans="13:13" ht="14.4">
      <c r="M1416">
        <v>296870.00000000262</v>
      </c>
    </row>
    <row r="1417" spans="13:13" ht="14.4">
      <c r="M1417">
        <v>282369.99999999534</v>
      </c>
    </row>
    <row r="1418" spans="13:13" ht="14.4">
      <c r="M1418">
        <v>271880.00000000466</v>
      </c>
    </row>
    <row r="1419" spans="13:13" ht="14.4">
      <c r="M1419">
        <v>284260.00000000204</v>
      </c>
    </row>
    <row r="1420" spans="13:13" ht="14.4">
      <c r="M1420">
        <v>311219.99999999389</v>
      </c>
    </row>
    <row r="1421" spans="13:13" ht="14.4">
      <c r="M1421">
        <v>286100.00000000582</v>
      </c>
    </row>
    <row r="1422" spans="13:13" ht="14.4">
      <c r="M1422">
        <v>274869.99999999534</v>
      </c>
    </row>
    <row r="1423" spans="13:13" ht="14.4">
      <c r="M1423">
        <v>259900.00000000146</v>
      </c>
    </row>
    <row r="1424" spans="13:13" ht="14.4">
      <c r="M1424">
        <v>262910.00000000349</v>
      </c>
    </row>
    <row r="1425" spans="13:13" ht="14.4">
      <c r="M1425">
        <v>253789.9999999936</v>
      </c>
    </row>
    <row r="1426" spans="13:13" ht="14.4">
      <c r="M1426">
        <v>233000</v>
      </c>
    </row>
    <row r="1427" spans="13:13" ht="14.4">
      <c r="M1427">
        <v>228400.00000000146</v>
      </c>
    </row>
    <row r="1428" spans="13:13" ht="14.4">
      <c r="M1428">
        <v>220800.00000000291</v>
      </c>
    </row>
    <row r="1429" spans="13:13" ht="14.4">
      <c r="M1429">
        <v>212949.99999999709</v>
      </c>
    </row>
    <row r="1430" spans="13:13" ht="14.4">
      <c r="M1430">
        <v>203790.00000000087</v>
      </c>
    </row>
    <row r="1431" spans="13:13" ht="14.4">
      <c r="M1431">
        <v>7763549.9999999991</v>
      </c>
    </row>
    <row r="1432" spans="13:13" ht="14.4">
      <c r="M1432">
        <v>190940.00000000233</v>
      </c>
    </row>
    <row r="1433" spans="13:13" ht="14.4">
      <c r="M1433">
        <v>191319.99999999971</v>
      </c>
    </row>
    <row r="1434" spans="13:13" ht="14.4">
      <c r="M1434">
        <v>186419.99999999825</v>
      </c>
    </row>
    <row r="1435" spans="13:13" ht="14.4">
      <c r="M1435">
        <v>176489.99999999796</v>
      </c>
    </row>
    <row r="1436" spans="13:13" ht="14.4">
      <c r="M1436">
        <v>166819.99999999971</v>
      </c>
    </row>
    <row r="1437" spans="13:13" ht="14.4">
      <c r="M1437">
        <v>163260.00000000204</v>
      </c>
    </row>
    <row r="1438" spans="13:13" ht="14.4">
      <c r="M1438">
        <v>178500</v>
      </c>
    </row>
    <row r="1439" spans="13:13" ht="14.4">
      <c r="M1439">
        <v>170770.00000000407</v>
      </c>
    </row>
    <row r="1440" spans="13:13" ht="14.4">
      <c r="M1440">
        <v>152699.99999999709</v>
      </c>
    </row>
    <row r="1441" spans="13:13" ht="14.4">
      <c r="M1441">
        <v>193239.99999999796</v>
      </c>
    </row>
    <row r="1442" spans="13:13" ht="14.4">
      <c r="M1442">
        <v>178940.00000000233</v>
      </c>
    </row>
    <row r="1443" spans="13:13" ht="14.4">
      <c r="M1443">
        <v>159760.00000000204</v>
      </c>
    </row>
    <row r="1444" spans="13:13" ht="14.4">
      <c r="M1444">
        <v>157419.99999999825</v>
      </c>
    </row>
    <row r="1445" spans="13:13" ht="14.4">
      <c r="M1445">
        <v>214690.00000000233</v>
      </c>
    </row>
    <row r="1446" spans="13:13" ht="14.4">
      <c r="M1446">
        <v>301000</v>
      </c>
    </row>
    <row r="1447" spans="13:13" ht="14.4">
      <c r="M1447">
        <v>202919.99999999825</v>
      </c>
    </row>
    <row r="1448" spans="13:13" ht="14.4">
      <c r="M1448">
        <v>214839.99999999651</v>
      </c>
    </row>
    <row r="1449" spans="13:13" ht="14.4">
      <c r="M1449">
        <v>215880.00000000466</v>
      </c>
    </row>
    <row r="1450" spans="13:13" ht="14.4">
      <c r="M1450">
        <v>208719.99999999389</v>
      </c>
    </row>
    <row r="1451" spans="13:13" ht="14.4">
      <c r="M1451">
        <v>202080.00000000175</v>
      </c>
    </row>
    <row r="1452" spans="13:13" ht="14.4">
      <c r="M1452">
        <v>162520.00000000407</v>
      </c>
    </row>
    <row r="1453" spans="13:13" ht="14.4">
      <c r="M1453">
        <v>146369.99999999534</v>
      </c>
    </row>
    <row r="1454" spans="13:13" ht="14.4">
      <c r="M1454">
        <v>185849.99999999854</v>
      </c>
    </row>
    <row r="1455" spans="13:13" ht="14.4">
      <c r="M1455">
        <v>160460.0000000064</v>
      </c>
    </row>
    <row r="1456" spans="13:13" ht="14.4">
      <c r="M1456">
        <v>154709.99999999913</v>
      </c>
    </row>
    <row r="1457" spans="13:13" ht="14.4">
      <c r="M1457">
        <v>151430.00000000029</v>
      </c>
    </row>
    <row r="1458" spans="13:13" ht="14.4">
      <c r="M1458">
        <v>151709.99999999913</v>
      </c>
    </row>
    <row r="1459" spans="13:13" ht="14.4">
      <c r="M1459">
        <v>155799.99999999563</v>
      </c>
    </row>
    <row r="1460" spans="13:13" ht="14.4">
      <c r="M1460">
        <v>150800.00000000291</v>
      </c>
    </row>
    <row r="1461" spans="13:13" ht="14.4">
      <c r="M1461">
        <v>143269.9999999968</v>
      </c>
    </row>
    <row r="1462" spans="13:13" ht="14.4">
      <c r="M1462">
        <v>5389629.9999999972</v>
      </c>
    </row>
    <row r="1463" spans="13:13" ht="14.4">
      <c r="M1463">
        <v>139300.00000000291</v>
      </c>
    </row>
    <row r="1464" spans="13:13" ht="14.4">
      <c r="M1464">
        <v>136349.99999999854</v>
      </c>
    </row>
    <row r="1465" spans="13:13" ht="14.4">
      <c r="M1465">
        <v>130790.00000000087</v>
      </c>
    </row>
    <row r="1466" spans="13:13" ht="14.4">
      <c r="M1466">
        <v>126250</v>
      </c>
    </row>
    <row r="1467" spans="13:13" ht="14.4">
      <c r="M1467">
        <v>92750</v>
      </c>
    </row>
    <row r="1468" spans="13:13" ht="14.4">
      <c r="M1468">
        <v>0</v>
      </c>
    </row>
    <row r="1469" spans="13:13" ht="14.4">
      <c r="M1469">
        <v>0</v>
      </c>
    </row>
    <row r="1470" spans="13:13" ht="14.4">
      <c r="M1470">
        <v>0</v>
      </c>
    </row>
    <row r="1471" spans="13:13" ht="14.4">
      <c r="M1471">
        <v>0</v>
      </c>
    </row>
    <row r="1472" spans="13:13" ht="14.4">
      <c r="M1472">
        <v>0</v>
      </c>
    </row>
    <row r="1473" spans="13:13" ht="14.4">
      <c r="M1473">
        <v>0</v>
      </c>
    </row>
    <row r="1474" spans="13:13" ht="14.4">
      <c r="M1474">
        <v>0</v>
      </c>
    </row>
    <row r="1475" spans="13:13" ht="14.4">
      <c r="M1475">
        <v>0</v>
      </c>
    </row>
    <row r="1476" spans="13:13" ht="14.4">
      <c r="M1476">
        <v>0</v>
      </c>
    </row>
    <row r="1477" spans="13:13" ht="14.4">
      <c r="M1477">
        <v>0</v>
      </c>
    </row>
    <row r="1478" spans="13:13" ht="14.4">
      <c r="M1478">
        <v>0</v>
      </c>
    </row>
    <row r="1479" spans="13:13" ht="14.4">
      <c r="M1479">
        <v>0</v>
      </c>
    </row>
    <row r="1480" spans="13:13" ht="14.4">
      <c r="M1480">
        <v>0</v>
      </c>
    </row>
    <row r="1481" spans="13:13" ht="14.4">
      <c r="M1481">
        <v>0</v>
      </c>
    </row>
    <row r="1482" spans="13:13" ht="14.4">
      <c r="M1482">
        <v>0</v>
      </c>
    </row>
    <row r="1483" spans="13:13" ht="14.4">
      <c r="M1483">
        <v>0</v>
      </c>
    </row>
    <row r="1484" spans="13:13" ht="14.4">
      <c r="M1484">
        <v>0</v>
      </c>
    </row>
    <row r="1485" spans="13:13" ht="14.4">
      <c r="M1485">
        <v>0</v>
      </c>
    </row>
    <row r="1486" spans="13:13" ht="14.4">
      <c r="M1486">
        <v>0</v>
      </c>
    </row>
    <row r="1487" spans="13:13" ht="14.4">
      <c r="M1487">
        <v>0</v>
      </c>
    </row>
    <row r="1488" spans="13:13" ht="14.4">
      <c r="M1488">
        <v>0</v>
      </c>
    </row>
    <row r="1489" spans="13:13" ht="14.4">
      <c r="M1489">
        <v>0</v>
      </c>
    </row>
    <row r="1490" spans="13:13" ht="14.4">
      <c r="M1490">
        <v>0</v>
      </c>
    </row>
    <row r="1491" spans="13:13" ht="14.4">
      <c r="M1491">
        <v>0</v>
      </c>
    </row>
    <row r="1492" spans="13:13" ht="14.4">
      <c r="M1492">
        <v>0</v>
      </c>
    </row>
    <row r="1493" spans="13:13" ht="14.4">
      <c r="M1493">
        <v>0</v>
      </c>
    </row>
    <row r="1494" spans="13:13" ht="14.4">
      <c r="M1494">
        <v>625440.00000000233</v>
      </c>
    </row>
    <row r="1495" spans="13:13" ht="14.4">
      <c r="M1495">
        <v>0</v>
      </c>
    </row>
    <row r="1496" spans="13:13" ht="14.4">
      <c r="M1496">
        <v>0</v>
      </c>
    </row>
    <row r="1497" spans="13:13" ht="14.4">
      <c r="M1497">
        <v>0</v>
      </c>
    </row>
    <row r="1498" spans="13:13" ht="14.4">
      <c r="M1498">
        <v>0</v>
      </c>
    </row>
    <row r="1499" spans="13:13" ht="14.4">
      <c r="M1499">
        <v>0</v>
      </c>
    </row>
    <row r="1500" spans="13:13" ht="14.4">
      <c r="M1500">
        <v>0</v>
      </c>
    </row>
    <row r="1501" spans="13:13" ht="14.4">
      <c r="M1501">
        <v>0</v>
      </c>
    </row>
    <row r="1502" spans="13:13" ht="14.4">
      <c r="M1502">
        <v>0</v>
      </c>
    </row>
    <row r="1503" spans="13:13" ht="14.4">
      <c r="M1503">
        <v>0</v>
      </c>
    </row>
    <row r="1504" spans="13:13" ht="14.4">
      <c r="M1504">
        <v>0</v>
      </c>
    </row>
    <row r="1505" spans="13:13" ht="14.4">
      <c r="M1505">
        <v>0</v>
      </c>
    </row>
    <row r="1506" spans="13:13" ht="14.4">
      <c r="M1506">
        <v>56860.000000000582</v>
      </c>
    </row>
    <row r="1507" spans="13:13" ht="14.4">
      <c r="M1507">
        <v>86389.999999999418</v>
      </c>
    </row>
    <row r="1508" spans="13:13" ht="14.4">
      <c r="M1508">
        <v>88700.000000004366</v>
      </c>
    </row>
    <row r="1509" spans="13:13" ht="14.4">
      <c r="M1509">
        <v>54459.999999999127</v>
      </c>
    </row>
    <row r="1510" spans="13:13" ht="14.4">
      <c r="M1510">
        <v>41689.999999995052</v>
      </c>
    </row>
    <row r="1511" spans="13:13" ht="14.4">
      <c r="M1511">
        <v>41160.000000003492</v>
      </c>
    </row>
    <row r="1512" spans="13:13" ht="14.4">
      <c r="M1512">
        <v>41010.000000002037</v>
      </c>
    </row>
    <row r="1513" spans="13:13" ht="14.4">
      <c r="M1513">
        <v>42449.99999999709</v>
      </c>
    </row>
    <row r="1514" spans="13:13" ht="14.4">
      <c r="M1514">
        <v>43680.000000000291</v>
      </c>
    </row>
    <row r="1515" spans="13:13" ht="14.4">
      <c r="M1515">
        <v>43599.999999998545</v>
      </c>
    </row>
    <row r="1516" spans="13:13" ht="14.4">
      <c r="M1516">
        <v>41620.000000002619</v>
      </c>
    </row>
    <row r="1517" spans="13:13" ht="14.4">
      <c r="M1517">
        <v>42229.999999995925</v>
      </c>
    </row>
    <row r="1518" spans="13:13" ht="14.4">
      <c r="M1518">
        <v>42050.00000000291</v>
      </c>
    </row>
    <row r="1519" spans="13:13" ht="14.4">
      <c r="M1519">
        <v>43629.999999997381</v>
      </c>
    </row>
    <row r="1520" spans="13:13" ht="14.4">
      <c r="M1520">
        <v>43440.000000002328</v>
      </c>
    </row>
    <row r="1521" spans="13:13" ht="14.4">
      <c r="M1521">
        <v>43550.00000000291</v>
      </c>
    </row>
    <row r="1522" spans="13:13" ht="14.4">
      <c r="M1522">
        <v>43680.000000000291</v>
      </c>
    </row>
    <row r="1523" spans="13:13" ht="14.4">
      <c r="M1523">
        <v>43589.999999996508</v>
      </c>
    </row>
    <row r="1524" spans="13:13" ht="14.4">
      <c r="M1524">
        <v>43790.000000000873</v>
      </c>
    </row>
    <row r="1525" spans="13:13" ht="14.4">
      <c r="M1525">
        <v>43209.999999999127</v>
      </c>
    </row>
    <row r="1526" spans="13:13" ht="14.4">
      <c r="M1526">
        <v>970790.00000000093</v>
      </c>
    </row>
    <row r="1527" spans="13:13" ht="14.4">
      <c r="M1527">
        <v>43230.000000003201</v>
      </c>
    </row>
    <row r="1528" spans="13:13" ht="14.4">
      <c r="M1528">
        <v>43069.999999999709</v>
      </c>
    </row>
    <row r="1529" spans="13:13" ht="14.4">
      <c r="M1529">
        <v>43069.999999999709</v>
      </c>
    </row>
    <row r="1530" spans="13:13" ht="14.4">
      <c r="M1530">
        <v>43119.999999995343</v>
      </c>
    </row>
    <row r="1531" spans="13:13" ht="14.4">
      <c r="M1531">
        <v>43230.000000003201</v>
      </c>
    </row>
    <row r="1532" spans="13:13" ht="14.4">
      <c r="M1532">
        <v>43360.000000000582</v>
      </c>
    </row>
    <row r="1533" spans="13:13" ht="14.4">
      <c r="M1533">
        <v>43209.999999999127</v>
      </c>
    </row>
    <row r="1534" spans="13:13" ht="14.4">
      <c r="M1534">
        <v>43089.999999996508</v>
      </c>
    </row>
    <row r="1535" spans="13:13" ht="14.4">
      <c r="M1535">
        <v>43240.000000005239</v>
      </c>
    </row>
    <row r="1536" spans="13:13" ht="14.4">
      <c r="M1536">
        <v>43110.000000000582</v>
      </c>
    </row>
    <row r="1537" spans="13:13" ht="14.4">
      <c r="M1537">
        <v>43279.999999998836</v>
      </c>
    </row>
    <row r="1538" spans="13:13" ht="14.4">
      <c r="M1538">
        <v>43349.999999998545</v>
      </c>
    </row>
    <row r="1539" spans="13:13" ht="14.4">
      <c r="M1539">
        <v>43050.00000000291</v>
      </c>
    </row>
    <row r="1540" spans="13:13" ht="14.4">
      <c r="M1540">
        <v>43219.999999993888</v>
      </c>
    </row>
    <row r="1541" spans="13:13" ht="14.4">
      <c r="M1541">
        <v>21530.000000006112</v>
      </c>
    </row>
    <row r="1542" spans="13:13" ht="14.4">
      <c r="M1542">
        <v>0</v>
      </c>
    </row>
    <row r="1543" spans="13:13" ht="14.4">
      <c r="M1543">
        <v>0</v>
      </c>
    </row>
    <row r="1544" spans="13:13" ht="14.4">
      <c r="M1544">
        <v>0</v>
      </c>
    </row>
    <row r="1545" spans="13:13" ht="14.4">
      <c r="M1545">
        <v>0</v>
      </c>
    </row>
    <row r="1546" spans="13:13" ht="14.4">
      <c r="M1546">
        <v>0</v>
      </c>
    </row>
    <row r="1547" spans="13:13" ht="14.4">
      <c r="M1547">
        <v>21409.999999996217</v>
      </c>
    </row>
    <row r="1548" spans="13:13" ht="14.4">
      <c r="M1548">
        <v>0</v>
      </c>
    </row>
    <row r="1549" spans="13:13" ht="14.4">
      <c r="M1549">
        <v>0</v>
      </c>
    </row>
    <row r="1550" spans="13:13" ht="14.4">
      <c r="M1550">
        <v>0</v>
      </c>
    </row>
    <row r="1551" spans="13:13" ht="14.4">
      <c r="M1551">
        <v>0</v>
      </c>
    </row>
    <row r="1552" spans="13:13" ht="14.4">
      <c r="M1552">
        <v>0</v>
      </c>
    </row>
    <row r="1553" spans="13:13" ht="14.4">
      <c r="M1553">
        <v>0</v>
      </c>
    </row>
    <row r="1554" spans="13:13" ht="14.4">
      <c r="M1554">
        <v>101400.00000000146</v>
      </c>
    </row>
    <row r="1555" spans="13:13" ht="14.4">
      <c r="M1555">
        <v>748970.00000000116</v>
      </c>
    </row>
    <row r="1556" spans="13:13" ht="14.4">
      <c r="M1556">
        <v>136000</v>
      </c>
    </row>
    <row r="1557" spans="13:13" ht="14.4">
      <c r="M1557">
        <v>130500</v>
      </c>
    </row>
    <row r="1558" spans="13:13" ht="14.4">
      <c r="M1558">
        <v>121269.9999999968</v>
      </c>
    </row>
    <row r="1559" spans="13:13" ht="14.4">
      <c r="M1559">
        <v>121190.00000000233</v>
      </c>
    </row>
    <row r="1560" spans="13:13" ht="14.4">
      <c r="M1560">
        <v>127489.99999999796</v>
      </c>
    </row>
    <row r="1561" spans="13:13" ht="14.4">
      <c r="M1561">
        <v>127410.00000000349</v>
      </c>
    </row>
    <row r="1562" spans="13:13" ht="14.4">
      <c r="M1562">
        <v>127290.00000000087</v>
      </c>
    </row>
    <row r="1563" spans="13:13" ht="14.4">
      <c r="M1563">
        <v>130669.99999999825</v>
      </c>
    </row>
    <row r="1564" spans="13:13" ht="14.4">
      <c r="M1564">
        <v>133839.99999999651</v>
      </c>
    </row>
    <row r="1565" spans="13:13" ht="14.4">
      <c r="M1565">
        <v>136370.00000000262</v>
      </c>
    </row>
    <row r="1566" spans="13:13" ht="14.4">
      <c r="M1566">
        <v>111199.99999999709</v>
      </c>
    </row>
    <row r="1567" spans="13:13" ht="14.4">
      <c r="M1567">
        <v>0</v>
      </c>
    </row>
    <row r="1568" spans="13:13" ht="14.4">
      <c r="M1568">
        <v>0</v>
      </c>
    </row>
    <row r="1569" spans="13:13" ht="14.4">
      <c r="M1569">
        <v>137750</v>
      </c>
    </row>
    <row r="1570" spans="13:13" ht="14.4">
      <c r="M1570">
        <v>159290.00000000087</v>
      </c>
    </row>
    <row r="1571" spans="13:13" ht="14.4">
      <c r="M1571">
        <v>144490.00000000524</v>
      </c>
    </row>
    <row r="1572" spans="13:13" ht="14.4">
      <c r="M1572">
        <v>172319.99999999971</v>
      </c>
    </row>
    <row r="1573" spans="13:13" ht="14.4">
      <c r="M1573">
        <v>172089.99999999651</v>
      </c>
    </row>
    <row r="1574" spans="13:13" ht="14.4">
      <c r="M1574">
        <v>172360.00000000058</v>
      </c>
    </row>
    <row r="1575" spans="13:13" ht="14.4">
      <c r="M1575">
        <v>172330.00000000175</v>
      </c>
    </row>
    <row r="1576" spans="13:13" ht="14.4">
      <c r="M1576">
        <v>174769.9999999968</v>
      </c>
    </row>
    <row r="1577" spans="13:13" ht="14.4">
      <c r="M1577">
        <v>176029.99999999884</v>
      </c>
    </row>
    <row r="1578" spans="13:13" ht="14.4">
      <c r="M1578">
        <v>165459.99999999913</v>
      </c>
    </row>
    <row r="1579" spans="13:13" ht="14.4">
      <c r="M1579">
        <v>159260.00000000204</v>
      </c>
    </row>
    <row r="1580" spans="13:13" ht="14.4">
      <c r="M1580">
        <v>159790.00000000087</v>
      </c>
    </row>
    <row r="1581" spans="13:13" ht="14.4">
      <c r="M1581">
        <v>169520.00000000407</v>
      </c>
    </row>
    <row r="1582" spans="13:13" ht="14.4">
      <c r="M1582">
        <v>169489.99999999796</v>
      </c>
    </row>
    <row r="1583" spans="13:13" ht="14.4">
      <c r="M1583">
        <v>174549.99999999563</v>
      </c>
    </row>
    <row r="1584" spans="13:13" ht="14.4">
      <c r="M1584">
        <v>183950.00000000437</v>
      </c>
    </row>
    <row r="1585" spans="13:13" ht="14.4">
      <c r="M1585">
        <v>181479.99999999593</v>
      </c>
    </row>
    <row r="1586" spans="13:13" ht="14.4">
      <c r="M1586">
        <v>168760.00000000204</v>
      </c>
    </row>
    <row r="1587" spans="13:13" ht="14.4">
      <c r="M1587">
        <v>4416919.9999999981</v>
      </c>
    </row>
    <row r="1588" spans="13:13" ht="14.4">
      <c r="M1588">
        <v>169830.00000000175</v>
      </c>
    </row>
    <row r="1589" spans="13:13" ht="14.4">
      <c r="M1589">
        <v>207040.00000000087</v>
      </c>
    </row>
    <row r="1590" spans="13:13" ht="14.4">
      <c r="M1590">
        <v>198970.00000000116</v>
      </c>
    </row>
    <row r="1591" spans="13:13" ht="14.4">
      <c r="M1591">
        <v>244099.99999999854</v>
      </c>
    </row>
    <row r="1592" spans="13:13" ht="14.4">
      <c r="M1592">
        <v>201799.99999999563</v>
      </c>
    </row>
    <row r="1593" spans="13:13" ht="14.4">
      <c r="M1593">
        <v>161220.00000000116</v>
      </c>
    </row>
    <row r="1594" spans="13:13" ht="14.4">
      <c r="M1594">
        <v>180590.00000000378</v>
      </c>
    </row>
    <row r="1595" spans="13:13" ht="14.4">
      <c r="M1595">
        <v>180889.99999999942</v>
      </c>
    </row>
    <row r="1596" spans="13:13" ht="14.4">
      <c r="M1596">
        <v>167389.99999999942</v>
      </c>
    </row>
    <row r="1597" spans="13:13" ht="14.4">
      <c r="M1597">
        <v>83379.999999997381</v>
      </c>
    </row>
    <row r="1598" spans="13:13" ht="14.4">
      <c r="M1598">
        <v>239730.0000000032</v>
      </c>
    </row>
    <row r="1599" spans="13:13" ht="14.4">
      <c r="M1599">
        <v>209500</v>
      </c>
    </row>
    <row r="1600" spans="13:13" ht="14.4">
      <c r="M1600">
        <v>243869.99999999534</v>
      </c>
    </row>
    <row r="1601" spans="13:13" ht="14.4">
      <c r="M1601">
        <v>271150.00000000146</v>
      </c>
    </row>
    <row r="1602" spans="13:13" ht="14.4">
      <c r="M1602">
        <v>293419.99999999825</v>
      </c>
    </row>
    <row r="1603" spans="13:13" ht="14.4">
      <c r="M1603">
        <v>280210.0000000064</v>
      </c>
    </row>
    <row r="1604" spans="13:13" ht="14.4">
      <c r="M1604">
        <v>284299.99999999563</v>
      </c>
    </row>
    <row r="1605" spans="13:13" ht="14.4">
      <c r="M1605">
        <v>87980.000000003201</v>
      </c>
    </row>
    <row r="1606" spans="13:13" ht="14.4">
      <c r="M1606">
        <v>190419.99999999825</v>
      </c>
    </row>
    <row r="1607" spans="13:13" ht="14.4">
      <c r="M1607">
        <v>226199.99999999709</v>
      </c>
    </row>
    <row r="1608" spans="13:13" ht="14.4">
      <c r="M1608">
        <v>287480.0000000032</v>
      </c>
    </row>
    <row r="1609" spans="13:13" ht="14.4">
      <c r="M1609">
        <v>217930.00000000029</v>
      </c>
    </row>
    <row r="1610" spans="13:13" ht="14.4">
      <c r="M1610">
        <v>169659.99999999622</v>
      </c>
    </row>
    <row r="1611" spans="13:13" ht="14.4">
      <c r="M1611">
        <v>217139.99999999942</v>
      </c>
    </row>
    <row r="1612" spans="13:13" ht="14.4">
      <c r="M1612">
        <v>123720.00000000116</v>
      </c>
    </row>
    <row r="1613" spans="13:13" ht="14.4">
      <c r="M1613">
        <v>98029.999999998836</v>
      </c>
    </row>
    <row r="1614" spans="13:13" ht="14.4">
      <c r="M1614">
        <v>149910.00000000349</v>
      </c>
    </row>
    <row r="1615" spans="13:13" ht="14.4">
      <c r="M1615">
        <v>240699.99999999709</v>
      </c>
    </row>
    <row r="1616" spans="13:13" ht="14.4">
      <c r="M1616">
        <v>248860.00000000058</v>
      </c>
    </row>
    <row r="1617" spans="13:13" ht="14.4">
      <c r="M1617">
        <v>282620.00000000262</v>
      </c>
    </row>
    <row r="1618" spans="13:13" ht="14.4">
      <c r="M1618">
        <v>6158040.0000000019</v>
      </c>
    </row>
    <row r="1619" spans="13:13" ht="14.4">
      <c r="M1619">
        <v>278669.99999999825</v>
      </c>
    </row>
    <row r="1620" spans="13:13" ht="14.4">
      <c r="M1620">
        <v>250530.0000000032</v>
      </c>
    </row>
  </sheetData>
  <mergeCells count="16">
    <mergeCell ref="B2:F2"/>
    <mergeCell ref="G175:H175"/>
    <mergeCell ref="J174:J176"/>
    <mergeCell ref="B172:C172"/>
    <mergeCell ref="Q175:Q176"/>
    <mergeCell ref="G3:P19"/>
    <mergeCell ref="K177:K183"/>
    <mergeCell ref="K184:K190"/>
    <mergeCell ref="K191:K197"/>
    <mergeCell ref="K198:K204"/>
    <mergeCell ref="B174:B176"/>
    <mergeCell ref="F174:F176"/>
    <mergeCell ref="I174:I176"/>
    <mergeCell ref="C174:E174"/>
    <mergeCell ref="C175:E175"/>
    <mergeCell ref="G174:H174"/>
  </mergeCells>
  <phoneticPr fontId="19" type="noConversion"/>
  <pageMargins left="0.7" right="0.7" top="0.75" bottom="0.75" header="0.3" footer="0.3"/>
  <pageSetup orientation="portrait" r:id="rId1"/>
  <ignoredErrors>
    <ignoredError sqref="E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84BF-B40A-4A01-9934-184ECA2A49DA}">
  <dimension ref="B1:P94"/>
  <sheetViews>
    <sheetView workbookViewId="0">
      <selection activeCell="I86" sqref="I86"/>
    </sheetView>
  </sheetViews>
  <sheetFormatPr defaultRowHeight="14.4"/>
  <cols>
    <col min="2" max="2" width="8.21875" customWidth="1"/>
    <col min="3" max="3" width="12.77734375" customWidth="1"/>
    <col min="4" max="4" width="20.44140625" bestFit="1" customWidth="1"/>
    <col min="5" max="5" width="10.77734375" customWidth="1"/>
    <col min="6" max="6" width="10.44140625" customWidth="1"/>
    <col min="7" max="7" width="9.77734375" customWidth="1"/>
    <col min="8" max="8" width="12.77734375" customWidth="1"/>
    <col min="9" max="9" width="13.5546875" customWidth="1"/>
    <col min="10" max="10" width="21.21875" customWidth="1"/>
    <col min="11" max="11" width="20.5546875" customWidth="1"/>
    <col min="12" max="12" width="10.5546875" customWidth="1"/>
    <col min="13" max="13" width="8.21875" customWidth="1"/>
    <col min="14" max="15" width="9.44140625" bestFit="1" customWidth="1"/>
    <col min="16" max="16" width="8.5546875" bestFit="1" customWidth="1"/>
  </cols>
  <sheetData>
    <row r="1" spans="2:16" ht="15" thickBot="1"/>
    <row r="2" spans="2:16" ht="15" thickBot="1">
      <c r="B2" s="422" t="s">
        <v>75</v>
      </c>
      <c r="C2" s="423"/>
      <c r="D2" s="423"/>
      <c r="E2" s="424"/>
    </row>
    <row r="3" spans="2:16" ht="15" thickBot="1">
      <c r="B3" s="55"/>
    </row>
    <row r="4" spans="2:16">
      <c r="B4" s="127"/>
      <c r="C4" s="128"/>
      <c r="D4" s="391" t="s">
        <v>76</v>
      </c>
      <c r="E4" s="392"/>
      <c r="F4" s="392"/>
      <c r="G4" s="392"/>
      <c r="H4" s="392"/>
      <c r="I4" s="393"/>
      <c r="J4" s="128"/>
      <c r="K4" s="391" t="s">
        <v>77</v>
      </c>
      <c r="L4" s="392"/>
      <c r="M4" s="392"/>
      <c r="N4" s="392"/>
      <c r="O4" s="392"/>
      <c r="P4" s="397"/>
    </row>
    <row r="5" spans="2:16" ht="31.2" thickBot="1">
      <c r="B5" s="129"/>
      <c r="C5" s="130" t="s">
        <v>78</v>
      </c>
      <c r="D5" s="394"/>
      <c r="E5" s="395"/>
      <c r="F5" s="395"/>
      <c r="G5" s="395"/>
      <c r="H5" s="395"/>
      <c r="I5" s="396"/>
      <c r="J5" s="131" t="s">
        <v>79</v>
      </c>
      <c r="K5" s="394"/>
      <c r="L5" s="395"/>
      <c r="M5" s="395"/>
      <c r="N5" s="395"/>
      <c r="O5" s="395"/>
      <c r="P5" s="398"/>
    </row>
    <row r="6" spans="2:16" ht="20.399999999999999">
      <c r="B6" s="56" t="s">
        <v>80</v>
      </c>
      <c r="C6" s="58"/>
      <c r="D6" s="60"/>
      <c r="E6" s="60"/>
      <c r="F6" s="60"/>
      <c r="G6" s="383"/>
      <c r="H6" s="384"/>
      <c r="I6" s="387" t="s">
        <v>81</v>
      </c>
      <c r="J6" s="58"/>
      <c r="K6" s="60"/>
      <c r="L6" s="60"/>
      <c r="M6" s="62" t="s">
        <v>82</v>
      </c>
      <c r="N6" s="383"/>
      <c r="O6" s="384"/>
      <c r="P6" s="389" t="s">
        <v>83</v>
      </c>
    </row>
    <row r="7" spans="2:16" ht="21" thickBot="1">
      <c r="B7" s="57"/>
      <c r="C7" s="59"/>
      <c r="D7" s="61" t="s">
        <v>84</v>
      </c>
      <c r="E7" s="61" t="s">
        <v>85</v>
      </c>
      <c r="F7" s="61" t="s">
        <v>86</v>
      </c>
      <c r="G7" s="385" t="s">
        <v>87</v>
      </c>
      <c r="H7" s="386"/>
      <c r="I7" s="388"/>
      <c r="J7" s="59"/>
      <c r="K7" s="61" t="s">
        <v>88</v>
      </c>
      <c r="L7" s="61" t="s">
        <v>85</v>
      </c>
      <c r="M7" s="63" t="s">
        <v>89</v>
      </c>
      <c r="N7" s="385" t="s">
        <v>87</v>
      </c>
      <c r="O7" s="386"/>
      <c r="P7" s="390"/>
    </row>
    <row r="8" spans="2:16" ht="15.6" thickTop="1" thickBot="1">
      <c r="B8" s="64"/>
      <c r="C8" s="65"/>
      <c r="D8" s="66"/>
      <c r="E8" s="66"/>
      <c r="F8" s="66"/>
      <c r="G8" s="67" t="s">
        <v>90</v>
      </c>
      <c r="H8" s="67" t="s">
        <v>91</v>
      </c>
      <c r="I8" s="65"/>
      <c r="J8" s="65"/>
      <c r="K8" s="66"/>
      <c r="L8" s="66"/>
      <c r="M8" s="66"/>
      <c r="N8" s="67" t="s">
        <v>90</v>
      </c>
      <c r="O8" s="67" t="s">
        <v>91</v>
      </c>
      <c r="P8" s="65"/>
    </row>
    <row r="9" spans="2:16" ht="15" thickBot="1">
      <c r="B9" s="68">
        <v>1</v>
      </c>
      <c r="C9" s="69" t="s">
        <v>10</v>
      </c>
      <c r="D9" s="70">
        <v>34140731734</v>
      </c>
      <c r="E9" s="70" t="s">
        <v>92</v>
      </c>
      <c r="F9" s="70">
        <v>1</v>
      </c>
      <c r="G9" s="71">
        <v>43602</v>
      </c>
      <c r="H9" s="71">
        <v>43967</v>
      </c>
      <c r="I9" s="69">
        <v>65576.88</v>
      </c>
      <c r="J9" s="72">
        <v>43980</v>
      </c>
      <c r="K9" s="180">
        <v>540180078685</v>
      </c>
      <c r="L9" s="70" t="s">
        <v>92</v>
      </c>
      <c r="M9" s="70">
        <v>1</v>
      </c>
      <c r="N9" s="71">
        <v>43965</v>
      </c>
      <c r="O9" s="71">
        <v>44329</v>
      </c>
      <c r="P9" s="69">
        <v>5.5E-2</v>
      </c>
    </row>
    <row r="10" spans="2:16" ht="15" thickBot="1">
      <c r="B10" s="68">
        <v>2</v>
      </c>
      <c r="C10" s="69" t="s">
        <v>11</v>
      </c>
      <c r="D10" s="70">
        <v>34140731733</v>
      </c>
      <c r="E10" s="70" t="s">
        <v>92</v>
      </c>
      <c r="F10" s="70">
        <v>1</v>
      </c>
      <c r="G10" s="71">
        <v>43602</v>
      </c>
      <c r="H10" s="71">
        <v>43967</v>
      </c>
      <c r="I10" s="69">
        <v>48659.040000000001</v>
      </c>
      <c r="J10" s="72">
        <v>43980</v>
      </c>
      <c r="K10" s="180">
        <v>540180079101</v>
      </c>
      <c r="L10" s="70" t="s">
        <v>92</v>
      </c>
      <c r="M10" s="70">
        <v>1</v>
      </c>
      <c r="N10" s="71">
        <v>43965</v>
      </c>
      <c r="O10" s="71">
        <v>44329</v>
      </c>
      <c r="P10" s="69">
        <v>0.05</v>
      </c>
    </row>
    <row r="11" spans="2:16" ht="15" thickBot="1">
      <c r="B11" s="68">
        <v>3</v>
      </c>
      <c r="C11" s="69" t="s">
        <v>12</v>
      </c>
      <c r="D11" s="70">
        <v>34140731738</v>
      </c>
      <c r="E11" s="70" t="s">
        <v>92</v>
      </c>
      <c r="F11" s="70">
        <v>1</v>
      </c>
      <c r="G11" s="71">
        <v>43602</v>
      </c>
      <c r="H11" s="71">
        <v>43967</v>
      </c>
      <c r="I11" s="69">
        <v>50337.98</v>
      </c>
      <c r="J11" s="72">
        <v>43980</v>
      </c>
      <c r="K11" s="180">
        <v>540180078676</v>
      </c>
      <c r="L11" s="70" t="s">
        <v>92</v>
      </c>
      <c r="M11" s="70">
        <v>1</v>
      </c>
      <c r="N11" s="71">
        <v>43964</v>
      </c>
      <c r="O11" s="71">
        <v>44328</v>
      </c>
      <c r="P11" s="69">
        <v>0</v>
      </c>
    </row>
    <row r="12" spans="2:16" ht="15" thickBot="1">
      <c r="B12" s="68">
        <v>4</v>
      </c>
      <c r="C12" s="69" t="s">
        <v>93</v>
      </c>
      <c r="D12" s="70">
        <v>34153341596</v>
      </c>
      <c r="E12" s="70" t="s">
        <v>92</v>
      </c>
      <c r="F12" s="70">
        <v>0.5</v>
      </c>
      <c r="G12" s="71">
        <v>43602</v>
      </c>
      <c r="H12" s="71">
        <v>43967</v>
      </c>
      <c r="I12" s="69">
        <v>219.60740000000001</v>
      </c>
      <c r="J12" s="72">
        <v>43981</v>
      </c>
      <c r="K12" s="180">
        <v>540180087883</v>
      </c>
      <c r="L12" s="70" t="s">
        <v>92</v>
      </c>
      <c r="M12" s="70">
        <v>0.5</v>
      </c>
      <c r="N12" s="71">
        <v>43964</v>
      </c>
      <c r="O12" s="71">
        <v>44328</v>
      </c>
      <c r="P12" s="69">
        <v>54.32</v>
      </c>
    </row>
    <row r="13" spans="2:16" ht="15" thickBot="1">
      <c r="B13" s="53">
        <v>5</v>
      </c>
      <c r="C13" s="73" t="s">
        <v>94</v>
      </c>
      <c r="D13" s="74">
        <v>34153341597</v>
      </c>
      <c r="E13" s="74" t="s">
        <v>92</v>
      </c>
      <c r="F13" s="74">
        <v>0.5</v>
      </c>
      <c r="G13" s="75">
        <v>43602</v>
      </c>
      <c r="H13" s="75">
        <v>43967</v>
      </c>
      <c r="I13" s="73">
        <v>258.42696000000001</v>
      </c>
      <c r="J13" s="76">
        <v>43981</v>
      </c>
      <c r="K13" s="181">
        <v>540180087890</v>
      </c>
      <c r="L13" s="74" t="s">
        <v>92</v>
      </c>
      <c r="M13" s="74">
        <v>0.5</v>
      </c>
      <c r="N13" s="75">
        <v>43965</v>
      </c>
      <c r="O13" s="75">
        <v>44329</v>
      </c>
      <c r="P13" s="73">
        <v>54.68</v>
      </c>
    </row>
    <row r="14" spans="2:16" ht="15.6" thickTop="1" thickBot="1">
      <c r="B14" s="77"/>
    </row>
    <row r="15" spans="2:16">
      <c r="B15" s="127"/>
      <c r="C15" s="128"/>
      <c r="D15" s="391" t="s">
        <v>76</v>
      </c>
      <c r="E15" s="392"/>
      <c r="F15" s="392"/>
      <c r="G15" s="392"/>
      <c r="H15" s="392"/>
      <c r="I15" s="393"/>
      <c r="J15" s="128"/>
      <c r="K15" s="391" t="s">
        <v>77</v>
      </c>
      <c r="L15" s="392"/>
      <c r="M15" s="392"/>
      <c r="N15" s="392"/>
      <c r="O15" s="392"/>
      <c r="P15" s="397"/>
    </row>
    <row r="16" spans="2:16" ht="31.2" thickBot="1">
      <c r="B16" s="129"/>
      <c r="C16" s="130" t="s">
        <v>78</v>
      </c>
      <c r="D16" s="394"/>
      <c r="E16" s="395"/>
      <c r="F16" s="395"/>
      <c r="G16" s="395"/>
      <c r="H16" s="395"/>
      <c r="I16" s="396"/>
      <c r="J16" s="131" t="s">
        <v>79</v>
      </c>
      <c r="K16" s="394"/>
      <c r="L16" s="395"/>
      <c r="M16" s="395"/>
      <c r="N16" s="395"/>
      <c r="O16" s="395"/>
      <c r="P16" s="398"/>
    </row>
    <row r="17" spans="2:16" ht="20.399999999999999">
      <c r="B17" s="56" t="s">
        <v>80</v>
      </c>
      <c r="C17" s="58"/>
      <c r="D17" s="60"/>
      <c r="E17" s="60"/>
      <c r="F17" s="60"/>
      <c r="G17" s="383"/>
      <c r="H17" s="384"/>
      <c r="I17" s="387" t="s">
        <v>81</v>
      </c>
      <c r="J17" s="58"/>
      <c r="K17" s="60"/>
      <c r="L17" s="60"/>
      <c r="M17" s="62" t="s">
        <v>82</v>
      </c>
      <c r="N17" s="383"/>
      <c r="O17" s="384"/>
      <c r="P17" s="389" t="s">
        <v>83</v>
      </c>
    </row>
    <row r="18" spans="2:16" ht="21" thickBot="1">
      <c r="B18" s="57"/>
      <c r="C18" s="59"/>
      <c r="D18" s="61" t="s">
        <v>84</v>
      </c>
      <c r="E18" s="61" t="s">
        <v>85</v>
      </c>
      <c r="F18" s="61" t="s">
        <v>86</v>
      </c>
      <c r="G18" s="385" t="s">
        <v>87</v>
      </c>
      <c r="H18" s="386"/>
      <c r="I18" s="388"/>
      <c r="J18" s="59"/>
      <c r="K18" s="61" t="s">
        <v>88</v>
      </c>
      <c r="L18" s="61" t="s">
        <v>85</v>
      </c>
      <c r="M18" s="63" t="s">
        <v>89</v>
      </c>
      <c r="N18" s="385" t="s">
        <v>87</v>
      </c>
      <c r="O18" s="386"/>
      <c r="P18" s="390"/>
    </row>
    <row r="19" spans="2:16" ht="15.6" thickTop="1" thickBot="1">
      <c r="B19" s="64"/>
      <c r="C19" s="65"/>
      <c r="D19" s="66"/>
      <c r="E19" s="66"/>
      <c r="F19" s="66"/>
      <c r="G19" s="67" t="s">
        <v>90</v>
      </c>
      <c r="H19" s="67" t="s">
        <v>91</v>
      </c>
      <c r="I19" s="65"/>
      <c r="J19" s="65"/>
      <c r="K19" s="66"/>
      <c r="L19" s="66"/>
      <c r="M19" s="66"/>
      <c r="N19" s="67" t="s">
        <v>90</v>
      </c>
      <c r="O19" s="67" t="s">
        <v>91</v>
      </c>
      <c r="P19" s="65"/>
    </row>
    <row r="20" spans="2:16" ht="15" thickBot="1">
      <c r="B20" s="68">
        <v>1</v>
      </c>
      <c r="C20" s="69" t="s">
        <v>10</v>
      </c>
      <c r="D20" s="180">
        <v>540180000000</v>
      </c>
      <c r="E20" s="70" t="s">
        <v>92</v>
      </c>
      <c r="F20" s="70">
        <v>1</v>
      </c>
      <c r="G20" s="71">
        <v>43965</v>
      </c>
      <c r="H20" s="71">
        <v>44329</v>
      </c>
      <c r="I20" s="69">
        <v>43545.15</v>
      </c>
      <c r="J20" s="72">
        <v>44327</v>
      </c>
      <c r="K20" s="70">
        <v>34140731734</v>
      </c>
      <c r="L20" s="70" t="s">
        <v>92</v>
      </c>
      <c r="M20" s="70">
        <v>1</v>
      </c>
      <c r="N20" s="71">
        <v>44301</v>
      </c>
      <c r="O20" s="71">
        <v>44665</v>
      </c>
      <c r="P20" s="69">
        <v>0</v>
      </c>
    </row>
    <row r="21" spans="2:16" ht="15" thickBot="1">
      <c r="B21" s="68">
        <v>2</v>
      </c>
      <c r="C21" s="69" t="s">
        <v>11</v>
      </c>
      <c r="D21" s="180">
        <v>540180000000</v>
      </c>
      <c r="E21" s="70" t="s">
        <v>92</v>
      </c>
      <c r="F21" s="70">
        <v>1</v>
      </c>
      <c r="G21" s="71">
        <v>43965</v>
      </c>
      <c r="H21" s="71">
        <v>44329</v>
      </c>
      <c r="I21" s="69">
        <v>36707.339999999997</v>
      </c>
      <c r="J21" s="72">
        <v>44327</v>
      </c>
      <c r="K21" s="70">
        <v>34140731733</v>
      </c>
      <c r="L21" s="70" t="s">
        <v>92</v>
      </c>
      <c r="M21" s="70">
        <v>1</v>
      </c>
      <c r="N21" s="71">
        <v>44301</v>
      </c>
      <c r="O21" s="71">
        <v>44665</v>
      </c>
      <c r="P21" s="69">
        <v>0</v>
      </c>
    </row>
    <row r="22" spans="2:16" ht="15" thickBot="1">
      <c r="B22" s="68">
        <v>3</v>
      </c>
      <c r="C22" s="69" t="s">
        <v>12</v>
      </c>
      <c r="D22" s="180">
        <v>540180000000</v>
      </c>
      <c r="E22" s="70" t="s">
        <v>92</v>
      </c>
      <c r="F22" s="70">
        <v>1</v>
      </c>
      <c r="G22" s="71">
        <v>43964</v>
      </c>
      <c r="H22" s="71">
        <v>44328</v>
      </c>
      <c r="I22" s="69">
        <v>53733.95</v>
      </c>
      <c r="J22" s="72">
        <v>44327</v>
      </c>
      <c r="K22" s="70">
        <v>34140731738</v>
      </c>
      <c r="L22" s="70" t="s">
        <v>92</v>
      </c>
      <c r="M22" s="70">
        <v>1</v>
      </c>
      <c r="N22" s="71">
        <v>44302</v>
      </c>
      <c r="O22" s="71">
        <v>44666</v>
      </c>
      <c r="P22" s="69">
        <v>0</v>
      </c>
    </row>
    <row r="23" spans="2:16" ht="15" thickBot="1">
      <c r="B23" s="68">
        <v>4</v>
      </c>
      <c r="C23" s="69" t="s">
        <v>93</v>
      </c>
      <c r="D23" s="180">
        <v>540180087883</v>
      </c>
      <c r="E23" s="70" t="s">
        <v>92</v>
      </c>
      <c r="F23" s="70">
        <v>0.5</v>
      </c>
      <c r="G23" s="71">
        <v>43964</v>
      </c>
      <c r="H23" s="71">
        <v>44328</v>
      </c>
      <c r="I23" s="69">
        <v>182300.31</v>
      </c>
      <c r="J23" s="72">
        <v>44327</v>
      </c>
      <c r="K23" s="70">
        <v>34153341596</v>
      </c>
      <c r="L23" s="70" t="s">
        <v>92</v>
      </c>
      <c r="M23" s="70">
        <v>0.5</v>
      </c>
      <c r="N23" s="71">
        <v>44302</v>
      </c>
      <c r="O23" s="71">
        <v>44666</v>
      </c>
      <c r="P23" s="69">
        <v>0</v>
      </c>
    </row>
    <row r="24" spans="2:16" ht="15" thickBot="1">
      <c r="B24" s="53">
        <v>5</v>
      </c>
      <c r="C24" s="73" t="s">
        <v>94</v>
      </c>
      <c r="D24" s="181">
        <v>540180087890</v>
      </c>
      <c r="E24" s="74" t="s">
        <v>92</v>
      </c>
      <c r="F24" s="74">
        <v>0.5</v>
      </c>
      <c r="G24" s="75">
        <v>43965</v>
      </c>
      <c r="H24" s="75">
        <v>44329</v>
      </c>
      <c r="I24" s="73">
        <v>231444.11</v>
      </c>
      <c r="J24" s="76">
        <v>44327</v>
      </c>
      <c r="K24" s="74">
        <v>34153341597</v>
      </c>
      <c r="L24" s="74" t="s">
        <v>92</v>
      </c>
      <c r="M24" s="74">
        <v>0.5</v>
      </c>
      <c r="N24" s="75">
        <v>44301</v>
      </c>
      <c r="O24" s="75">
        <v>44665</v>
      </c>
      <c r="P24" s="73">
        <v>0</v>
      </c>
    </row>
    <row r="25" spans="2:16" ht="15.6" thickTop="1" thickBot="1">
      <c r="B25" s="77"/>
    </row>
    <row r="26" spans="2:16">
      <c r="B26" s="127"/>
      <c r="C26" s="128"/>
      <c r="D26" s="391" t="s">
        <v>76</v>
      </c>
      <c r="E26" s="392"/>
      <c r="F26" s="392"/>
      <c r="G26" s="392"/>
      <c r="H26" s="392"/>
      <c r="I26" s="393"/>
      <c r="J26" s="128"/>
      <c r="K26" s="391" t="s">
        <v>77</v>
      </c>
      <c r="L26" s="392"/>
      <c r="M26" s="392"/>
      <c r="N26" s="392"/>
      <c r="O26" s="392"/>
      <c r="P26" s="397"/>
    </row>
    <row r="27" spans="2:16" ht="31.2" thickBot="1">
      <c r="B27" s="129"/>
      <c r="C27" s="130" t="s">
        <v>78</v>
      </c>
      <c r="D27" s="394"/>
      <c r="E27" s="395"/>
      <c r="F27" s="395"/>
      <c r="G27" s="395"/>
      <c r="H27" s="395"/>
      <c r="I27" s="396"/>
      <c r="J27" s="131" t="s">
        <v>79</v>
      </c>
      <c r="K27" s="394"/>
      <c r="L27" s="395"/>
      <c r="M27" s="395"/>
      <c r="N27" s="395"/>
      <c r="O27" s="395"/>
      <c r="P27" s="398"/>
    </row>
    <row r="28" spans="2:16" ht="20.399999999999999">
      <c r="B28" s="56" t="s">
        <v>80</v>
      </c>
      <c r="C28" s="58"/>
      <c r="D28" s="60"/>
      <c r="E28" s="60"/>
      <c r="F28" s="60"/>
      <c r="G28" s="383"/>
      <c r="H28" s="384"/>
      <c r="I28" s="387" t="s">
        <v>81</v>
      </c>
      <c r="J28" s="58"/>
      <c r="K28" s="60"/>
      <c r="L28" s="60"/>
      <c r="M28" s="62" t="s">
        <v>82</v>
      </c>
      <c r="N28" s="383"/>
      <c r="O28" s="384"/>
      <c r="P28" s="389" t="s">
        <v>83</v>
      </c>
    </row>
    <row r="29" spans="2:16" ht="21" thickBot="1">
      <c r="B29" s="57"/>
      <c r="C29" s="59"/>
      <c r="D29" s="61" t="s">
        <v>84</v>
      </c>
      <c r="E29" s="61" t="s">
        <v>85</v>
      </c>
      <c r="F29" s="61" t="s">
        <v>86</v>
      </c>
      <c r="G29" s="385" t="s">
        <v>87</v>
      </c>
      <c r="H29" s="386"/>
      <c r="I29" s="388"/>
      <c r="J29" s="59"/>
      <c r="K29" s="61" t="s">
        <v>88</v>
      </c>
      <c r="L29" s="61" t="s">
        <v>85</v>
      </c>
      <c r="M29" s="63" t="s">
        <v>89</v>
      </c>
      <c r="N29" s="385" t="s">
        <v>87</v>
      </c>
      <c r="O29" s="386"/>
      <c r="P29" s="390"/>
    </row>
    <row r="30" spans="2:16" ht="15.6" thickTop="1" thickBot="1">
      <c r="B30" s="64"/>
      <c r="C30" s="65"/>
      <c r="D30" s="66"/>
      <c r="E30" s="66"/>
      <c r="F30" s="66"/>
      <c r="G30" s="67" t="s">
        <v>90</v>
      </c>
      <c r="H30" s="67" t="s">
        <v>91</v>
      </c>
      <c r="I30" s="65"/>
      <c r="J30" s="65"/>
      <c r="K30" s="66"/>
      <c r="L30" s="66"/>
      <c r="M30" s="66"/>
      <c r="N30" s="78" t="s">
        <v>90</v>
      </c>
      <c r="O30" s="67" t="s">
        <v>91</v>
      </c>
      <c r="P30" s="65"/>
    </row>
    <row r="31" spans="2:16" ht="15" thickBot="1">
      <c r="B31" s="68">
        <v>4</v>
      </c>
      <c r="C31" s="69" t="s">
        <v>93</v>
      </c>
      <c r="D31" s="70">
        <v>34153341596</v>
      </c>
      <c r="E31" s="70" t="s">
        <v>92</v>
      </c>
      <c r="F31" s="70">
        <v>0.5</v>
      </c>
      <c r="G31" s="71">
        <v>44302</v>
      </c>
      <c r="H31" s="71">
        <v>44666</v>
      </c>
      <c r="I31" s="69">
        <v>31763.360000000001</v>
      </c>
      <c r="J31" s="72">
        <v>44372</v>
      </c>
      <c r="K31" s="70" t="s">
        <v>95</v>
      </c>
      <c r="L31" s="70" t="s">
        <v>96</v>
      </c>
      <c r="M31" s="70" t="s">
        <v>97</v>
      </c>
      <c r="N31" s="416" t="s">
        <v>98</v>
      </c>
      <c r="O31" s="417"/>
      <c r="P31" s="418"/>
    </row>
    <row r="32" spans="2:16" ht="15" thickBot="1">
      <c r="B32" s="53">
        <v>5</v>
      </c>
      <c r="C32" s="73" t="s">
        <v>94</v>
      </c>
      <c r="D32" s="74">
        <v>34153341597</v>
      </c>
      <c r="E32" s="74" t="s">
        <v>92</v>
      </c>
      <c r="F32" s="74">
        <v>0.5</v>
      </c>
      <c r="G32" s="75">
        <v>44301</v>
      </c>
      <c r="H32" s="75">
        <v>44665</v>
      </c>
      <c r="I32" s="73">
        <v>32516.959999999999</v>
      </c>
      <c r="J32" s="76">
        <v>44372</v>
      </c>
      <c r="K32" s="74" t="s">
        <v>99</v>
      </c>
      <c r="L32" s="74" t="s">
        <v>96</v>
      </c>
      <c r="M32" s="74" t="s">
        <v>97</v>
      </c>
      <c r="N32" s="419" t="s">
        <v>98</v>
      </c>
      <c r="O32" s="420"/>
      <c r="P32" s="421"/>
    </row>
    <row r="33" spans="2:16" ht="15" thickTop="1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2:16" ht="15" thickBot="1">
      <c r="B34" s="79"/>
    </row>
    <row r="35" spans="2:16" ht="15" thickBot="1">
      <c r="B35" s="127"/>
      <c r="C35" s="399" t="s">
        <v>78</v>
      </c>
      <c r="D35" s="402" t="s">
        <v>76</v>
      </c>
      <c r="E35" s="403"/>
      <c r="F35" s="403"/>
      <c r="G35" s="403"/>
      <c r="H35" s="403"/>
      <c r="I35" s="404"/>
      <c r="J35" s="128"/>
      <c r="K35" s="402" t="s">
        <v>77</v>
      </c>
      <c r="L35" s="403"/>
      <c r="M35" s="403"/>
      <c r="N35" s="403"/>
      <c r="O35" s="403"/>
      <c r="P35" s="405"/>
    </row>
    <row r="36" spans="2:16" ht="20.399999999999999">
      <c r="B36" s="133" t="s">
        <v>80</v>
      </c>
      <c r="C36" s="400"/>
      <c r="D36" s="406" t="s">
        <v>84</v>
      </c>
      <c r="E36" s="408" t="s">
        <v>85</v>
      </c>
      <c r="F36" s="408" t="s">
        <v>86</v>
      </c>
      <c r="G36" s="410" t="s">
        <v>87</v>
      </c>
      <c r="H36" s="411"/>
      <c r="I36" s="414" t="s">
        <v>81</v>
      </c>
      <c r="J36" s="126" t="s">
        <v>79</v>
      </c>
      <c r="K36" s="406" t="s">
        <v>88</v>
      </c>
      <c r="L36" s="408" t="s">
        <v>85</v>
      </c>
      <c r="M36" s="134" t="s">
        <v>82</v>
      </c>
      <c r="N36" s="410" t="s">
        <v>87</v>
      </c>
      <c r="O36" s="411"/>
      <c r="P36" s="135" t="s">
        <v>100</v>
      </c>
    </row>
    <row r="37" spans="2:16" ht="21" thickBot="1">
      <c r="B37" s="136"/>
      <c r="C37" s="401"/>
      <c r="D37" s="407"/>
      <c r="E37" s="409"/>
      <c r="F37" s="409"/>
      <c r="G37" s="412"/>
      <c r="H37" s="413"/>
      <c r="I37" s="415"/>
      <c r="J37" s="137"/>
      <c r="K37" s="407"/>
      <c r="L37" s="409"/>
      <c r="M37" s="138" t="s">
        <v>89</v>
      </c>
      <c r="N37" s="412"/>
      <c r="O37" s="413"/>
      <c r="P37" s="139" t="s">
        <v>101</v>
      </c>
    </row>
    <row r="38" spans="2:16" ht="15" thickBot="1">
      <c r="B38" s="64"/>
      <c r="C38" s="65"/>
      <c r="D38" s="66"/>
      <c r="E38" s="66"/>
      <c r="F38" s="66"/>
      <c r="G38" s="67" t="s">
        <v>90</v>
      </c>
      <c r="H38" s="67" t="s">
        <v>91</v>
      </c>
      <c r="I38" s="65"/>
      <c r="J38" s="65"/>
      <c r="K38" s="66"/>
      <c r="L38" s="66"/>
      <c r="M38" s="66"/>
      <c r="N38" s="67" t="s">
        <v>90</v>
      </c>
      <c r="O38" s="67" t="s">
        <v>91</v>
      </c>
      <c r="P38" s="65"/>
    </row>
    <row r="39" spans="2:16" ht="15" thickBot="1">
      <c r="B39" s="68">
        <v>1</v>
      </c>
      <c r="C39" s="69" t="s">
        <v>10</v>
      </c>
      <c r="D39" s="70">
        <v>34140731734</v>
      </c>
      <c r="E39" s="70" t="s">
        <v>92</v>
      </c>
      <c r="F39" s="70">
        <v>1</v>
      </c>
      <c r="G39" s="71">
        <v>44301</v>
      </c>
      <c r="H39" s="71">
        <v>44666</v>
      </c>
      <c r="I39" s="69">
        <v>69337.13</v>
      </c>
      <c r="J39" s="72">
        <v>44714</v>
      </c>
      <c r="K39" s="180">
        <v>540180078685</v>
      </c>
      <c r="L39" s="70" t="s">
        <v>92</v>
      </c>
      <c r="M39" s="70">
        <v>1</v>
      </c>
      <c r="N39" s="71">
        <v>44655</v>
      </c>
      <c r="O39" s="71">
        <v>45020</v>
      </c>
      <c r="P39" s="69">
        <v>0</v>
      </c>
    </row>
    <row r="40" spans="2:16" ht="15" thickBot="1">
      <c r="B40" s="68">
        <v>2</v>
      </c>
      <c r="C40" s="69" t="s">
        <v>11</v>
      </c>
      <c r="D40" s="70">
        <v>34140731733</v>
      </c>
      <c r="E40" s="70" t="s">
        <v>92</v>
      </c>
      <c r="F40" s="70">
        <v>1</v>
      </c>
      <c r="G40" s="71">
        <v>44301</v>
      </c>
      <c r="H40" s="71">
        <v>44666</v>
      </c>
      <c r="I40" s="69">
        <v>38597.760000000002</v>
      </c>
      <c r="J40" s="72">
        <v>44714</v>
      </c>
      <c r="K40" s="180">
        <v>540180079101</v>
      </c>
      <c r="L40" s="70" t="s">
        <v>92</v>
      </c>
      <c r="M40" s="70">
        <v>1</v>
      </c>
      <c r="N40" s="71">
        <v>44655</v>
      </c>
      <c r="O40" s="71">
        <v>45020</v>
      </c>
      <c r="P40" s="69">
        <v>0</v>
      </c>
    </row>
    <row r="41" spans="2:16" ht="15" thickBot="1">
      <c r="B41" s="68">
        <v>3</v>
      </c>
      <c r="C41" s="69" t="s">
        <v>12</v>
      </c>
      <c r="D41" s="70">
        <v>34140731738</v>
      </c>
      <c r="E41" s="70" t="s">
        <v>92</v>
      </c>
      <c r="F41" s="70">
        <v>1</v>
      </c>
      <c r="G41" s="71">
        <v>44302</v>
      </c>
      <c r="H41" s="71">
        <v>44666</v>
      </c>
      <c r="I41" s="69">
        <v>47984.7</v>
      </c>
      <c r="J41" s="72">
        <v>44714</v>
      </c>
      <c r="K41" s="180">
        <v>540180078676</v>
      </c>
      <c r="L41" s="70" t="s">
        <v>92</v>
      </c>
      <c r="M41" s="70">
        <v>1</v>
      </c>
      <c r="N41" s="71">
        <v>44655</v>
      </c>
      <c r="O41" s="71">
        <v>45020</v>
      </c>
      <c r="P41" s="69">
        <v>0</v>
      </c>
    </row>
    <row r="42" spans="2:16" ht="15" thickBot="1">
      <c r="B42" s="80"/>
    </row>
    <row r="43" spans="2:16" ht="15" thickBot="1">
      <c r="B43" s="127"/>
      <c r="C43" s="399" t="s">
        <v>78</v>
      </c>
      <c r="D43" s="402" t="s">
        <v>76</v>
      </c>
      <c r="E43" s="403"/>
      <c r="F43" s="403"/>
      <c r="G43" s="403"/>
      <c r="H43" s="403"/>
      <c r="I43" s="404"/>
      <c r="J43" s="128"/>
      <c r="K43" s="402" t="s">
        <v>77</v>
      </c>
      <c r="L43" s="403"/>
      <c r="M43" s="403"/>
      <c r="N43" s="403"/>
      <c r="O43" s="403"/>
      <c r="P43" s="405"/>
    </row>
    <row r="44" spans="2:16" ht="20.399999999999999">
      <c r="B44" s="133" t="s">
        <v>80</v>
      </c>
      <c r="C44" s="400"/>
      <c r="D44" s="406" t="s">
        <v>84</v>
      </c>
      <c r="E44" s="408" t="s">
        <v>85</v>
      </c>
      <c r="F44" s="408" t="s">
        <v>86</v>
      </c>
      <c r="G44" s="410" t="s">
        <v>87</v>
      </c>
      <c r="H44" s="411"/>
      <c r="I44" s="414" t="s">
        <v>81</v>
      </c>
      <c r="J44" s="126" t="s">
        <v>79</v>
      </c>
      <c r="K44" s="406" t="s">
        <v>88</v>
      </c>
      <c r="L44" s="408" t="s">
        <v>85</v>
      </c>
      <c r="M44" s="134" t="s">
        <v>82</v>
      </c>
      <c r="N44" s="410" t="s">
        <v>87</v>
      </c>
      <c r="O44" s="411"/>
      <c r="P44" s="140" t="s">
        <v>102</v>
      </c>
    </row>
    <row r="45" spans="2:16" ht="15" thickBot="1">
      <c r="B45" s="136"/>
      <c r="C45" s="401"/>
      <c r="D45" s="407"/>
      <c r="E45" s="409"/>
      <c r="F45" s="409"/>
      <c r="G45" s="412"/>
      <c r="H45" s="413"/>
      <c r="I45" s="415"/>
      <c r="J45" s="137"/>
      <c r="K45" s="407"/>
      <c r="L45" s="409"/>
      <c r="M45" s="138" t="s">
        <v>89</v>
      </c>
      <c r="N45" s="412"/>
      <c r="O45" s="413"/>
      <c r="P45" s="132" t="s">
        <v>103</v>
      </c>
    </row>
    <row r="46" spans="2:16" ht="15" thickBot="1">
      <c r="B46" s="64"/>
      <c r="C46" s="65"/>
      <c r="D46" s="66"/>
      <c r="E46" s="66"/>
      <c r="F46" s="66"/>
      <c r="G46" s="67" t="s">
        <v>90</v>
      </c>
      <c r="H46" s="67" t="s">
        <v>91</v>
      </c>
      <c r="I46" s="65"/>
      <c r="J46" s="65"/>
      <c r="K46" s="66"/>
      <c r="L46" s="66"/>
      <c r="M46" s="66"/>
      <c r="N46" s="67" t="s">
        <v>90</v>
      </c>
      <c r="O46" s="67" t="s">
        <v>91</v>
      </c>
      <c r="P46" s="52" t="s">
        <v>104</v>
      </c>
    </row>
    <row r="47" spans="2:16" ht="15" thickBot="1">
      <c r="B47" s="68">
        <v>1</v>
      </c>
      <c r="C47" s="69" t="s">
        <v>10</v>
      </c>
      <c r="D47" s="180">
        <v>540180078685</v>
      </c>
      <c r="E47" s="70" t="s">
        <v>92</v>
      </c>
      <c r="F47" s="70">
        <v>1</v>
      </c>
      <c r="G47" s="71">
        <v>44655</v>
      </c>
      <c r="H47" s="71">
        <v>45020</v>
      </c>
      <c r="I47" s="69">
        <v>54778.33</v>
      </c>
      <c r="J47" s="72">
        <v>45048</v>
      </c>
      <c r="K47" s="70">
        <v>34140731734</v>
      </c>
      <c r="L47" s="70" t="s">
        <v>92</v>
      </c>
      <c r="M47" s="70">
        <v>1</v>
      </c>
      <c r="N47" s="71">
        <v>45013</v>
      </c>
      <c r="O47" s="71">
        <v>45379</v>
      </c>
      <c r="P47" s="69">
        <v>0</v>
      </c>
    </row>
    <row r="48" spans="2:16" ht="15" thickBot="1">
      <c r="B48" s="68">
        <v>2</v>
      </c>
      <c r="C48" s="69" t="s">
        <v>11</v>
      </c>
      <c r="D48" s="180">
        <v>540180079101</v>
      </c>
      <c r="E48" s="70" t="s">
        <v>92</v>
      </c>
      <c r="F48" s="70">
        <v>1</v>
      </c>
      <c r="G48" s="71">
        <v>44655</v>
      </c>
      <c r="H48" s="71">
        <v>45020</v>
      </c>
      <c r="I48" s="69">
        <v>35782.629999999997</v>
      </c>
      <c r="J48" s="72">
        <v>45048</v>
      </c>
      <c r="K48" s="70">
        <v>34140731733</v>
      </c>
      <c r="L48" s="70" t="s">
        <v>92</v>
      </c>
      <c r="M48" s="70">
        <v>1</v>
      </c>
      <c r="N48" s="71">
        <v>45013</v>
      </c>
      <c r="O48" s="71">
        <v>45379</v>
      </c>
      <c r="P48" s="69">
        <v>0</v>
      </c>
    </row>
    <row r="49" spans="2:16" ht="15" thickBot="1">
      <c r="B49" s="68">
        <v>3</v>
      </c>
      <c r="C49" s="69" t="s">
        <v>12</v>
      </c>
      <c r="D49" s="180">
        <v>540180078676</v>
      </c>
      <c r="E49" s="70" t="s">
        <v>92</v>
      </c>
      <c r="F49" s="70">
        <v>1</v>
      </c>
      <c r="G49" s="71">
        <v>44655</v>
      </c>
      <c r="H49" s="71">
        <v>45020</v>
      </c>
      <c r="I49" s="69">
        <v>41456.74</v>
      </c>
      <c r="J49" s="72">
        <v>45048</v>
      </c>
      <c r="K49" s="70">
        <v>34140731738</v>
      </c>
      <c r="L49" s="70" t="s">
        <v>92</v>
      </c>
      <c r="M49" s="70">
        <v>1</v>
      </c>
      <c r="N49" s="71">
        <v>45013</v>
      </c>
      <c r="O49" s="71">
        <v>45379</v>
      </c>
      <c r="P49" s="69">
        <v>0</v>
      </c>
    </row>
    <row r="50" spans="2:16" ht="15" thickBot="1">
      <c r="B50" s="79"/>
    </row>
    <row r="51" spans="2:16" ht="15" thickBot="1">
      <c r="B51" s="127"/>
      <c r="C51" s="399" t="s">
        <v>78</v>
      </c>
      <c r="D51" s="402" t="s">
        <v>76</v>
      </c>
      <c r="E51" s="403"/>
      <c r="F51" s="403"/>
      <c r="G51" s="403"/>
      <c r="H51" s="403"/>
      <c r="I51" s="404"/>
      <c r="J51" s="128"/>
      <c r="K51" s="402" t="s">
        <v>77</v>
      </c>
      <c r="L51" s="403"/>
      <c r="M51" s="403"/>
      <c r="N51" s="403"/>
      <c r="O51" s="403"/>
      <c r="P51" s="405"/>
    </row>
    <row r="52" spans="2:16" ht="20.399999999999999">
      <c r="B52" s="133" t="s">
        <v>80</v>
      </c>
      <c r="C52" s="400"/>
      <c r="D52" s="406" t="s">
        <v>84</v>
      </c>
      <c r="E52" s="408" t="s">
        <v>85</v>
      </c>
      <c r="F52" s="408" t="s">
        <v>86</v>
      </c>
      <c r="G52" s="410" t="s">
        <v>87</v>
      </c>
      <c r="H52" s="411"/>
      <c r="I52" s="414" t="s">
        <v>81</v>
      </c>
      <c r="J52" s="126" t="s">
        <v>79</v>
      </c>
      <c r="K52" s="406" t="s">
        <v>88</v>
      </c>
      <c r="L52" s="408" t="s">
        <v>85</v>
      </c>
      <c r="M52" s="134" t="s">
        <v>82</v>
      </c>
      <c r="N52" s="410" t="s">
        <v>87</v>
      </c>
      <c r="O52" s="411"/>
      <c r="P52" s="140" t="s">
        <v>102</v>
      </c>
    </row>
    <row r="53" spans="2:16" ht="15" thickBot="1">
      <c r="B53" s="136"/>
      <c r="C53" s="401"/>
      <c r="D53" s="407"/>
      <c r="E53" s="409"/>
      <c r="F53" s="409"/>
      <c r="G53" s="412"/>
      <c r="H53" s="413"/>
      <c r="I53" s="415"/>
      <c r="J53" s="137"/>
      <c r="K53" s="407"/>
      <c r="L53" s="409"/>
      <c r="M53" s="138" t="s">
        <v>89</v>
      </c>
      <c r="N53" s="412"/>
      <c r="O53" s="413"/>
      <c r="P53" s="132" t="s">
        <v>103</v>
      </c>
    </row>
    <row r="54" spans="2:16" ht="15" thickBot="1">
      <c r="B54" s="64"/>
      <c r="C54" s="65"/>
      <c r="D54" s="66"/>
      <c r="E54" s="66"/>
      <c r="F54" s="66"/>
      <c r="G54" s="67" t="s">
        <v>90</v>
      </c>
      <c r="H54" s="67" t="s">
        <v>91</v>
      </c>
      <c r="I54" s="65"/>
      <c r="J54" s="65"/>
      <c r="K54" s="66"/>
      <c r="L54" s="66"/>
      <c r="M54" s="66"/>
      <c r="N54" s="67" t="s">
        <v>90</v>
      </c>
      <c r="O54" s="67" t="s">
        <v>91</v>
      </c>
      <c r="P54" s="65"/>
    </row>
    <row r="55" spans="2:16" ht="15" thickBot="1">
      <c r="B55" s="68">
        <v>1</v>
      </c>
      <c r="C55" s="69" t="s">
        <v>10</v>
      </c>
      <c r="D55" s="70">
        <v>34140731734</v>
      </c>
      <c r="E55" s="70" t="s">
        <v>92</v>
      </c>
      <c r="F55" s="70">
        <v>1</v>
      </c>
      <c r="G55" s="71">
        <v>45013</v>
      </c>
      <c r="H55" s="71">
        <v>45379</v>
      </c>
      <c r="I55" s="69">
        <v>47258.61</v>
      </c>
      <c r="J55" s="72">
        <v>45385</v>
      </c>
      <c r="K55" s="180">
        <v>540180078685</v>
      </c>
      <c r="L55" s="70" t="s">
        <v>92</v>
      </c>
      <c r="M55" s="70">
        <v>1</v>
      </c>
      <c r="N55" s="71">
        <v>45366</v>
      </c>
      <c r="O55" s="71">
        <v>45731</v>
      </c>
      <c r="P55" s="69">
        <v>0</v>
      </c>
    </row>
    <row r="56" spans="2:16" ht="15" thickBot="1">
      <c r="B56" s="68">
        <v>2</v>
      </c>
      <c r="C56" s="69" t="s">
        <v>11</v>
      </c>
      <c r="D56" s="70">
        <v>34140731733</v>
      </c>
      <c r="E56" s="70" t="s">
        <v>92</v>
      </c>
      <c r="F56" s="70">
        <v>1</v>
      </c>
      <c r="G56" s="71">
        <v>45013</v>
      </c>
      <c r="H56" s="71">
        <v>45379</v>
      </c>
      <c r="I56" s="69">
        <v>48569.7</v>
      </c>
      <c r="J56" s="72">
        <v>45385</v>
      </c>
      <c r="K56" s="180">
        <v>540180079101</v>
      </c>
      <c r="L56" s="70" t="s">
        <v>92</v>
      </c>
      <c r="M56" s="70">
        <v>1</v>
      </c>
      <c r="N56" s="71">
        <v>45366</v>
      </c>
      <c r="O56" s="71">
        <v>45731</v>
      </c>
      <c r="P56" s="69">
        <v>0</v>
      </c>
    </row>
    <row r="57" spans="2:16" ht="15" thickBot="1">
      <c r="B57" s="68">
        <v>3</v>
      </c>
      <c r="C57" s="69" t="s">
        <v>12</v>
      </c>
      <c r="D57" s="70">
        <v>34140731738</v>
      </c>
      <c r="E57" s="70" t="s">
        <v>92</v>
      </c>
      <c r="F57" s="70">
        <v>1</v>
      </c>
      <c r="G57" s="71">
        <v>45013</v>
      </c>
      <c r="H57" s="71">
        <v>45379</v>
      </c>
      <c r="I57" s="69">
        <v>48236.86</v>
      </c>
      <c r="J57" s="72">
        <v>45385</v>
      </c>
      <c r="K57" s="180">
        <v>540180078676</v>
      </c>
      <c r="L57" s="70" t="s">
        <v>92</v>
      </c>
      <c r="M57" s="70">
        <v>1</v>
      </c>
      <c r="N57" s="71">
        <v>45366</v>
      </c>
      <c r="O57" s="71">
        <v>45731</v>
      </c>
      <c r="P57" s="69">
        <v>0</v>
      </c>
    </row>
    <row r="58" spans="2:16" ht="15" thickBot="1">
      <c r="B58" s="55"/>
    </row>
    <row r="59" spans="2:16">
      <c r="B59" s="127"/>
      <c r="C59" s="128"/>
      <c r="D59" s="391" t="s">
        <v>76</v>
      </c>
      <c r="E59" s="392"/>
      <c r="F59" s="392"/>
      <c r="G59" s="392"/>
      <c r="H59" s="392"/>
      <c r="I59" s="393"/>
      <c r="J59" s="128"/>
      <c r="K59" s="391" t="s">
        <v>77</v>
      </c>
      <c r="L59" s="392"/>
      <c r="M59" s="392"/>
      <c r="N59" s="392"/>
      <c r="O59" s="392"/>
      <c r="P59" s="397"/>
    </row>
    <row r="60" spans="2:16" ht="31.2" thickBot="1">
      <c r="B60" s="129"/>
      <c r="C60" s="130" t="s">
        <v>78</v>
      </c>
      <c r="D60" s="394"/>
      <c r="E60" s="395"/>
      <c r="F60" s="395"/>
      <c r="G60" s="395"/>
      <c r="H60" s="395"/>
      <c r="I60" s="396"/>
      <c r="J60" s="131" t="s">
        <v>79</v>
      </c>
      <c r="K60" s="394"/>
      <c r="L60" s="395"/>
      <c r="M60" s="395"/>
      <c r="N60" s="395"/>
      <c r="O60" s="395"/>
      <c r="P60" s="398"/>
    </row>
    <row r="61" spans="2:16" ht="20.399999999999999">
      <c r="B61" s="56" t="s">
        <v>80</v>
      </c>
      <c r="C61" s="58"/>
      <c r="D61" s="60"/>
      <c r="E61" s="60"/>
      <c r="F61" s="60"/>
      <c r="G61" s="383" t="s">
        <v>87</v>
      </c>
      <c r="H61" s="384"/>
      <c r="I61" s="387" t="s">
        <v>81</v>
      </c>
      <c r="J61" s="58"/>
      <c r="K61" s="60"/>
      <c r="L61" s="60"/>
      <c r="M61" s="62" t="s">
        <v>82</v>
      </c>
      <c r="N61" s="383" t="s">
        <v>87</v>
      </c>
      <c r="O61" s="384"/>
      <c r="P61" s="389" t="s">
        <v>83</v>
      </c>
    </row>
    <row r="62" spans="2:16" ht="21" thickBot="1">
      <c r="B62" s="57"/>
      <c r="C62" s="59"/>
      <c r="D62" s="61" t="s">
        <v>84</v>
      </c>
      <c r="E62" s="61" t="s">
        <v>85</v>
      </c>
      <c r="F62" s="61" t="s">
        <v>86</v>
      </c>
      <c r="G62" s="385"/>
      <c r="H62" s="386"/>
      <c r="I62" s="388"/>
      <c r="J62" s="59"/>
      <c r="K62" s="61" t="s">
        <v>88</v>
      </c>
      <c r="L62" s="61" t="s">
        <v>85</v>
      </c>
      <c r="M62" s="63" t="s">
        <v>89</v>
      </c>
      <c r="N62" s="385"/>
      <c r="O62" s="386"/>
      <c r="P62" s="390"/>
    </row>
    <row r="63" spans="2:16" ht="15.6" thickTop="1" thickBot="1">
      <c r="B63" s="64"/>
      <c r="C63" s="65"/>
      <c r="D63" s="66"/>
      <c r="E63" s="66"/>
      <c r="F63" s="66"/>
      <c r="G63" s="67" t="s">
        <v>90</v>
      </c>
      <c r="H63" s="67" t="s">
        <v>91</v>
      </c>
      <c r="I63" s="65"/>
      <c r="J63" s="65"/>
      <c r="K63" s="66"/>
      <c r="L63" s="66"/>
      <c r="M63" s="66"/>
      <c r="N63" s="67" t="s">
        <v>90</v>
      </c>
      <c r="O63" s="67" t="s">
        <v>91</v>
      </c>
      <c r="P63" s="65"/>
    </row>
    <row r="64" spans="2:16" ht="15" thickBot="1">
      <c r="B64" s="68">
        <v>1</v>
      </c>
      <c r="C64" s="69" t="s">
        <v>10</v>
      </c>
      <c r="D64" s="180">
        <v>540180078685</v>
      </c>
      <c r="E64" s="70" t="s">
        <v>92</v>
      </c>
      <c r="F64" s="70">
        <v>1</v>
      </c>
      <c r="G64" s="71">
        <v>45366</v>
      </c>
      <c r="H64" s="71">
        <v>45731</v>
      </c>
      <c r="I64" s="69">
        <v>53125.55</v>
      </c>
      <c r="J64" s="72">
        <v>45750</v>
      </c>
      <c r="K64" s="70">
        <v>34140731734</v>
      </c>
      <c r="L64" s="70" t="s">
        <v>92</v>
      </c>
      <c r="M64" s="70">
        <v>1</v>
      </c>
      <c r="N64" s="71">
        <v>45713</v>
      </c>
      <c r="O64" s="71">
        <v>46078</v>
      </c>
      <c r="P64" s="69">
        <v>0</v>
      </c>
    </row>
    <row r="65" spans="2:16" ht="15" thickBot="1">
      <c r="B65" s="68">
        <v>2</v>
      </c>
      <c r="C65" s="69" t="s">
        <v>10</v>
      </c>
      <c r="D65" s="180">
        <v>540180079101</v>
      </c>
      <c r="E65" s="70" t="s">
        <v>92</v>
      </c>
      <c r="F65" s="70">
        <v>1</v>
      </c>
      <c r="G65" s="71">
        <v>45366</v>
      </c>
      <c r="H65" s="71">
        <v>45731</v>
      </c>
      <c r="I65" s="69">
        <v>53140.91</v>
      </c>
      <c r="J65" s="72">
        <v>45750</v>
      </c>
      <c r="K65" s="70">
        <v>34140731733</v>
      </c>
      <c r="L65" s="70" t="s">
        <v>92</v>
      </c>
      <c r="M65" s="70">
        <v>1</v>
      </c>
      <c r="N65" s="71">
        <v>45713</v>
      </c>
      <c r="O65" s="71">
        <v>46078</v>
      </c>
      <c r="P65" s="69">
        <v>0</v>
      </c>
    </row>
    <row r="66" spans="2:16" ht="15" thickBot="1">
      <c r="B66" s="68">
        <v>3</v>
      </c>
      <c r="C66" s="69" t="s">
        <v>10</v>
      </c>
      <c r="D66" s="180">
        <v>540180078676</v>
      </c>
      <c r="E66" s="70" t="s">
        <v>92</v>
      </c>
      <c r="F66" s="70">
        <v>1</v>
      </c>
      <c r="G66" s="71">
        <v>45366</v>
      </c>
      <c r="H66" s="71">
        <v>45731</v>
      </c>
      <c r="I66" s="69">
        <v>52055.23</v>
      </c>
      <c r="J66" s="72">
        <v>45750</v>
      </c>
      <c r="K66" s="70">
        <v>34140731738</v>
      </c>
      <c r="L66" s="70" t="s">
        <v>92</v>
      </c>
      <c r="M66" s="70">
        <v>1</v>
      </c>
      <c r="N66" s="71">
        <v>45713</v>
      </c>
      <c r="O66" s="71">
        <v>46078</v>
      </c>
      <c r="P66" s="69">
        <v>0</v>
      </c>
    </row>
    <row r="67" spans="2:16">
      <c r="B67" s="81"/>
    </row>
    <row r="68" spans="2:16" ht="15" thickBot="1"/>
    <row r="69" spans="2:16">
      <c r="B69" s="228"/>
      <c r="C69" s="363" t="s">
        <v>116</v>
      </c>
      <c r="D69" s="375" t="s">
        <v>76</v>
      </c>
      <c r="E69" s="376"/>
      <c r="F69" s="376"/>
      <c r="G69" s="376"/>
      <c r="H69" s="376"/>
      <c r="I69" s="377"/>
      <c r="J69" s="365" t="s">
        <v>79</v>
      </c>
      <c r="K69" s="375" t="s">
        <v>77</v>
      </c>
      <c r="L69" s="376"/>
      <c r="M69" s="376"/>
      <c r="N69" s="376"/>
      <c r="O69" s="376"/>
      <c r="P69" s="381"/>
    </row>
    <row r="70" spans="2:16" ht="15" customHeight="1" thickBot="1">
      <c r="B70" s="229"/>
      <c r="C70" s="364"/>
      <c r="D70" s="378"/>
      <c r="E70" s="379"/>
      <c r="F70" s="379"/>
      <c r="G70" s="379"/>
      <c r="H70" s="379"/>
      <c r="I70" s="380"/>
      <c r="J70" s="366"/>
      <c r="K70" s="378"/>
      <c r="L70" s="379"/>
      <c r="M70" s="379"/>
      <c r="N70" s="379"/>
      <c r="O70" s="379"/>
      <c r="P70" s="382"/>
    </row>
    <row r="71" spans="2:16" ht="20.399999999999999">
      <c r="B71" s="56" t="s">
        <v>80</v>
      </c>
      <c r="C71" s="222"/>
      <c r="D71" s="60"/>
      <c r="E71" s="60"/>
      <c r="F71" s="60"/>
      <c r="G71" s="383" t="s">
        <v>87</v>
      </c>
      <c r="H71" s="384"/>
      <c r="I71" s="387" t="s">
        <v>81</v>
      </c>
      <c r="J71" s="222"/>
      <c r="K71" s="60"/>
      <c r="L71" s="60"/>
      <c r="M71" s="62" t="s">
        <v>82</v>
      </c>
      <c r="N71" s="383" t="s">
        <v>87</v>
      </c>
      <c r="O71" s="384"/>
      <c r="P71" s="389" t="s">
        <v>83</v>
      </c>
    </row>
    <row r="72" spans="2:16" ht="21" thickBot="1">
      <c r="B72" s="223"/>
      <c r="C72" s="224"/>
      <c r="D72" s="61" t="s">
        <v>84</v>
      </c>
      <c r="E72" s="61" t="s">
        <v>85</v>
      </c>
      <c r="F72" s="61" t="s">
        <v>86</v>
      </c>
      <c r="G72" s="385"/>
      <c r="H72" s="386"/>
      <c r="I72" s="388"/>
      <c r="J72" s="224"/>
      <c r="K72" s="61" t="s">
        <v>88</v>
      </c>
      <c r="L72" s="61" t="s">
        <v>85</v>
      </c>
      <c r="M72" s="63" t="s">
        <v>89</v>
      </c>
      <c r="N72" s="385"/>
      <c r="O72" s="386"/>
      <c r="P72" s="390"/>
    </row>
    <row r="73" spans="2:16" ht="15.6" thickTop="1" thickBot="1">
      <c r="B73" s="68">
        <v>1</v>
      </c>
      <c r="C73" s="207" t="s">
        <v>93</v>
      </c>
      <c r="D73" s="208">
        <v>34153341596</v>
      </c>
      <c r="E73" s="208" t="s">
        <v>92</v>
      </c>
      <c r="F73" s="208">
        <v>0.5</v>
      </c>
      <c r="G73" s="209">
        <v>43602</v>
      </c>
      <c r="H73" s="209">
        <v>43967</v>
      </c>
      <c r="I73" s="210">
        <v>219.60740000000001</v>
      </c>
      <c r="J73" s="211">
        <v>43981</v>
      </c>
      <c r="K73" s="225">
        <v>540180087883</v>
      </c>
      <c r="L73" s="208" t="s">
        <v>92</v>
      </c>
      <c r="M73" s="208">
        <v>0.5</v>
      </c>
      <c r="N73" s="209">
        <v>43964</v>
      </c>
      <c r="O73" s="209">
        <v>44328</v>
      </c>
      <c r="P73" s="210">
        <v>54.32</v>
      </c>
    </row>
    <row r="74" spans="2:16" ht="15" thickBot="1">
      <c r="B74" s="68">
        <v>2</v>
      </c>
      <c r="C74" s="212" t="s">
        <v>94</v>
      </c>
      <c r="D74" s="213">
        <v>34153341597</v>
      </c>
      <c r="E74" s="213" t="s">
        <v>92</v>
      </c>
      <c r="F74" s="213">
        <v>0.5</v>
      </c>
      <c r="G74" s="214">
        <v>43602</v>
      </c>
      <c r="H74" s="214">
        <v>43967</v>
      </c>
      <c r="I74" s="215">
        <v>258.42696000000001</v>
      </c>
      <c r="J74" s="216">
        <v>43981</v>
      </c>
      <c r="K74" s="225">
        <v>540180087890</v>
      </c>
      <c r="L74" s="213" t="s">
        <v>92</v>
      </c>
      <c r="M74" s="213">
        <v>0.5</v>
      </c>
      <c r="N74" s="214">
        <v>43965</v>
      </c>
      <c r="O74" s="214">
        <v>44329</v>
      </c>
      <c r="P74" s="215">
        <v>54.68</v>
      </c>
    </row>
    <row r="75" spans="2:16" ht="15" thickBot="1">
      <c r="B75" s="68">
        <v>3</v>
      </c>
      <c r="C75" s="207" t="s">
        <v>93</v>
      </c>
      <c r="D75" s="225">
        <v>540180087883</v>
      </c>
      <c r="E75" s="208" t="s">
        <v>92</v>
      </c>
      <c r="F75" s="208">
        <v>0.5</v>
      </c>
      <c r="G75" s="209">
        <v>43964</v>
      </c>
      <c r="H75" s="209">
        <v>44328</v>
      </c>
      <c r="I75" s="210">
        <v>182300.31</v>
      </c>
      <c r="J75" s="211">
        <v>44327</v>
      </c>
      <c r="K75" s="208">
        <v>34153341596</v>
      </c>
      <c r="L75" s="208" t="s">
        <v>92</v>
      </c>
      <c r="M75" s="208">
        <v>0.5</v>
      </c>
      <c r="N75" s="209">
        <v>44302</v>
      </c>
      <c r="O75" s="209">
        <v>44666</v>
      </c>
      <c r="P75" s="210">
        <v>0</v>
      </c>
    </row>
    <row r="76" spans="2:16" ht="15" thickBot="1">
      <c r="B76" s="68">
        <v>3</v>
      </c>
      <c r="C76" s="217" t="s">
        <v>94</v>
      </c>
      <c r="D76" s="225">
        <v>540180087890</v>
      </c>
      <c r="E76" s="218" t="s">
        <v>92</v>
      </c>
      <c r="F76" s="218">
        <v>0.5</v>
      </c>
      <c r="G76" s="219">
        <v>43965</v>
      </c>
      <c r="H76" s="219">
        <v>44329</v>
      </c>
      <c r="I76" s="220">
        <v>231444.11</v>
      </c>
      <c r="J76" s="221">
        <v>44327</v>
      </c>
      <c r="K76" s="218">
        <v>34153341597</v>
      </c>
      <c r="L76" s="218" t="s">
        <v>92</v>
      </c>
      <c r="M76" s="218">
        <v>0.5</v>
      </c>
      <c r="N76" s="219">
        <v>44301</v>
      </c>
      <c r="O76" s="219">
        <v>44665</v>
      </c>
      <c r="P76" s="220">
        <v>0</v>
      </c>
    </row>
    <row r="77" spans="2:16" ht="15" thickBot="1">
      <c r="B77" s="68">
        <v>3</v>
      </c>
      <c r="C77" s="207" t="s">
        <v>93</v>
      </c>
      <c r="D77" s="208">
        <v>34153341596</v>
      </c>
      <c r="E77" s="208" t="s">
        <v>92</v>
      </c>
      <c r="F77" s="208">
        <v>0.5</v>
      </c>
      <c r="G77" s="209">
        <v>44302</v>
      </c>
      <c r="H77" s="209">
        <v>44666</v>
      </c>
      <c r="I77" s="210">
        <v>31763.360000000001</v>
      </c>
      <c r="J77" s="211">
        <v>44372</v>
      </c>
      <c r="K77" s="226" t="s">
        <v>95</v>
      </c>
      <c r="L77" s="208" t="s">
        <v>96</v>
      </c>
      <c r="M77" s="208" t="s">
        <v>97</v>
      </c>
      <c r="N77" s="360" t="s">
        <v>98</v>
      </c>
      <c r="O77" s="361"/>
      <c r="P77" s="362"/>
    </row>
    <row r="78" spans="2:16" ht="15" thickBot="1">
      <c r="B78" s="68">
        <v>3</v>
      </c>
      <c r="C78" s="212" t="s">
        <v>94</v>
      </c>
      <c r="D78" s="213">
        <v>34153341597</v>
      </c>
      <c r="E78" s="213" t="s">
        <v>92</v>
      </c>
      <c r="F78" s="213">
        <v>0.5</v>
      </c>
      <c r="G78" s="214">
        <v>44301</v>
      </c>
      <c r="H78" s="214">
        <v>44665</v>
      </c>
      <c r="I78" s="215">
        <v>32516.959999999999</v>
      </c>
      <c r="J78" s="216">
        <v>44372</v>
      </c>
      <c r="K78" s="227" t="s">
        <v>99</v>
      </c>
      <c r="L78" s="213" t="s">
        <v>96</v>
      </c>
      <c r="M78" s="213" t="s">
        <v>97</v>
      </c>
      <c r="N78" s="360" t="s">
        <v>98</v>
      </c>
      <c r="O78" s="361"/>
      <c r="P78" s="362"/>
    </row>
    <row r="83" spans="2:9" ht="15" thickBot="1">
      <c r="I83" t="s">
        <v>121</v>
      </c>
    </row>
    <row r="84" spans="2:9">
      <c r="B84" s="367" t="s">
        <v>116</v>
      </c>
      <c r="C84" s="369" t="s">
        <v>85</v>
      </c>
      <c r="D84" s="187" t="s">
        <v>82</v>
      </c>
      <c r="E84" s="371" t="s">
        <v>87</v>
      </c>
      <c r="F84" s="372"/>
    </row>
    <row r="85" spans="2:9" ht="15" thickBot="1">
      <c r="B85" s="368"/>
      <c r="C85" s="370"/>
      <c r="D85" s="188" t="s">
        <v>89</v>
      </c>
      <c r="E85" s="373"/>
      <c r="F85" s="374"/>
      <c r="I85" t="s">
        <v>122</v>
      </c>
    </row>
    <row r="86" spans="2:9" ht="15.6" thickTop="1" thickBot="1">
      <c r="B86" s="182"/>
      <c r="C86" s="183"/>
      <c r="D86" s="183"/>
      <c r="E86" s="67" t="s">
        <v>90</v>
      </c>
      <c r="F86" s="67" t="s">
        <v>91</v>
      </c>
    </row>
    <row r="87" spans="2:9" ht="15" thickBot="1">
      <c r="B87" s="184" t="s">
        <v>117</v>
      </c>
      <c r="C87" s="185" t="s">
        <v>118</v>
      </c>
      <c r="D87" s="185" t="s">
        <v>97</v>
      </c>
      <c r="E87" s="186">
        <v>44159</v>
      </c>
      <c r="F87" s="186">
        <v>44523</v>
      </c>
    </row>
    <row r="88" spans="2:9" ht="15" thickBot="1">
      <c r="B88" s="184" t="s">
        <v>119</v>
      </c>
      <c r="C88" s="185" t="s">
        <v>118</v>
      </c>
      <c r="D88" s="185" t="s">
        <v>97</v>
      </c>
      <c r="E88" s="186">
        <v>44159</v>
      </c>
      <c r="F88" s="186">
        <v>44523</v>
      </c>
    </row>
    <row r="89" spans="2:9" ht="15" thickBot="1">
      <c r="B89" s="184" t="s">
        <v>117</v>
      </c>
      <c r="C89" s="185" t="s">
        <v>118</v>
      </c>
      <c r="D89" s="185" t="s">
        <v>97</v>
      </c>
      <c r="E89" s="186">
        <v>44520</v>
      </c>
      <c r="F89" s="186">
        <v>44884</v>
      </c>
    </row>
    <row r="90" spans="2:9" ht="15" thickBot="1">
      <c r="B90" s="184" t="s">
        <v>119</v>
      </c>
      <c r="C90" s="185" t="s">
        <v>118</v>
      </c>
      <c r="D90" s="185" t="s">
        <v>97</v>
      </c>
      <c r="E90" s="186">
        <v>44520</v>
      </c>
      <c r="F90" s="186">
        <v>44884</v>
      </c>
    </row>
    <row r="91" spans="2:9" ht="15" thickBot="1">
      <c r="B91" s="184" t="s">
        <v>117</v>
      </c>
      <c r="C91" s="185" t="s">
        <v>118</v>
      </c>
      <c r="D91" s="185" t="s">
        <v>97</v>
      </c>
      <c r="E91" s="186">
        <v>45248</v>
      </c>
      <c r="F91" s="186">
        <v>45613</v>
      </c>
    </row>
    <row r="92" spans="2:9" ht="15" thickBot="1">
      <c r="B92" s="184" t="s">
        <v>119</v>
      </c>
      <c r="C92" s="185" t="s">
        <v>118</v>
      </c>
      <c r="D92" s="185" t="s">
        <v>97</v>
      </c>
      <c r="E92" s="186">
        <v>45248</v>
      </c>
      <c r="F92" s="186">
        <v>45613</v>
      </c>
    </row>
    <row r="93" spans="2:9" ht="15" thickBot="1">
      <c r="B93" s="184" t="s">
        <v>117</v>
      </c>
      <c r="C93" s="185" t="s">
        <v>118</v>
      </c>
      <c r="D93" s="185" t="s">
        <v>97</v>
      </c>
      <c r="E93" s="186">
        <v>45613</v>
      </c>
      <c r="F93" s="186">
        <v>45977</v>
      </c>
    </row>
    <row r="94" spans="2:9" ht="15" thickBot="1">
      <c r="B94" s="184" t="s">
        <v>119</v>
      </c>
      <c r="C94" s="185" t="s">
        <v>118</v>
      </c>
      <c r="D94" s="185" t="s">
        <v>97</v>
      </c>
      <c r="E94" s="186">
        <v>45613</v>
      </c>
      <c r="F94" s="186">
        <v>45977</v>
      </c>
    </row>
  </sheetData>
  <mergeCells count="79">
    <mergeCell ref="B2:E2"/>
    <mergeCell ref="D4:I5"/>
    <mergeCell ref="K4:P5"/>
    <mergeCell ref="G6:H6"/>
    <mergeCell ref="I6:I7"/>
    <mergeCell ref="N6:O6"/>
    <mergeCell ref="P6:P7"/>
    <mergeCell ref="G7:H7"/>
    <mergeCell ref="N7:O7"/>
    <mergeCell ref="D15:I16"/>
    <mergeCell ref="K15:P16"/>
    <mergeCell ref="G17:H17"/>
    <mergeCell ref="I17:I18"/>
    <mergeCell ref="N17:O17"/>
    <mergeCell ref="P17:P18"/>
    <mergeCell ref="G18:H18"/>
    <mergeCell ref="N18:O18"/>
    <mergeCell ref="D26:I27"/>
    <mergeCell ref="K26:P27"/>
    <mergeCell ref="G28:H28"/>
    <mergeCell ref="I28:I29"/>
    <mergeCell ref="N28:O28"/>
    <mergeCell ref="P28:P29"/>
    <mergeCell ref="G29:H29"/>
    <mergeCell ref="N29:O29"/>
    <mergeCell ref="N31:P31"/>
    <mergeCell ref="N32:P32"/>
    <mergeCell ref="C35:C37"/>
    <mergeCell ref="D35:I35"/>
    <mergeCell ref="K35:P35"/>
    <mergeCell ref="D36:D37"/>
    <mergeCell ref="E36:E37"/>
    <mergeCell ref="F36:F37"/>
    <mergeCell ref="G36:H37"/>
    <mergeCell ref="I36:I37"/>
    <mergeCell ref="K36:K37"/>
    <mergeCell ref="L36:L37"/>
    <mergeCell ref="N36:O37"/>
    <mergeCell ref="C43:C45"/>
    <mergeCell ref="D43:I43"/>
    <mergeCell ref="K43:P43"/>
    <mergeCell ref="D44:D45"/>
    <mergeCell ref="E44:E45"/>
    <mergeCell ref="N44:O45"/>
    <mergeCell ref="F44:F45"/>
    <mergeCell ref="G44:H45"/>
    <mergeCell ref="I44:I45"/>
    <mergeCell ref="K44:K45"/>
    <mergeCell ref="L44:L45"/>
    <mergeCell ref="C51:C53"/>
    <mergeCell ref="D51:I51"/>
    <mergeCell ref="K51:P51"/>
    <mergeCell ref="D52:D53"/>
    <mergeCell ref="E52:E53"/>
    <mergeCell ref="F52:F53"/>
    <mergeCell ref="G52:H53"/>
    <mergeCell ref="I52:I53"/>
    <mergeCell ref="K52:K53"/>
    <mergeCell ref="L52:L53"/>
    <mergeCell ref="N52:O53"/>
    <mergeCell ref="D59:I60"/>
    <mergeCell ref="K59:P60"/>
    <mergeCell ref="G61:H62"/>
    <mergeCell ref="I61:I62"/>
    <mergeCell ref="N61:O62"/>
    <mergeCell ref="P61:P62"/>
    <mergeCell ref="N78:P78"/>
    <mergeCell ref="C69:C70"/>
    <mergeCell ref="J69:J70"/>
    <mergeCell ref="B84:B85"/>
    <mergeCell ref="C84:C85"/>
    <mergeCell ref="E84:F85"/>
    <mergeCell ref="D69:I70"/>
    <mergeCell ref="K69:P70"/>
    <mergeCell ref="G71:H72"/>
    <mergeCell ref="I71:I72"/>
    <mergeCell ref="N71:O72"/>
    <mergeCell ref="P71:P72"/>
    <mergeCell ref="N77:P7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2C63-D292-4EFF-B465-9F86D49CBE0B}">
  <dimension ref="B2:I45"/>
  <sheetViews>
    <sheetView workbookViewId="0">
      <selection activeCell="N41" sqref="N41"/>
    </sheetView>
  </sheetViews>
  <sheetFormatPr defaultRowHeight="14.4"/>
  <cols>
    <col min="2" max="2" width="7.77734375" customWidth="1"/>
    <col min="3" max="3" width="17.77734375" bestFit="1" customWidth="1"/>
    <col min="4" max="4" width="16.21875" customWidth="1"/>
    <col min="5" max="5" width="15.77734375" customWidth="1"/>
    <col min="6" max="6" width="16.77734375" customWidth="1"/>
    <col min="7" max="7" width="16.21875" customWidth="1"/>
    <col min="8" max="8" width="13.21875" customWidth="1"/>
    <col min="9" max="9" width="11.5546875" bestFit="1" customWidth="1"/>
  </cols>
  <sheetData>
    <row r="2" spans="2:9" ht="15" thickBot="1"/>
    <row r="3" spans="2:9" ht="24.6" thickBot="1">
      <c r="B3" s="230" t="s">
        <v>123</v>
      </c>
      <c r="C3" s="231" t="s">
        <v>135</v>
      </c>
      <c r="D3" s="232" t="s">
        <v>132</v>
      </c>
      <c r="E3" s="233" t="s">
        <v>133</v>
      </c>
      <c r="F3" s="233" t="s">
        <v>136</v>
      </c>
      <c r="G3" s="233" t="s">
        <v>134</v>
      </c>
      <c r="H3" s="234" t="s">
        <v>137</v>
      </c>
      <c r="I3" s="234" t="s">
        <v>136</v>
      </c>
    </row>
    <row r="5" spans="2:9">
      <c r="B5" s="240" t="s">
        <v>138</v>
      </c>
      <c r="C5" s="235" t="s">
        <v>124</v>
      </c>
      <c r="D5" s="235" t="s">
        <v>131</v>
      </c>
      <c r="E5" s="236">
        <v>43376</v>
      </c>
      <c r="F5" s="236">
        <v>43740</v>
      </c>
      <c r="G5" s="236">
        <v>43635</v>
      </c>
      <c r="H5" s="235" t="s">
        <v>126</v>
      </c>
      <c r="I5" s="236">
        <v>44000</v>
      </c>
    </row>
    <row r="6" spans="2:9">
      <c r="B6" s="240" t="s">
        <v>139</v>
      </c>
      <c r="C6" s="235" t="s">
        <v>125</v>
      </c>
      <c r="D6" s="235" t="s">
        <v>131</v>
      </c>
      <c r="E6" s="236">
        <v>43376</v>
      </c>
      <c r="F6" s="236">
        <v>43740</v>
      </c>
      <c r="G6" s="236">
        <v>43635</v>
      </c>
      <c r="H6" s="235" t="s">
        <v>127</v>
      </c>
      <c r="I6" s="236">
        <v>44000</v>
      </c>
    </row>
    <row r="7" spans="2:9">
      <c r="B7" s="240" t="s">
        <v>140</v>
      </c>
      <c r="C7" s="235" t="s">
        <v>128</v>
      </c>
      <c r="D7" s="235" t="s">
        <v>131</v>
      </c>
      <c r="E7" s="236">
        <v>43376</v>
      </c>
      <c r="F7" s="236">
        <v>43740</v>
      </c>
      <c r="G7" s="425" t="s">
        <v>152</v>
      </c>
      <c r="H7" s="426"/>
      <c r="I7" s="427"/>
    </row>
    <row r="8" spans="2:9">
      <c r="B8" s="240" t="s">
        <v>141</v>
      </c>
      <c r="C8" s="235" t="s">
        <v>129</v>
      </c>
      <c r="D8" s="235" t="s">
        <v>131</v>
      </c>
      <c r="E8" s="236">
        <v>43376</v>
      </c>
      <c r="F8" s="236">
        <v>43740</v>
      </c>
      <c r="G8" s="428"/>
      <c r="H8" s="429"/>
      <c r="I8" s="430"/>
    </row>
    <row r="9" spans="2:9" ht="15" thickBot="1">
      <c r="C9" s="237"/>
      <c r="D9" s="237"/>
      <c r="E9" s="238"/>
      <c r="F9" s="238"/>
    </row>
    <row r="10" spans="2:9" ht="24.6" thickBot="1">
      <c r="B10" s="230" t="s">
        <v>123</v>
      </c>
      <c r="C10" s="231" t="s">
        <v>135</v>
      </c>
      <c r="D10" s="232" t="s">
        <v>132</v>
      </c>
      <c r="E10" s="233" t="s">
        <v>133</v>
      </c>
      <c r="F10" s="233" t="s">
        <v>136</v>
      </c>
      <c r="G10" s="233" t="s">
        <v>134</v>
      </c>
      <c r="H10" s="234" t="s">
        <v>137</v>
      </c>
      <c r="I10" s="239" t="s">
        <v>136</v>
      </c>
    </row>
    <row r="12" spans="2:9">
      <c r="B12" s="240" t="s">
        <v>138</v>
      </c>
      <c r="C12" s="235" t="s">
        <v>126</v>
      </c>
      <c r="D12" s="235" t="s">
        <v>131</v>
      </c>
      <c r="E12" s="236">
        <v>43600</v>
      </c>
      <c r="F12" s="236">
        <v>43965</v>
      </c>
      <c r="G12" s="236">
        <v>43860</v>
      </c>
      <c r="H12" s="235" t="s">
        <v>144</v>
      </c>
      <c r="I12" s="236">
        <v>44225</v>
      </c>
    </row>
    <row r="13" spans="2:9">
      <c r="B13" s="240" t="s">
        <v>139</v>
      </c>
      <c r="C13" s="235" t="s">
        <v>127</v>
      </c>
      <c r="D13" s="235" t="s">
        <v>131</v>
      </c>
      <c r="E13" s="236">
        <v>43600</v>
      </c>
      <c r="F13" s="236">
        <v>43965</v>
      </c>
      <c r="G13" s="236">
        <v>43860</v>
      </c>
      <c r="H13" s="235" t="s">
        <v>142</v>
      </c>
      <c r="I13" s="236">
        <v>44225</v>
      </c>
    </row>
    <row r="14" spans="2:9">
      <c r="B14" s="240" t="s">
        <v>140</v>
      </c>
      <c r="C14" s="235" t="s">
        <v>128</v>
      </c>
      <c r="D14" s="235" t="s">
        <v>131</v>
      </c>
      <c r="E14" s="236">
        <v>43600</v>
      </c>
      <c r="F14" s="236">
        <v>43965</v>
      </c>
      <c r="G14" s="236">
        <v>43860</v>
      </c>
      <c r="H14" s="235" t="s">
        <v>143</v>
      </c>
      <c r="I14" s="236">
        <v>44225</v>
      </c>
    </row>
    <row r="15" spans="2:9">
      <c r="B15" s="240" t="s">
        <v>141</v>
      </c>
      <c r="C15" s="235" t="s">
        <v>129</v>
      </c>
      <c r="D15" s="235" t="s">
        <v>131</v>
      </c>
      <c r="E15" s="236">
        <v>43600</v>
      </c>
      <c r="F15" s="236">
        <v>43965</v>
      </c>
      <c r="G15" s="236">
        <v>43860</v>
      </c>
      <c r="H15" s="235" t="s">
        <v>130</v>
      </c>
      <c r="I15" s="236">
        <v>44225</v>
      </c>
    </row>
    <row r="16" spans="2:9" ht="15" thickBot="1">
      <c r="C16" s="237"/>
      <c r="D16" s="237"/>
      <c r="E16" s="238"/>
      <c r="F16" s="238"/>
      <c r="G16" s="238"/>
      <c r="H16" s="237"/>
      <c r="I16" s="238"/>
    </row>
    <row r="17" spans="2:9" ht="24.6" thickBot="1">
      <c r="B17" s="230" t="s">
        <v>123</v>
      </c>
      <c r="C17" s="231" t="s">
        <v>135</v>
      </c>
      <c r="D17" s="232" t="s">
        <v>132</v>
      </c>
      <c r="E17" s="233" t="s">
        <v>133</v>
      </c>
      <c r="F17" s="233" t="s">
        <v>136</v>
      </c>
      <c r="G17" s="233" t="s">
        <v>134</v>
      </c>
      <c r="H17" s="234" t="s">
        <v>137</v>
      </c>
      <c r="I17" s="239" t="s">
        <v>136</v>
      </c>
    </row>
    <row r="18" spans="2:9">
      <c r="B18" s="240" t="s">
        <v>138</v>
      </c>
      <c r="C18" s="235" t="s">
        <v>144</v>
      </c>
      <c r="D18" s="235" t="s">
        <v>131</v>
      </c>
      <c r="E18" s="431" t="s">
        <v>153</v>
      </c>
      <c r="F18" s="432"/>
      <c r="G18" s="236">
        <v>44258</v>
      </c>
      <c r="H18" s="235" t="s">
        <v>145</v>
      </c>
      <c r="I18" s="236">
        <v>44622</v>
      </c>
    </row>
    <row r="19" spans="2:9">
      <c r="B19" s="240" t="s">
        <v>139</v>
      </c>
      <c r="C19" s="235" t="s">
        <v>142</v>
      </c>
      <c r="D19" s="235" t="s">
        <v>131</v>
      </c>
      <c r="E19" s="433"/>
      <c r="F19" s="434"/>
      <c r="G19" s="236">
        <v>44258</v>
      </c>
      <c r="H19" s="235" t="s">
        <v>146</v>
      </c>
      <c r="I19" s="236">
        <v>44622</v>
      </c>
    </row>
    <row r="20" spans="2:9">
      <c r="B20" s="240" t="s">
        <v>140</v>
      </c>
      <c r="C20" s="235" t="s">
        <v>143</v>
      </c>
      <c r="D20" s="235" t="s">
        <v>131</v>
      </c>
      <c r="E20" s="433"/>
      <c r="F20" s="434"/>
      <c r="G20" s="236">
        <v>44258</v>
      </c>
      <c r="H20" s="235" t="s">
        <v>126</v>
      </c>
      <c r="I20" s="236">
        <v>44622</v>
      </c>
    </row>
    <row r="21" spans="2:9">
      <c r="B21" s="240" t="s">
        <v>141</v>
      </c>
      <c r="C21" s="235" t="s">
        <v>130</v>
      </c>
      <c r="D21" s="235" t="s">
        <v>131</v>
      </c>
      <c r="E21" s="428"/>
      <c r="F21" s="430"/>
      <c r="G21" s="236">
        <v>44258</v>
      </c>
      <c r="H21" s="235" t="s">
        <v>127</v>
      </c>
      <c r="I21" s="236">
        <v>44622</v>
      </c>
    </row>
    <row r="22" spans="2:9" ht="15" thickBot="1"/>
    <row r="23" spans="2:9" ht="24.6" thickBot="1">
      <c r="B23" s="230" t="s">
        <v>123</v>
      </c>
      <c r="C23" s="231" t="s">
        <v>135</v>
      </c>
      <c r="D23" s="232" t="s">
        <v>132</v>
      </c>
      <c r="E23" s="233" t="s">
        <v>133</v>
      </c>
      <c r="F23" s="233" t="s">
        <v>136</v>
      </c>
      <c r="G23" s="233" t="s">
        <v>134</v>
      </c>
      <c r="H23" s="234" t="s">
        <v>137</v>
      </c>
      <c r="I23" s="239" t="s">
        <v>136</v>
      </c>
    </row>
    <row r="24" spans="2:9" ht="14.55" customHeight="1">
      <c r="B24" s="240" t="s">
        <v>138</v>
      </c>
      <c r="C24" s="235" t="s">
        <v>145</v>
      </c>
      <c r="D24" s="235" t="s">
        <v>131</v>
      </c>
      <c r="E24" s="431" t="s">
        <v>153</v>
      </c>
      <c r="F24" s="432"/>
      <c r="G24" s="236">
        <v>44372</v>
      </c>
      <c r="H24" s="235" t="s">
        <v>147</v>
      </c>
      <c r="I24" s="236">
        <v>44736</v>
      </c>
    </row>
    <row r="25" spans="2:9">
      <c r="B25" s="240" t="s">
        <v>139</v>
      </c>
      <c r="C25" s="235" t="s">
        <v>146</v>
      </c>
      <c r="D25" s="235" t="s">
        <v>131</v>
      </c>
      <c r="E25" s="433"/>
      <c r="F25" s="434"/>
      <c r="G25" s="236">
        <v>44372</v>
      </c>
      <c r="H25" s="235" t="s">
        <v>148</v>
      </c>
      <c r="I25" s="236">
        <v>44736</v>
      </c>
    </row>
    <row r="26" spans="2:9">
      <c r="B26" s="240" t="s">
        <v>140</v>
      </c>
      <c r="C26" s="235" t="s">
        <v>126</v>
      </c>
      <c r="D26" s="235" t="s">
        <v>131</v>
      </c>
      <c r="E26" s="433"/>
      <c r="F26" s="434"/>
      <c r="G26" s="236">
        <v>44372</v>
      </c>
      <c r="H26" s="235" t="s">
        <v>149</v>
      </c>
      <c r="I26" s="236">
        <v>44736</v>
      </c>
    </row>
    <row r="27" spans="2:9">
      <c r="B27" s="240" t="s">
        <v>141</v>
      </c>
      <c r="C27" s="235" t="s">
        <v>127</v>
      </c>
      <c r="D27" s="235" t="s">
        <v>131</v>
      </c>
      <c r="E27" s="428"/>
      <c r="F27" s="430"/>
      <c r="G27" s="236">
        <v>44372</v>
      </c>
      <c r="H27" s="235" t="s">
        <v>150</v>
      </c>
      <c r="I27" s="236">
        <v>44736</v>
      </c>
    </row>
    <row r="28" spans="2:9" ht="15" thickBot="1"/>
    <row r="29" spans="2:9" ht="24.6" thickBot="1">
      <c r="B29" s="230" t="s">
        <v>123</v>
      </c>
      <c r="C29" s="231" t="s">
        <v>135</v>
      </c>
      <c r="D29" s="232" t="s">
        <v>132</v>
      </c>
      <c r="E29" s="233" t="s">
        <v>133</v>
      </c>
      <c r="F29" s="233" t="s">
        <v>136</v>
      </c>
      <c r="G29" s="233" t="s">
        <v>134</v>
      </c>
      <c r="H29" s="234" t="s">
        <v>137</v>
      </c>
      <c r="I29" s="239" t="s">
        <v>136</v>
      </c>
    </row>
    <row r="30" spans="2:9" ht="14.55" customHeight="1">
      <c r="B30" s="240" t="s">
        <v>138</v>
      </c>
      <c r="C30" s="235" t="s">
        <v>147</v>
      </c>
      <c r="D30" s="235" t="s">
        <v>131</v>
      </c>
      <c r="E30" s="236">
        <v>45097</v>
      </c>
      <c r="F30" s="236">
        <v>45462</v>
      </c>
      <c r="G30" s="431" t="s">
        <v>152</v>
      </c>
      <c r="H30" s="435"/>
      <c r="I30" s="432"/>
    </row>
    <row r="31" spans="2:9">
      <c r="B31" s="240" t="s">
        <v>139</v>
      </c>
      <c r="C31" s="235" t="s">
        <v>148</v>
      </c>
      <c r="D31" s="235" t="s">
        <v>131</v>
      </c>
      <c r="E31" s="236">
        <v>45097</v>
      </c>
      <c r="F31" s="236">
        <v>45462</v>
      </c>
      <c r="G31" s="433"/>
      <c r="H31" s="436"/>
      <c r="I31" s="434"/>
    </row>
    <row r="32" spans="2:9">
      <c r="B32" s="240" t="s">
        <v>140</v>
      </c>
      <c r="C32" s="235" t="s">
        <v>149</v>
      </c>
      <c r="D32" s="235" t="s">
        <v>131</v>
      </c>
      <c r="E32" s="236">
        <v>45097</v>
      </c>
      <c r="F32" s="236">
        <v>45462</v>
      </c>
      <c r="G32" s="433"/>
      <c r="H32" s="436"/>
      <c r="I32" s="434"/>
    </row>
    <row r="33" spans="2:9">
      <c r="B33" s="240" t="s">
        <v>141</v>
      </c>
      <c r="C33" s="235" t="s">
        <v>150</v>
      </c>
      <c r="D33" s="235" t="s">
        <v>131</v>
      </c>
      <c r="E33" s="236">
        <v>45097</v>
      </c>
      <c r="F33" s="236">
        <v>45462</v>
      </c>
      <c r="G33" s="428"/>
      <c r="H33" s="429"/>
      <c r="I33" s="430"/>
    </row>
    <row r="34" spans="2:9" ht="15" thickBot="1"/>
    <row r="35" spans="2:9" ht="24.6" thickBot="1">
      <c r="B35" s="230" t="s">
        <v>123</v>
      </c>
      <c r="C35" s="231" t="s">
        <v>135</v>
      </c>
      <c r="D35" s="232" t="s">
        <v>132</v>
      </c>
      <c r="E35" s="233" t="s">
        <v>133</v>
      </c>
      <c r="F35" s="233" t="s">
        <v>136</v>
      </c>
      <c r="G35" s="233" t="s">
        <v>134</v>
      </c>
      <c r="H35" s="234" t="s">
        <v>137</v>
      </c>
      <c r="I35" s="239" t="s">
        <v>136</v>
      </c>
    </row>
    <row r="36" spans="2:9">
      <c r="B36" s="240" t="s">
        <v>138</v>
      </c>
      <c r="C36" s="235" t="s">
        <v>147</v>
      </c>
      <c r="D36" s="235" t="s">
        <v>131</v>
      </c>
      <c r="E36" s="236">
        <v>45458</v>
      </c>
      <c r="F36" s="236">
        <v>45822</v>
      </c>
      <c r="G36" s="431" t="s">
        <v>152</v>
      </c>
      <c r="H36" s="435"/>
      <c r="I36" s="432"/>
    </row>
    <row r="37" spans="2:9">
      <c r="B37" s="240" t="s">
        <v>139</v>
      </c>
      <c r="C37" s="235" t="s">
        <v>148</v>
      </c>
      <c r="D37" s="235" t="s">
        <v>131</v>
      </c>
      <c r="E37" s="236">
        <v>45458</v>
      </c>
      <c r="F37" s="236">
        <v>45822</v>
      </c>
      <c r="G37" s="433"/>
      <c r="H37" s="436"/>
      <c r="I37" s="434"/>
    </row>
    <row r="38" spans="2:9">
      <c r="B38" s="240" t="s">
        <v>140</v>
      </c>
      <c r="C38" s="235" t="s">
        <v>149</v>
      </c>
      <c r="D38" s="235" t="s">
        <v>131</v>
      </c>
      <c r="E38" s="236">
        <v>45458</v>
      </c>
      <c r="F38" s="236">
        <v>45822</v>
      </c>
      <c r="G38" s="433"/>
      <c r="H38" s="436"/>
      <c r="I38" s="434"/>
    </row>
    <row r="39" spans="2:9">
      <c r="B39" s="240" t="s">
        <v>141</v>
      </c>
      <c r="C39" s="235" t="s">
        <v>150</v>
      </c>
      <c r="D39" s="235" t="s">
        <v>131</v>
      </c>
      <c r="E39" s="236">
        <v>45458</v>
      </c>
      <c r="F39" s="236">
        <v>45822</v>
      </c>
      <c r="G39" s="428"/>
      <c r="H39" s="429"/>
      <c r="I39" s="430"/>
    </row>
    <row r="40" spans="2:9" ht="15" thickBot="1"/>
    <row r="41" spans="2:9" ht="24.6" thickBot="1">
      <c r="B41" s="230" t="s">
        <v>123</v>
      </c>
      <c r="C41" s="231" t="s">
        <v>135</v>
      </c>
      <c r="D41" s="232" t="s">
        <v>132</v>
      </c>
      <c r="E41" s="233" t="s">
        <v>133</v>
      </c>
      <c r="F41" s="233" t="s">
        <v>136</v>
      </c>
      <c r="G41" s="233" t="s">
        <v>134</v>
      </c>
      <c r="H41" s="234" t="s">
        <v>137</v>
      </c>
      <c r="I41" s="239" t="s">
        <v>136</v>
      </c>
    </row>
    <row r="42" spans="2:9" ht="14.55" customHeight="1">
      <c r="B42" s="240" t="s">
        <v>138</v>
      </c>
      <c r="C42" s="235" t="s">
        <v>147</v>
      </c>
      <c r="D42" s="235" t="s">
        <v>131</v>
      </c>
      <c r="E42" s="236">
        <v>45751</v>
      </c>
      <c r="F42" s="236">
        <v>46115</v>
      </c>
      <c r="G42" s="431" t="s">
        <v>152</v>
      </c>
      <c r="H42" s="435"/>
      <c r="I42" s="432"/>
    </row>
    <row r="43" spans="2:9">
      <c r="B43" s="240" t="s">
        <v>139</v>
      </c>
      <c r="C43" s="235" t="s">
        <v>148</v>
      </c>
      <c r="D43" s="235" t="s">
        <v>131</v>
      </c>
      <c r="E43" s="236">
        <v>45751</v>
      </c>
      <c r="F43" s="236">
        <v>46115</v>
      </c>
      <c r="G43" s="433"/>
      <c r="H43" s="436"/>
      <c r="I43" s="434"/>
    </row>
    <row r="44" spans="2:9">
      <c r="B44" s="240" t="s">
        <v>140</v>
      </c>
      <c r="C44" s="235" t="s">
        <v>149</v>
      </c>
      <c r="D44" s="235" t="s">
        <v>131</v>
      </c>
      <c r="E44" s="236">
        <v>45751</v>
      </c>
      <c r="F44" s="236">
        <v>46115</v>
      </c>
      <c r="G44" s="433"/>
      <c r="H44" s="436"/>
      <c r="I44" s="434"/>
    </row>
    <row r="45" spans="2:9">
      <c r="B45" s="240" t="s">
        <v>141</v>
      </c>
      <c r="C45" s="235" t="s">
        <v>150</v>
      </c>
      <c r="D45" s="235" t="s">
        <v>131</v>
      </c>
      <c r="E45" s="236">
        <v>45751</v>
      </c>
      <c r="F45" s="236">
        <v>46115</v>
      </c>
      <c r="G45" s="428"/>
      <c r="H45" s="429"/>
      <c r="I45" s="430"/>
    </row>
  </sheetData>
  <mergeCells count="6">
    <mergeCell ref="G7:I8"/>
    <mergeCell ref="E24:F27"/>
    <mergeCell ref="G30:I33"/>
    <mergeCell ref="G36:I39"/>
    <mergeCell ref="G42:I45"/>
    <mergeCell ref="E18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ER</vt:lpstr>
      <vt:lpstr>PE</vt:lpstr>
      <vt:lpstr>JMR</vt:lpstr>
      <vt:lpstr>Daily data</vt:lpstr>
      <vt:lpstr>Meter Calibrations</vt:lpstr>
      <vt:lpstr>loop meters</vt:lpstr>
    </vt:vector>
  </TitlesOfParts>
  <Company>ABC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dcterms:created xsi:type="dcterms:W3CDTF">2013-11-21T07:17:25Z</dcterms:created>
  <dcterms:modified xsi:type="dcterms:W3CDTF">2025-11-12T10:03:52Z</dcterms:modified>
</cp:coreProperties>
</file>