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mc:AlternateContent xmlns:mc="http://schemas.openxmlformats.org/markup-compatibility/2006">
    <mc:Choice Requires="x15">
      <x15ac:absPath xmlns:x15ac="http://schemas.microsoft.com/office/spreadsheetml/2010/11/ac" url="https://thegoldstandard1-my.sharepoint.com/personal/ema_cima_goldstandard_org/Documents/GoldStandard/GS4GlobalGoals/Standards Docs uploads/2021/December 2021/"/>
    </mc:Choice>
  </mc:AlternateContent>
  <xr:revisionPtr revIDLastSave="24" documentId="109_{8D97EECC-C7AC-45FD-A557-629F5076BCF8}" xr6:coauthVersionLast="47" xr6:coauthVersionMax="47" xr10:uidLastSave="{679C7D62-5FCC-4C32-B219-8139CE192D68}"/>
  <bookViews>
    <workbookView xWindow="0" yWindow="500" windowWidth="21600" windowHeight="11740"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59" i="5" l="1"/>
  <c r="B60" i="5"/>
  <c r="B61" i="5"/>
  <c r="B62" i="5"/>
  <c r="B63" i="5"/>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<sst xmlns="http://schemas.openxmlformats.org/spreadsheetml/2006/main" count="3267" uniqueCount="1306">
  <si>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</si>
  <si>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</si>
  <si>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</si>
  <si>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</si>
  <si>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</si>
  <si>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</si>
  <si>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</si>
  <si>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</si>
  <si>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</si>
  <si>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</si>
  <si>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</si>
  <si>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</si>
  <si>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</si>
  <si>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</si>
  <si>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</si>
  <si>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</si>
  <si>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</si>
  <si>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</si>
  <si>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</si>
  <si>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</si>
  <si>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</si>
  <si>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</si>
  <si>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</si>
  <si>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</si>
  <si>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</si>
  <si>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</si>
  <si>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</si>
  <si>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</si>
  <si>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</si>
  <si>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</si>
  <si>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</si>
  <si>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</si>
  <si>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</si>
  <si>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</si>
  <si>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</si>
  <si>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</si>
  <si>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</si>
  <si>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</si>
  <si>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</si>
  <si>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</si>
  <si>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</si>
  <si>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</si>
  <si>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</si>
  <si>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</si>
  <si>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</si>
  <si>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</si>
  <si>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</si>
  <si>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</si>
  <si>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</si>
  <si>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</si>
  <si>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</si>
  <si>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</si>
  <si>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</si>
  <si>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</si>
  <si>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</si>
  <si>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</si>
  <si>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</si>
  <si>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</si>
  <si>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</si>
  <si>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</si>
  <si>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</si>
  <si>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</si>
  <si>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</si>
  <si>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</si>
  <si>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</si>
  <si>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</si>
  <si>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</si>
  <si>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</si>
  <si>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</si>
  <si>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</si>
  <si>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</si>
  <si>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</si>
  <si>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</si>
  <si>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</si>
  <si>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</si>
  <si>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</si>
  <si>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</si>
  <si>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</si>
  <si>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</si>
  <si>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</si>
  <si>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</si>
  <si>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</si>
  <si>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</si>
  <si>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</si>
  <si>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</si>
  <si>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</si>
  <si>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</si>
  <si>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</si>
  <si>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</si>
  <si>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</si>
  <si>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</si>
  <si>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</si>
  <si>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</si>
  <si>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</si>
  <si>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</si>
  <si>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</si>
  <si>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</si>
  <si>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</si>
  <si>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</si>
  <si>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</si>
  <si>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</si>
  <si>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</si>
  <si>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</si>
  <si>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</si>
  <si>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</si>
  <si>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</si>
  <si>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</si>
  <si>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</si>
  <si>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</si>
  <si>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</si>
  <si>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</si>
  <si>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</si>
  <si>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</si>
  <si>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</si>
  <si>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</si>
  <si>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</si>
  <si>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</si>
  <si>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</si>
  <si>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</si>
  <si>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</si>
  <si>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</si>
  <si>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</si>
  <si>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</si>
  <si>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</si>
  <si>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</si>
  <si>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</si>
  <si>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</si>
  <si>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</si>
  <si>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</si>
  <si>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</si>
  <si>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</si>
  <si>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</si>
  <si>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</si>
  <si>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</si>
  <si>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</si>
  <si>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</si>
  <si>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</si>
  <si>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</si>
  <si>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</si>
  <si>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</si>
  <si>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</si>
  <si>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</si>
  <si>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</si>
  <si>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</si>
  <si>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</si>
  <si>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</si>
  <si>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</si>
  <si>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</si>
  <si>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</si>
  <si>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</si>
  <si>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</si>
  <si>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</si>
  <si>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</si>
  <si>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</si>
  <si>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</si>
  <si>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</si>
  <si>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</si>
  <si>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</si>
  <si>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</si>
  <si>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</si>
  <si>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</si>
  <si>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</si>
  <si>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</si>
  <si>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</si>
  <si>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</si>
  <si>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</si>
  <si>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</si>
  <si>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</si>
  <si>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</si>
  <si>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</si>
  <si>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</si>
  <si>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</si>
  <si>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</si>
  <si>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</si>
  <si>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</si>
  <si>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</si>
  <si>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</si>
  <si>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</si>
  <si>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</si>
  <si>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</si>
  <si>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</si>
  <si>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</si>
  <si>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</si>
  <si>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</si>
  <si>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</si>
  <si>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</si>
  <si>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</si>
  <si>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</si>
  <si>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</si>
  <si>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</si>
  <si>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</si>
  <si>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</si>
  <si>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</si>
  <si>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</si>
  <si>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</si>
  <si>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</si>
  <si>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</si>
  <si>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</si>
  <si>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</si>
  <si>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</si>
  <si>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</si>
  <si>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</si>
  <si>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</si>
  <si>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</si>
  <si>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</si>
  <si>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</si>
  <si>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</si>
  <si>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</si>
  <si>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</si>
  <si>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</si>
  <si>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</si>
  <si>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</si>
  <si>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</si>
  <si>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</si>
  <si>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</si>
  <si>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</si>
  <si>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</si>
  <si>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</si>
  <si>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</si>
  <si>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</si>
  <si>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</si>
  <si>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</si>
  <si>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</si>
  <si>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</si>
  <si>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</si>
  <si>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</si>
  <si>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</si>
  <si>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</si>
  <si>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</si>
  <si>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</si>
  <si>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</si>
  <si>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</si>
  <si>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</si>
  <si>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</si>
  <si>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</si>
  <si>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</si>
  <si>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</si>
  <si>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</si>
  <si>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</si>
  <si>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</si>
  <si>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</si>
  <si>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</si>
  <si>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</si>
  <si>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</si>
  <si>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</si>
  <si>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</si>
  <si>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</si>
  <si>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</si>
  <si>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</si>
  <si>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</si>
  <si>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</si>
  <si>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</si>
  <si>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</si>
  <si>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</si>
  <si>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</si>
  <si>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</si>
  <si>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</si>
  <si>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</si>
  <si>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</si>
  <si>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</si>
  <si>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</si>
  <si>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</si>
  <si>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</si>
  <si>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</si>
  <si>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</si>
  <si>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</si>
  <si>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</si>
  <si>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</si>
  <si>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</si>
  <si>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</si>
  <si>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</si>
  <si>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</si>
  <si>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</si>
  <si>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</si>
  <si>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</si>
  <si>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</si>
  <si>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</si>
  <si>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</si>
  <si>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</si>
  <si>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</si>
  <si>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</si>
  <si>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</si>
  <si>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</si>
  <si>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</si>
  <si>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</si>
  <si>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</si>
  <si>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</si>
  <si>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</si>
  <si>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</si>
  <si>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</si>
  <si>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</si>
  <si>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</si>
  <si>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</si>
  <si>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</si>
  <si>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</si>
  <si>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</si>
  <si>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</si>
  <si>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</si>
  <si>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</si>
  <si>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</si>
  <si>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</si>
  <si>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</si>
  <si>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</si>
  <si>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</si>
  <si>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</si>
  <si>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</si>
  <si>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</si>
  <si>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</si>
  <si>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</si>
  <si>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</si>
  <si>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</si>
  <si>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</si>
  <si>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</si>
  <si>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</si>
  <si>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</si>
  <si>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</si>
  <si>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</si>
  <si>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</si>
  <si>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</si>
  <si>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</si>
  <si>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</si>
  <si>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</si>
  <si>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</si>
  <si>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</si>
  <si>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</si>
  <si>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</si>
  <si>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</si>
  <si>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</si>
  <si>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</si>
  <si>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</si>
  <si>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</si>
  <si>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</si>
  <si>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</si>
  <si>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</si>
  <si>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</si>
  <si>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</si>
  <si>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</si>
  <si>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</si>
  <si>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</si>
  <si>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</si>
  <si>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</si>
  <si>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</si>
  <si>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</si>
  <si>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</si>
  <si>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</si>
  <si>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</si>
  <si>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</si>
  <si>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</si>
  <si>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</si>
  <si>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</si>
  <si>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</si>
  <si>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</si>
  <si>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</si>
  <si>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</si>
  <si>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</si>
  <si>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</si>
  <si>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</si>
  <si>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</si>
  <si>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</si>
  <si>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</si>
  <si>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</si>
  <si>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</si>
  <si>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</si>
  <si>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</si>
  <si>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</si>
  <si>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</si>
  <si>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</si>
  <si>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</si>
  <si>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</si>
  <si>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</si>
  <si>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</si>
  <si>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</si>
  <si>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</si>
  <si>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</si>
  <si>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</si>
  <si>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</si>
  <si>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</si>
  <si>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</si>
  <si>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</si>
  <si>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</si>
  <si>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</si>
  <si>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</si>
  <si>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</si>
  <si>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</si>
  <si>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</si>
  <si>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</si>
  <si>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</si>
  <si>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</si>
  <si>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</si>
  <si>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</si>
  <si>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</si>
  <si>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</si>
  <si>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</si>
  <si>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</si>
  <si>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</si>
  <si>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</si>
  <si>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</si>
  <si>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</si>
  <si>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</si>
  <si>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</si>
  <si>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</si>
  <si>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</si>
  <si>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</si>
  <si>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</si>
  <si>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</si>
  <si>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</si>
  <si>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</si>
  <si>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</si>
  <si>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</si>
  <si>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</si>
  <si>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</si>
  <si>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</si>
  <si>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</si>
  <si>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</si>
  <si>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</si>
  <si>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</si>
  <si>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</si>
  <si>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</si>
  <si>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</si>
  <si>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</si>
  <si>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</si>
  <si>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</si>
  <si>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</si>
  <si>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</si>
  <si>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</si>
  <si>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</si>
  <si>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</si>
  <si>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</si>
  <si>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</si>
  <si>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</si>
  <si>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</si>
  <si>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</si>
  <si>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</si>
  <si>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</si>
  <si>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</si>
  <si>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</si>
  <si>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</si>
  <si>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</si>
  <si>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</si>
  <si>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</si>
  <si>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</si>
  <si>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</si>
  <si>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</si>
  <si>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</si>
  <si>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</si>
  <si>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</si>
  <si>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</si>
  <si>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</si>
  <si>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</si>
  <si>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</si>
  <si>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</si>
  <si>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</si>
  <si>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</si>
  <si>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</si>
  <si>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</si>
  <si>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</si>
  <si>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</si>
  <si>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</si>
  <si>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</si>
  <si>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</si>
  <si>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</si>
  <si>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</si>
  <si>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</si>
  <si>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</si>
  <si>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</si>
  <si>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</si>
  <si>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</si>
  <si>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</si>
  <si>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</si>
  <si>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</si>
  <si>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</si>
  <si>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</si>
  <si>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</si>
  <si>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</si>
  <si>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</si>
  <si>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</si>
  <si>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</si>
  <si>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</si>
  <si>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</si>
  <si>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</si>
  <si>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</si>
  <si>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</si>
  <si>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</si>
  <si>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</si>
  <si>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</si>
  <si>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</si>
  <si>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</si>
  <si>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</si>
  <si>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</si>
  <si>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</si>
  <si>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</si>
  <si>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</si>
  <si>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</si>
  <si>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</si>
  <si>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</si>
  <si>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</si>
  <si>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</si>
  <si>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</si>
  <si>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</si>
  <si>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</si>
  <si>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</si>
  <si>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</si>
  <si>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</si>
  <si>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</si>
  <si>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</si>
  <si>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</si>
  <si>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</si>
  <si>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</si>
  <si>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</si>
  <si>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</si>
  <si>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</si>
  <si>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</si>
  <si>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</si>
  <si>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</si>
  <si>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</si>
  <si>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</si>
  <si>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</si>
  <si>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</si>
  <si>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</si>
  <si>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</si>
  <si>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</si>
  <si>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</si>
  <si>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</si>
  <si>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</si>
  <si>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</si>
  <si>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</si>
  <si>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</si>
  <si>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</si>
  <si>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</si>
  <si>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</si>
  <si>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</si>
  <si>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</si>
  <si>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</si>
  <si>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</si>
  <si>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</si>
  <si>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</si>
  <si>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</si>
  <si>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</si>
  <si>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</si>
  <si>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</si>
  <si>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</si>
  <si>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</si>
  <si>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</si>
  <si>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</si>
  <si>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</si>
  <si>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</si>
  <si>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</si>
  <si>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</si>
  <si>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</si>
  <si>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</si>
  <si>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</si>
  <si>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</si>
  <si>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</si>
  <si>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</si>
  <si>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</si>
  <si>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</si>
  <si>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</si>
  <si>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</si>
  <si>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</si>
  <si>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</si>
  <si>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</si>
  <si>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</si>
  <si>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</si>
  <si>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</si>
  <si>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</si>
  <si>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</si>
  <si>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</si>
  <si>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</si>
  <si>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</si>
  <si>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</si>
  <si>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</si>
  <si>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</si>
  <si>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</si>
  <si>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</si>
  <si>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</si>
  <si>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</si>
  <si>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</si>
  <si>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</si>
  <si>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</si>
  <si>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</si>
  <si>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</si>
  <si>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</si>
  <si>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</si>
  <si>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</si>
  <si>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</si>
  <si>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</si>
  <si>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</si>
  <si>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</si>
  <si>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</si>
  <si>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</si>
  <si>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</si>
  <si>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</si>
  <si>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</si>
  <si>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</si>
  <si>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</si>
  <si>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</si>
  <si>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</si>
  <si>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</si>
  <si>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</si>
  <si>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</si>
  <si>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</si>
  <si>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</si>
  <si>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</si>
  <si>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</si>
  <si>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</si>
  <si>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</si>
  <si>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</si>
  <si>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</si>
  <si>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</si>
  <si>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</si>
  <si>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</si>
  <si>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</si>
  <si>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</si>
  <si>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</si>
  <si>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</si>
  <si>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</si>
  <si>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</si>
  <si>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</si>
  <si>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</si>
  <si>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</si>
  <si>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</si>
  <si>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</si>
  <si>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</si>
  <si>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</si>
  <si>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</si>
  <si>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</si>
  <si>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</si>
  <si>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</si>
  <si>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</si>
  <si>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</si>
  <si>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</si>
  <si>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</si>
  <si>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</si>
  <si>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</si>
  <si>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</si>
  <si>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</si>
  <si>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</si>
  <si>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</si>
  <si>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</si>
  <si>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</si>
  <si>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</si>
  <si>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</si>
  <si>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</si>
  <si>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</si>
  <si>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</si>
  <si>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</si>
  <si>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</si>
  <si>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</si>
  <si>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</si>
  <si>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</si>
  <si>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</si>
  <si>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</si>
  <si>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</si>
  <si>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</si>
  <si>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</si>
  <si>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</si>
  <si>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</si>
  <si>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</si>
  <si>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</si>
  <si>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</si>
  <si>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</si>
  <si>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</si>
  <si>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</si>
  <si>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</si>
  <si>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</si>
  <si>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</si>
  <si>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</si>
  <si>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</si>
  <si>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</si>
  <si>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</si>
  <si>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</si>
  <si>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</si>
  <si>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</si>
  <si>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</si>
  <si>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</si>
  <si>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</si>
  <si>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</si>
  <si>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</si>
  <si>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</si>
  <si>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</si>
  <si>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</si>
  <si>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</si>
  <si>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</si>
  <si>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</si>
  <si>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</si>
  <si>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</si>
  <si>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</si>
  <si>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</si>
  <si>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</si>
  <si>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</si>
  <si>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</si>
  <si>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</si>
  <si>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</si>
  <si>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</si>
  <si>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</si>
  <si>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</si>
  <si>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</si>
  <si>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</si>
  <si>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</si>
  <si>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</si>
  <si>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</si>
  <si>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</si>
  <si>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</si>
  <si>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</si>
  <si>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</si>
  <si>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</si>
  <si>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</si>
  <si>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</si>
  <si>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</si>
  <si>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</si>
  <si>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</si>
  <si>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</si>
  <si>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</si>
  <si>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</si>
  <si>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</si>
  <si>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</si>
  <si>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</si>
  <si>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</si>
  <si>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</si>
  <si>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</si>
  <si>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</si>
  <si>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</si>
  <si>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</si>
  <si>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</si>
  <si>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</si>
  <si>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</si>
  <si>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</si>
  <si>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</si>
  <si>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</si>
  <si>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</si>
  <si>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</si>
  <si>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</si>
  <si>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</si>
  <si>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</si>
  <si>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</si>
  <si>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</si>
  <si>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</si>
  <si>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</si>
  <si>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</si>
  <si>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</si>
  <si>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</si>
  <si>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</si>
  <si>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</si>
  <si>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</si>
  <si>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</si>
  <si>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</si>
  <si>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</si>
  <si>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</si>
  <si>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</si>
  <si>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</si>
  <si>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</si>
  <si>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</si>
  <si>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</si>
  <si>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</si>
  <si>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</si>
  <si>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</si>
  <si>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</si>
  <si>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</si>
  <si>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</si>
  <si>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</si>
  <si>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</si>
  <si>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</si>
  <si>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</si>
  <si>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</si>
  <si>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</si>
  <si>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</si>
  <si>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</si>
  <si>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</si>
  <si>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</si>
  <si>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</si>
  <si>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</si>
  <si>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</si>
  <si>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</si>
  <si>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</si>
  <si>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</si>
  <si>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</si>
  <si>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</si>
  <si>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</si>
  <si>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</si>
  <si>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</si>
  <si>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</si>
  <si>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</si>
  <si>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</si>
  <si>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</si>
  <si>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</si>
  <si>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</si>
  <si>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</si>
  <si>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</si>
  <si>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</si>
  <si>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</si>
  <si>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</si>
  <si>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</si>
  <si>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</si>
  <si>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</si>
  <si>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</si>
  <si>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</si>
  <si>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</si>
  <si>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</si>
  <si>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</si>
  <si>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</si>
  <si>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</si>
  <si>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</si>
  <si>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</si>
  <si>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</si>
  <si>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</si>
  <si>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</si>
  <si>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</si>
  <si>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</si>
  <si>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</si>
  <si>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</si>
  <si>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</si>
  <si>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</si>
  <si>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</si>
  <si>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</si>
  <si>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</si>
  <si>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</si>
  <si>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</si>
  <si>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</si>
  <si>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</si>
  <si>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</si>
  <si>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</si>
  <si>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</si>
  <si>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</si>
  <si>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</si>
  <si>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</si>
  <si>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</si>
  <si>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</si>
  <si>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</si>
  <si>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</si>
  <si>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</si>
  <si>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</si>
  <si>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</si>
  <si>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</si>
  <si>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</si>
  <si>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</si>
  <si>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</si>
  <si>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</si>
  <si>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</si>
  <si>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</si>
  <si>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</si>
  <si>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</si>
  <si>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</si>
  <si>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</si>
  <si>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</si>
  <si>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</si>
  <si>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</si>
  <si>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</si>
  <si>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</si>
  <si>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</si>
  <si>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</si>
  <si>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</si>
  <si>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</si>
  <si>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</si>
  <si>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</si>
  <si>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</si>
  <si>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</si>
  <si>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</si>
  <si>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</si>
  <si>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</si>
  <si>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</si>
  <si>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</si>
  <si>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</si>
  <si>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</si>
  <si>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</si>
  <si>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</si>
  <si>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</si>
  <si>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</si>
  <si>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</si>
  <si>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</si>
  <si>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</si>
  <si>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</si>
  <si>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</si>
  <si>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</si>
  <si>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</si>
  <si>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</si>
  <si>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</si>
  <si>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</si>
  <si>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</si>
  <si>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</si>
  <si>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</si>
  <si>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</si>
  <si>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</si>
  <si>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</si>
  <si>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</si>
  <si>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</si>
  <si>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</si>
  <si>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</si>
  <si>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</si>
  <si>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</si>
  <si>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</si>
  <si>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</si>
  <si>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</si>
  <si>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</si>
  <si>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</si>
  <si>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</si>
  <si>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</si>
  <si>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</si>
  <si>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</si>
  <si>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</si>
  <si>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</si>
  <si>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</si>
  <si>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</si>
  <si>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</si>
  <si>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</si>
  <si>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</si>
  <si>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</si>
  <si>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</si>
  <si>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</si>
  <si>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</si>
  <si>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</si>
  <si>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</si>
  <si>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</si>
  <si>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</si>
  <si>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</si>
  <si>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</si>
  <si>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</si>
  <si>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</si>
  <si>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</si>
  <si>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</si>
  <si>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</si>
  <si>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</si>
  <si>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</si>
  <si>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</si>
  <si>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</si>
  <si>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</si>
  <si>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</si>
  <si>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</si>
  <si>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</si>
  <si>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</si>
  <si>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</si>
  <si>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</si>
  <si>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</si>
  <si>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</si>
  <si>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</si>
  <si>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</si>
  <si>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</si>
  <si>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</si>
  <si>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</si>
  <si>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</si>
  <si>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</si>
  <si>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</si>
  <si>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</si>
  <si>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</si>
  <si>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</si>
  <si>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</si>
  <si>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</si>
  <si>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</si>
  <si>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</si>
  <si>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</si>
  <si>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</si>
  <si>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</si>
  <si>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</si>
  <si>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</si>
  <si>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</si>
  <si>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</si>
  <si>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</si>
  <si>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</si>
  <si>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</si>
  <si>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</si>
  <si>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</si>
  <si>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</si>
  <si>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</si>
  <si>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</si>
  <si>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</si>
  <si>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</si>
  <si>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</si>
  <si>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</si>
  <si>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</si>
  <si>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</si>
  <si>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</si>
  <si>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</si>
  <si>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</si>
  <si>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</si>
  <si>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</si>
  <si>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</si>
  <si>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</si>
  <si>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</si>
  <si>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</si>
  <si>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</si>
  <si>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</si>
  <si>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</si>
  <si>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</si>
  <si>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</si>
  <si>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</si>
  <si>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</si>
  <si>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</si>
  <si>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</si>
  <si>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</si>
  <si>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</si>
  <si>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</si>
  <si>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</si>
  <si>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</si>
  <si>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</si>
  <si>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</si>
  <si>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</si>
  <si>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</si>
  <si>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</si>
  <si>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</si>
  <si>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</si>
  <si>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</si>
  <si>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</si>
  <si>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</si>
  <si>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</si>
  <si>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</si>
  <si>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</si>
  <si>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</si>
  <si>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</si>
  <si>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</si>
  <si>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</si>
  <si>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</si>
  <si>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</si>
  <si>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</si>
  <si>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</si>
  <si>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</si>
  <si>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</si>
  <si>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</si>
  <si>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</si>
  <si>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</si>
  <si>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</si>
  <si>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</si>
  <si>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</si>
  <si>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</si>
  <si>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</si>
  <si>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</si>
  <si>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</si>
  <si>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</si>
  <si>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</si>
  <si>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</si>
  <si>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</si>
  <si>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</si>
  <si>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</si>
  <si>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</si>
  <si>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</si>
  <si>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</si>
  <si>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</si>
  <si>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</si>
  <si>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</si>
  <si>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</si>
  <si>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</si>
  <si>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</si>
  <si>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</si>
  <si>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</si>
  <si>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</si>
  <si>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</si>
  <si>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</si>
  <si>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</si>
  <si>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</si>
  <si>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</si>
  <si>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</si>
  <si>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</si>
  <si>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</si>
  <si>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</si>
  <si>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</si>
  <si>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</si>
  <si>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</si>
  <si>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</si>
  <si>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</si>
  <si>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</si>
  <si>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</si>
  <si>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</si>
  <si>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</si>
  <si>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</si>
  <si>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</si>
  <si>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</si>
  <si>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</si>
  <si>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</si>
  <si>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</si>
  <si>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</si>
  <si>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</si>
  <si>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</si>
  <si>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</si>
  <si>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</si>
  <si>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</si>
  <si>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</si>
  <si>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</si>
  <si>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</si>
  <si>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</si>
  <si>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</si>
  <si>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</si>
  <si>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</si>
  <si>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</si>
  <si>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</si>
  <si>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</si>
  <si>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</si>
  <si>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</si>
  <si>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</si>
  <si>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</si>
  <si>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</si>
  <si>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</si>
  <si>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</si>
  <si>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</si>
  <si>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</si>
  <si>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</si>
  <si>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</si>
  <si>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</si>
  <si>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</si>
  <si>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</si>
  <si>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</si>
  <si>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</si>
  <si>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</si>
  <si>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</si>
  <si>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</si>
  <si>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</si>
  <si>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</si>
  <si>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</si>
  <si>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</si>
  <si>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</si>
  <si>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</si>
  <si>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</si>
  <si>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</si>
  <si>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</si>
  <si>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</si>
  <si>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</si>
  <si>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</si>
  <si>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</si>
  <si>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</si>
  <si>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</si>
  <si>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</si>
  <si>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</si>
  <si>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</si>
  <si>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</si>
  <si>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</si>
  <si>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</si>
  <si>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</si>
  <si>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</si>
  <si>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</si>
  <si>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</si>
  <si>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</si>
  <si>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</si>
  <si>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</si>
  <si>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</si>
  <si>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</si>
  <si>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</si>
  <si>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</si>
  <si>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</si>
  <si>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</si>
  <si>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</si>
  <si>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</si>
  <si>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</si>
  <si>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</si>
  <si>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</si>
  <si>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</si>
  <si>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</si>
  <si>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</si>
  <si>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</si>
  <si>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</si>
  <si>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</si>
  <si>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</si>
  <si>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</si>
  <si>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</si>
  <si>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</si>
  <si>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</si>
  <si>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</si>
  <si>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</si>
  <si>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</si>
  <si>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</si>
  <si>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</si>
  <si>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</si>
  <si>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</si>
  <si>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</si>
  <si>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</si>
  <si>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</si>
  <si>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</si>
  <si>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</si>
  <si>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</si>
  <si>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</si>
  <si>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</si>
  <si>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</si>
  <si>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</si>
  <si>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</si>
  <si>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</si>
  <si>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</si>
  <si>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</si>
  <si>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</si>
  <si>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</si>
  <si>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</si>
  <si>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</si>
  <si>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</si>
  <si>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</si>
  <si>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</si>
  <si>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</si>
  <si>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</si>
  <si>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</si>
  <si>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</si>
  <si>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</si>
  <si>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</si>
  <si>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</si>
  <si>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</si>
  <si>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</si>
  <si>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</si>
  <si>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</si>
  <si>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</si>
  <si>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</si>
  <si>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</si>
  <si>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</si>
  <si>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</si>
  <si>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</si>
  <si>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</si>
  <si>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</si>
  <si>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</si>
  <si>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</si>
  <si>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</si>
  <si>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</si>
  <si>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</si>
  <si>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</si>
  <si>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</si>
  <si>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</si>
  <si>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</si>
  <si>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</si>
  <si>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</si>
  <si>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</si>
  <si>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</si>
  <si>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</si>
  <si>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</si>
  <si>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</si>
  <si>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</si>
  <si>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</si>
  <si>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</si>
  <si>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</si>
  <si>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</si>
  <si>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</si>
  <si>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</si>
  <si>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</si>
  <si>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</si>
  <si>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</si>
  <si>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</si>
  <si>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</si>
  <si>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</si>
  <si>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</si>
  <si>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</si>
  <si>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</si>
  <si>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</si>
  <si>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</si>
  <si>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</si>
  <si>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</si>
  <si>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</si>
  <si>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</si>
  <si>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</si>
  <si>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</si>
  <si>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</si>
  <si>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</si>
  <si>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</si>
  <si>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</si>
  <si>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</si>
  <si>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</si>
  <si>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</si>
  <si>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</si>
  <si>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</si>
  <si>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</si>
  <si>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</si>
  <si>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</si>
  <si>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</si>
  <si>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</si>
  <si>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</si>
  <si>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</si>
  <si>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</si>
  <si>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</si>
  <si>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</si>
  <si>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</si>
  <si>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</si>
  <si>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</si>
  <si>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</si>
  <si>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</si>
  <si>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</si>
  <si>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</si>
  <si>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</si>
  <si>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</si>
  <si>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</si>
  <si>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</si>
  <si>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</si>
  <si>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</si>
  <si>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</si>
  <si>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</si>
  <si>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</si>
  <si>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</si>
  <si>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</si>
  <si>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</si>
  <si>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</si>
  <si>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</si>
  <si>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</si>
  <si>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</si>
  <si>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</si>
  <si>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</si>
  <si>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</si>
  <si>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</si>
  <si>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</si>
  <si>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</si>
  <si>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</si>
  <si>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</si>
  <si>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</si>
  <si>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</si>
  <si>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</si>
  <si>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</si>
  <si>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</si>
  <si>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</si>
  <si>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</si>
  <si>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</si>
  <si>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</si>
  <si>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</si>
  <si>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</si>
  <si>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</si>
  <si>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</si>
  <si>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</si>
  <si>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</si>
  <si>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</si>
  <si>
    <t xml:space="preserve">Contribution to SDG 13 (Climate Action) is MANDATORY for all projects and shall be selected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</si>
</sst>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0">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abSelected="1" zoomScaleNormal="100" workbookViewId="0">
      <selection activeCell="A5" sqref="A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79" t="s">
        <v>1302</v>
      </c>
      <c r="C2" s="180"/>
      <c r="D2" s="50"/>
      <c r="E2" s="50"/>
      <c r="F2" s="50"/>
    </row>
    <row r="3" spans="1:8" ht="20" customHeight="1" x14ac:dyDescent="0.15">
      <c r="A3" s="50"/>
      <c r="B3" s="179" t="s">
        <v>1303</v>
      </c>
      <c r="C3" s="180"/>
      <c r="D3" s="50"/>
      <c r="E3" s="50"/>
      <c r="F3" s="50"/>
    </row>
    <row r="4" spans="1:8" ht="56" customHeight="1" x14ac:dyDescent="0.3">
      <c r="A4" s="50"/>
      <c r="B4" s="178" t="s">
        <v>0</v>
      </c>
      <c r="C4" s="178"/>
      <c r="D4" s="178"/>
      <c r="E4" s="178"/>
      <c r="F4" s="178"/>
      <c r="G4" s="178"/>
      <c r="H4" s="178"/>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D18" sqref="D18"/>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82" t="s">
        <v>13</v>
      </c>
      <c r="B1" s="71"/>
      <c r="C1" s="170"/>
      <c r="D1" s="170"/>
      <c r="E1" s="171"/>
    </row>
    <row r="2" spans="1:5" s="14" customFormat="1" ht="14" x14ac:dyDescent="0.2">
      <c r="A2" s="182"/>
      <c r="B2" s="71" t="s">
        <v>14</v>
      </c>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c r="D5" s="14" t="s">
        <v>20</v>
      </c>
      <c r="E5" s="101"/>
    </row>
    <row r="6" spans="1:5" s="14" customFormat="1" x14ac:dyDescent="0.15">
      <c r="B6" s="71" t="s">
        <v>21</v>
      </c>
      <c r="C6" s="101"/>
      <c r="D6" s="14" t="s">
        <v>22</v>
      </c>
      <c r="E6" s="101"/>
    </row>
    <row r="7" spans="1:5" s="14" customFormat="1" x14ac:dyDescent="0.15">
      <c r="B7" s="71" t="s">
        <v>23</v>
      </c>
      <c r="C7" s="102"/>
    </row>
    <row r="8" spans="1:5" s="14" customFormat="1" x14ac:dyDescent="0.15">
      <c r="B8" s="71" t="s">
        <v>25</v>
      </c>
      <c r="C8" s="14" t="s">
        <v>26</v>
      </c>
      <c r="D8" s="14" t="s">
        <v>27</v>
      </c>
    </row>
    <row r="9" spans="1:5" s="14" customFormat="1" x14ac:dyDescent="0.15">
      <c r="B9" s="71"/>
      <c r="C9" s="169"/>
      <c r="D9" s="169"/>
      <c r="E9" s="14" t="s">
        <v>28</v>
      </c>
    </row>
    <row r="10" spans="1:5" s="14" customFormat="1" x14ac:dyDescent="0.15">
      <c r="B10" s="71" t="s">
        <v>29</v>
      </c>
      <c r="C10" s="14" t="s">
        <v>26</v>
      </c>
      <c r="D10" s="14" t="s">
        <v>27</v>
      </c>
    </row>
    <row r="11" spans="1:5" s="14" customFormat="1" x14ac:dyDescent="0.15">
      <c r="B11" s="71" t="s">
        <v>30</v>
      </c>
      <c r="C11" s="169" t="s">
        <v>31</v>
      </c>
      <c r="D11" s="169" t="s">
        <v>31</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55 16384:16384" s="14" customFormat="1" x14ac:dyDescent="0.15"/>
    <row r="18" spans="1:55 16384:16384" s="14" customFormat="1" ht="24" x14ac:dyDescent="0.2">
      <c r="A18" s="9" t="s">
        <v>3</v>
      </c>
      <c r="B18" s="10" t="s">
        <v>38</v>
      </c>
      <c r="C18" s="102"/>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23" t="s">
        <v>5</v>
      </c>
      <c r="B20" s="11" t="s">
        <v>42</v>
      </c>
      <c r="C20" s="102"/>
      <c r="E20" s="108" t="s">
        <v>44</v>
      </c>
      <c r="O20" s="69"/>
    </row>
    <row r="21" spans="1:55 16384:16384" s="14" customFormat="1" x14ac:dyDescent="0.15">
      <c r="A21" s="223"/>
      <c r="B21" s="17"/>
    </row>
    <row r="22" spans="1:55 16384:16384" s="176" customFormat="1" ht="14" customHeight="1" x14ac:dyDescent="0.15">
      <c r="A22" s="223"/>
      <c r="C22" s="217" t="s">
        <v>1305</v>
      </c>
      <c r="D22" s="218"/>
      <c r="E22" s="219"/>
      <c r="F22" s="177"/>
      <c r="G22" s="211" t="s">
        <v>46</v>
      </c>
      <c r="H22" s="212"/>
      <c r="I22" s="213"/>
      <c r="K22" s="211" t="s">
        <v>46</v>
      </c>
      <c r="L22" s="212"/>
      <c r="M22" s="213"/>
      <c r="O22" s="211" t="s">
        <v>46</v>
      </c>
      <c r="P22" s="212"/>
      <c r="Q22" s="213"/>
      <c r="S22" s="211" t="s">
        <v>46</v>
      </c>
      <c r="T22" s="212"/>
      <c r="U22" s="213"/>
      <c r="W22" s="211" t="s">
        <v>46</v>
      </c>
      <c r="X22" s="212"/>
      <c r="Y22" s="213"/>
      <c r="AA22" s="211" t="s">
        <v>46</v>
      </c>
      <c r="AB22" s="212"/>
      <c r="AC22" s="213"/>
      <c r="AE22" s="211" t="s">
        <v>46</v>
      </c>
      <c r="AF22" s="212"/>
      <c r="AG22" s="213"/>
      <c r="AI22" s="211" t="s">
        <v>46</v>
      </c>
      <c r="AJ22" s="212"/>
      <c r="AK22" s="213"/>
      <c r="AM22" s="211" t="s">
        <v>46</v>
      </c>
      <c r="AN22" s="212"/>
      <c r="AO22" s="213"/>
      <c r="AP22" s="177"/>
      <c r="AQ22" s="177"/>
      <c r="AR22" s="177"/>
      <c r="AS22" s="177"/>
      <c r="AT22" s="177"/>
      <c r="AU22" s="177"/>
      <c r="AV22" s="177"/>
      <c r="AW22" s="177"/>
      <c r="AX22" s="177"/>
      <c r="AY22" s="177"/>
      <c r="AZ22" s="177"/>
      <c r="BA22" s="177"/>
      <c r="BB22" s="177"/>
      <c r="BC22" s="177"/>
    </row>
    <row r="23" spans="1:55 16384:16384" ht="12" x14ac:dyDescent="0.15">
      <c r="A23" s="223"/>
      <c r="B23" s="172" t="str">
        <f>IF(C20="Start with impact category","Select Impact category &gt;&gt;","")</f>
        <v/>
      </c>
      <c r="C23" s="193"/>
      <c r="D23" s="194"/>
      <c r="E23" s="195"/>
      <c r="F23" s="115" t="str">
        <f>IF($B$23="Select Impact category &gt;&gt;", "&gt;&gt;","")</f>
        <v/>
      </c>
      <c r="G23" s="193" t="s">
        <v>47</v>
      </c>
      <c r="H23" s="194"/>
      <c r="I23" s="195"/>
      <c r="J23" s="115" t="str">
        <f>IF($B$23="Select Impact category &gt;&gt;", "&gt;&gt;","")</f>
        <v/>
      </c>
      <c r="K23" s="193"/>
      <c r="L23" s="194"/>
      <c r="M23" s="195"/>
      <c r="N23" s="115" t="str">
        <f>IF($B$23="Select Impact category &gt;&gt;", "&gt;&gt;","")</f>
        <v/>
      </c>
      <c r="O23" s="193"/>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55 16384:16384" ht="12.75" customHeight="1" x14ac:dyDescent="0.15">
      <c r="A24" s="223"/>
      <c r="B24" s="172" t="str">
        <f>IF(C20="Start with SDG","Select SDG &gt;&gt;","")</f>
        <v/>
      </c>
      <c r="C24" s="190"/>
      <c r="D24" s="191"/>
      <c r="E24" s="192"/>
      <c r="F24" s="115" t="str">
        <f>IF($B$24="Select SDG &gt;&gt;","&gt;&gt;","")</f>
        <v/>
      </c>
      <c r="G24" s="190" t="s">
        <v>49</v>
      </c>
      <c r="H24" s="191"/>
      <c r="I24" s="192"/>
      <c r="J24" s="115" t="str">
        <f>IF($B$24="Select SDG &gt;&gt;","&gt;&gt;","")</f>
        <v/>
      </c>
      <c r="K24" s="190"/>
      <c r="L24" s="191"/>
      <c r="M24" s="192"/>
      <c r="N24" s="115" t="str">
        <f>IF($B$24="Select SDG &gt;&gt;","&gt;&gt;","")</f>
        <v/>
      </c>
      <c r="O24" s="190"/>
      <c r="P24" s="191"/>
      <c r="Q24" s="192"/>
      <c r="R24" s="115" t="str">
        <f>IF($B$24="Select SDG &gt;&gt;","&gt;&gt;","")</f>
        <v/>
      </c>
      <c r="S24" s="190"/>
      <c r="T24" s="191"/>
      <c r="U24" s="192"/>
      <c r="V24" s="115" t="str">
        <f>IF($B$24="Select SDG &gt;&gt;","&gt;&gt;","")</f>
        <v/>
      </c>
      <c r="W24" s="190"/>
      <c r="X24" s="191"/>
      <c r="Y24" s="192"/>
      <c r="Z24" s="115" t="str">
        <f>IF($B$24="Select SDG &gt;&gt;","&gt;&gt;","")</f>
        <v/>
      </c>
      <c r="AA24" s="190"/>
      <c r="AB24" s="191"/>
      <c r="AC24" s="192"/>
      <c r="AD24" s="115" t="str">
        <f>IF($B$24="Select SDG &gt;&gt;","&gt;&gt;","")</f>
        <v/>
      </c>
      <c r="AE24" s="190"/>
      <c r="AF24" s="191"/>
      <c r="AG24" s="192"/>
      <c r="AH24" s="115" t="str">
        <f>IF($B$24="Select SDG &gt;&gt;","&gt;&gt;","")</f>
        <v/>
      </c>
      <c r="AI24" s="190"/>
      <c r="AJ24" s="191"/>
      <c r="AK24" s="192"/>
      <c r="AL24" s="115" t="str">
        <f>IF($B$24="Select SDG &gt;&gt;","&gt;&gt;","")</f>
        <v/>
      </c>
      <c r="AM24" s="190"/>
      <c r="AN24" s="191"/>
      <c r="AO24" s="192"/>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196"/>
      <c r="D26" s="197"/>
      <c r="E26" s="198"/>
      <c r="F26" s="115" t="str">
        <f>IF($B$26="Select Monitoring indicator &gt;&gt;", "&gt;&gt;","")</f>
        <v/>
      </c>
      <c r="G26" s="193"/>
      <c r="H26" s="194"/>
      <c r="I26" s="195"/>
      <c r="J26" s="115" t="str">
        <f>IF($B$26="Select Monitoring indicator &gt;&gt;","&gt;&gt;","")</f>
        <v/>
      </c>
      <c r="K26" s="193"/>
      <c r="L26" s="194"/>
      <c r="M26" s="195"/>
      <c r="N26" s="115" t="str">
        <f>IF($B$26="Select Monitoring indicator &gt;&gt;","&gt;&gt;","")</f>
        <v/>
      </c>
      <c r="O26" s="193"/>
      <c r="P26" s="194"/>
      <c r="Q26" s="195"/>
      <c r="R26" s="115" t="str">
        <f>IF($B$26="Select Monitoring indicator &gt;&gt;","&gt;&gt;","")</f>
        <v/>
      </c>
      <c r="S26" s="193"/>
      <c r="T26" s="194"/>
      <c r="U26" s="195"/>
      <c r="V26" s="115" t="str">
        <f>IF($B$26="Select Monitoring indicator &gt;&gt;","&gt;&gt;","")</f>
        <v/>
      </c>
      <c r="W26" s="193"/>
      <c r="X26" s="194"/>
      <c r="Y26" s="195"/>
      <c r="Z26" s="115" t="str">
        <f>IF($B$26="Select Monitoring indicator &gt;&gt;","&gt;&gt;","")</f>
        <v/>
      </c>
      <c r="AA26" s="193"/>
      <c r="AB26" s="194"/>
      <c r="AC26" s="195"/>
      <c r="AD26" s="115" t="str">
        <f>IF($B$26="Select Monitoring indicator &gt;&gt;","&gt;&gt;","")</f>
        <v/>
      </c>
      <c r="AE26" s="193"/>
      <c r="AF26" s="194"/>
      <c r="AG26" s="195"/>
      <c r="AH26" s="115" t="str">
        <f>IF($B$26="Select Monitoring indicator &gt;&gt;","&gt;&gt;","")</f>
        <v/>
      </c>
      <c r="AI26" s="193"/>
      <c r="AJ26" s="194"/>
      <c r="AK26" s="195"/>
      <c r="AL26" s="115" t="str">
        <f>IF($B$26="Select Monitoring indicator &gt;&gt;","&gt;&gt;","")</f>
        <v/>
      </c>
      <c r="AM26" s="193"/>
      <c r="AN26" s="194"/>
      <c r="AO26" s="195"/>
    </row>
    <row r="27" spans="1:55 16384:16384" ht="12.75" customHeight="1" x14ac:dyDescent="0.15">
      <c r="B27" s="173" t="str">
        <f>IF(C24&lt;&gt;"","Select Monitoring indicator &gt;&gt;","")</f>
        <v/>
      </c>
      <c r="C27" s="199" t="s">
        <v>1304</v>
      </c>
      <c r="D27" s="200"/>
      <c r="E27" s="201"/>
      <c r="F27" s="115" t="str">
        <f>IF($B$27="Select Monitoring indicator &gt;&gt;","&gt;&gt;","")</f>
        <v/>
      </c>
      <c r="G27" s="190"/>
      <c r="H27" s="191"/>
      <c r="I27" s="192"/>
      <c r="J27" s="115" t="str">
        <f>IF($B$27="Select Monitoring indicator &gt;&gt;","&gt;&gt;","")</f>
        <v/>
      </c>
      <c r="K27" s="190"/>
      <c r="L27" s="191"/>
      <c r="M27" s="192"/>
      <c r="N27" s="115" t="str">
        <f>IF($B$27="Select Monitoring indicator &gt;&gt;","&gt;&gt;","")</f>
        <v/>
      </c>
      <c r="O27" s="190"/>
      <c r="P27" s="191"/>
      <c r="Q27" s="192"/>
      <c r="R27" s="115" t="str">
        <f>IF($B$27="Select Monitoring indicator &gt;&gt;","&gt;&gt;","")</f>
        <v/>
      </c>
      <c r="S27" s="190"/>
      <c r="T27" s="191"/>
      <c r="U27" s="192"/>
      <c r="V27" s="115" t="str">
        <f>IF($B$27="Select Monitoring indicator &gt;&gt;","&gt;&gt;","")</f>
        <v/>
      </c>
      <c r="W27" s="190"/>
      <c r="X27" s="191"/>
      <c r="Y27" s="192"/>
      <c r="Z27" s="115" t="str">
        <f>IF($B$27="Select Monitoring indicator &gt;&gt;","&gt;&gt;","")</f>
        <v/>
      </c>
      <c r="AA27" s="190"/>
      <c r="AB27" s="191"/>
      <c r="AC27" s="192"/>
      <c r="AD27" s="115" t="str">
        <f>IF($B$27="Select Monitoring indicator &gt;&gt;","&gt;&gt;","")</f>
        <v/>
      </c>
      <c r="AE27" s="190"/>
      <c r="AF27" s="191"/>
      <c r="AG27" s="192"/>
      <c r="AH27" s="115" t="str">
        <f>IF($B$27="Select Monitoring indicator &gt;&gt;","&gt;&gt;","")</f>
        <v/>
      </c>
      <c r="AI27" s="190"/>
      <c r="AJ27" s="191"/>
      <c r="AK27" s="192"/>
      <c r="AL27" s="115" t="str">
        <f>IF($B$27="Select Monitoring indicator &gt;&gt;","&gt;&gt;","")</f>
        <v/>
      </c>
      <c r="AM27" s="190"/>
      <c r="AN27" s="191"/>
      <c r="AO27" s="192"/>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187" t="str" cm="1">
        <f t="array" ref="C30">IFERROR(_xlfn.IFS(C23&lt;&gt;"",IFERROR(INDEX(BA!$J$4:$J$952,MATCH(C26,BA!$P$4:$P$952,0)),""),C24&lt;&gt;"",IFERROR(INDEX(BA!$J$4:$J$952,MATCH(C27,BA!$P$4:$P$952,0)),"")),"")</f>
        <v/>
      </c>
      <c r="D30" s="188"/>
      <c r="E30" s="189"/>
      <c r="G30" s="187" t="str" cm="1">
        <f t="array" ref="G30">IFERROR(_xlfn.IFS(G23&lt;&gt;"",IFERROR(INDEX(BA!$J$4:$J$952,MATCH(G26,BA!$P$4:$P$952,0)),""),G24&lt;&gt;"",IFERROR(INDEX(BA!$J$4:$J$952,MATCH(G27,BA!$P$4:$P$952,0)),"")),"")</f>
        <v/>
      </c>
      <c r="H30" s="188"/>
      <c r="I30" s="189"/>
      <c r="K30" s="187" t="str" cm="1">
        <f t="array" ref="K30">IFERROR(_xlfn.IFS(K23&lt;&gt;"",IFERROR(INDEX(BA!$J$4:$J$952,MATCH(K26,BA!$P$4:$P$952,0)),""),K24&lt;&gt;"",IFERROR(INDEX(BA!$J$4:$J$952,MATCH(K27,BA!$P$4:$P$952,0)),"")),"")</f>
        <v/>
      </c>
      <c r="L30" s="188"/>
      <c r="M30" s="189"/>
      <c r="O30" s="187" t="str" cm="1">
        <f t="array" ref="O30">IFERROR(_xlfn.IFS(O23&lt;&gt;"",IFERROR(INDEX(BA!$J$4:$J$952,MATCH(O26,BA!$P$4:$P$952,0)),""),O24&lt;&gt;"",IFERROR(INDEX(BA!$J$4:$J$952,MATCH(O27,BA!$P$4:$P$952,0)),"")),"")</f>
        <v/>
      </c>
      <c r="P30" s="188"/>
      <c r="Q30" s="189"/>
      <c r="S30" s="187" t="str" cm="1">
        <f t="array" ref="S30">IFERROR(_xlfn.IFS(S23&lt;&gt;"",IFERROR(INDEX(BA!$J$4:$J$952,MATCH(S26,BA!$P$4:$P$952,0)),""),S24&lt;&gt;"",IFERROR(INDEX(BA!$J$4:$J$952,MATCH(S27,BA!$P$4:$P$952,0)),"")),"")</f>
        <v/>
      </c>
      <c r="T30" s="188"/>
      <c r="U30" s="189"/>
      <c r="W30" s="187" t="str" cm="1">
        <f t="array" ref="W30">IFERROR(_xlfn.IFS(W23&lt;&gt;"",IFERROR(INDEX(BA!$J$4:$J$952,MATCH(W26,BA!$P$4:$P$952,0)),""),W24&lt;&gt;"",IFERROR(INDEX(BA!$J$4:$J$952,MATCH(W27,BA!$P$4:$P$952,0)),"")),"")</f>
        <v/>
      </c>
      <c r="X30" s="188"/>
      <c r="Y30" s="189"/>
      <c r="AA30" s="187" t="str" cm="1">
        <f t="array" ref="AA30">IFERROR(_xlfn.IFS(AA23&lt;&gt;"",IFERROR(INDEX(BA!$J$4:$J$952,MATCH(AA26,BA!$P$4:$P$952,0)),""),AA24&lt;&gt;"",IFERROR(INDEX(BA!$J$4:$J$952,MATCH(AA27,BA!$P$4:$P$952,0)),"")),"")</f>
        <v/>
      </c>
      <c r="AB30" s="188"/>
      <c r="AC30" s="189"/>
      <c r="AE30" s="187" t="str" cm="1">
        <f t="array" ref="AE30">IFERROR(_xlfn.IFS(AE23&lt;&gt;"",IFERROR(INDEX(BA!$J$4:$J$952,MATCH(AE26,BA!$P$4:$P$952,0)),""),AE24&lt;&gt;"",IFERROR(INDEX(BA!$J$4:$J$952,MATCH(AE27,BA!$P$4:$P$952,0)),"")),"")</f>
        <v/>
      </c>
      <c r="AF30" s="188"/>
      <c r="AG30" s="189"/>
      <c r="AI30" s="187" t="str" cm="1">
        <f t="array" ref="AI30">IFERROR(_xlfn.IFS(AI23&lt;&gt;"",IFERROR(INDEX(BA!$J$4:$J$952,MATCH(AI26,BA!$P$4:$P$952,0)),""),AI24&lt;&gt;"",IFERROR(INDEX(BA!$J$4:$J$952,MATCH(AI27,BA!$P$4:$P$952,0)),"")),"")</f>
        <v/>
      </c>
      <c r="AJ30" s="188"/>
      <c r="AK30" s="189"/>
      <c r="AM30" s="187" t="str" cm="1">
        <f t="array" ref="AM30">IFERROR(_xlfn.IFS(AM23&lt;&gt;"",IFERROR(INDEX(BA!$J$4:$J$952,MATCH(AM26,BA!$P$4:$P$952,0)),""),AM24&lt;&gt;"",IFERROR(INDEX(BA!$J$4:$J$952,MATCH(AM27,BA!$P$4:$P$952,0)),"")),"")</f>
        <v/>
      </c>
      <c r="AN30" s="188"/>
      <c r="AO30" s="189"/>
    </row>
    <row r="31" spans="1:55 16384:16384" x14ac:dyDescent="0.15">
      <c r="A31" s="14"/>
      <c r="B31" s="104" t="s">
        <v>56</v>
      </c>
      <c r="C31" s="187" t="str">
        <f>IFERROR(INDEX(BA!$O$4:$O$952,MATCH(C30,BA!$J$4:$J$952,0)),"")</f>
        <v/>
      </c>
      <c r="D31" s="188"/>
      <c r="E31" s="189"/>
      <c r="G31" s="187" t="str">
        <f>IFERROR(INDEX(BA!$O$4:$O$952,MATCH(G30,BA!$J$4:$J$952,0)),"")</f>
        <v/>
      </c>
      <c r="H31" s="188"/>
      <c r="I31" s="189"/>
      <c r="K31" s="187" t="str">
        <f>IFERROR(INDEX(BA!$O$4:$O$952,MATCH(K30,BA!$J$4:$J$952,0)),"")</f>
        <v/>
      </c>
      <c r="L31" s="188"/>
      <c r="M31" s="189"/>
      <c r="O31" s="187" t="str">
        <f>IFERROR(INDEX(BA!$O$4:$O$952,MATCH(O30,BA!$J$4:$J$952,0)),"")</f>
        <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55 16384:16384" ht="15" customHeight="1" x14ac:dyDescent="0.15">
      <c r="A32" s="14"/>
      <c r="B32" s="104" t="s">
        <v>57</v>
      </c>
      <c r="C32" s="187" t="str">
        <f>IFERROR(INDEX(BA!$L$4:$L$952,MATCH(C30,BA!$J$4:$J$952,0)),"")</f>
        <v/>
      </c>
      <c r="D32" s="188"/>
      <c r="E32" s="189"/>
      <c r="G32" s="187" t="str">
        <f>IFERROR(INDEX(BA!$L$4:$L$952,MATCH(G30,BA!$J$4:$J$952,0)),"")</f>
        <v/>
      </c>
      <c r="H32" s="188"/>
      <c r="I32" s="189"/>
      <c r="K32" s="187" t="str">
        <f>IFERROR(INDEX(BA!$L$4:$L$952,MATCH(K30,BA!$J$4:$J$952,0)),"")</f>
        <v/>
      </c>
      <c r="L32" s="188"/>
      <c r="M32" s="189"/>
      <c r="O32" s="187" t="str">
        <f>IFERROR(INDEX(BA!$L$4:$L$952,MATCH(O30,BA!$J$4:$J$952,0)),"")</f>
        <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15" customHeight="1" x14ac:dyDescent="0.15">
      <c r="A33" s="14"/>
      <c r="B33" s="104" t="s">
        <v>58</v>
      </c>
      <c r="C33" s="187" t="str">
        <f>IFERROR(INDEX(BA!$M$4:$M$952,MATCH(C30,BA!$J$4:$J$952,0)),"")</f>
        <v/>
      </c>
      <c r="D33" s="188"/>
      <c r="E33" s="189"/>
      <c r="G33" s="187" t="str">
        <f>IFERROR(INDEX(BA!$M$4:$M$952,MATCH(G30,BA!$J$4:$J$952,0)),"")</f>
        <v/>
      </c>
      <c r="H33" s="188"/>
      <c r="I33" s="189"/>
      <c r="K33" s="187" t="str">
        <f>IFERROR(INDEX(BA!$M$4:$M$952,MATCH(K30,BA!$J$4:$J$952,0)),"")</f>
        <v/>
      </c>
      <c r="L33" s="188"/>
      <c r="M33" s="189"/>
      <c r="O33" s="187" t="str">
        <f>IFERROR(INDEX(BA!$M$4:$M$952,MATCH(O30,BA!$J$4:$J$952,0)),"")</f>
        <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15" customHeight="1" x14ac:dyDescent="0.15">
      <c r="A34" s="14"/>
      <c r="B34" s="104" t="s">
        <v>59</v>
      </c>
      <c r="C34" s="187" t="str">
        <f>IFERROR(INDEX(BA!$N$4:$N$952,MATCH(C30,BA!$J$4:$J$952,0)),"")</f>
        <v/>
      </c>
      <c r="D34" s="188"/>
      <c r="E34" s="189"/>
      <c r="G34" s="187" t="str">
        <f>IFERROR(INDEX(BA!$N$4:$N$952,MATCH(G30,BA!$J$4:$J$952,0)),"")</f>
        <v/>
      </c>
      <c r="H34" s="188"/>
      <c r="I34" s="189"/>
      <c r="K34" s="187" t="str">
        <f>IFERROR(INDEX(BA!$N$4:$N$952,MATCH(K30,BA!$J$4:$J$952,0)),"")</f>
        <v/>
      </c>
      <c r="L34" s="188"/>
      <c r="M34" s="189"/>
      <c r="O34" s="187" t="str">
        <f>IFERROR(INDEX(BA!$N$4:$N$952,MATCH(O30,BA!$J$4:$J$952,0)),"")</f>
        <v/>
      </c>
      <c r="P34" s="188"/>
      <c r="Q34" s="189"/>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140.25" customHeight="1" x14ac:dyDescent="0.15">
      <c r="A35" s="14"/>
      <c r="B35" s="104" t="s">
        <v>60</v>
      </c>
      <c r="C35" s="187" t="str">
        <f>IFERROR(INDEX(BA!$Q$4:$Q$952,MATCH($C$30,BA!$J$4:$J$952,0)),"")</f>
        <v/>
      </c>
      <c r="D35" s="188"/>
      <c r="E35" s="189"/>
      <c r="G35" s="187" t="str">
        <f>IFERROR(INDEX(BA!$Q$4:$Q$952,MATCH($G$30,BA!$J$4:$J$952,0)),"")</f>
        <v/>
      </c>
      <c r="H35" s="188"/>
      <c r="I35" s="189"/>
      <c r="K35" s="187" t="str">
        <f>IFERROR(INDEX(BA!$Q$4:$Q$952,MATCH($K$30,BA!$J$4:$J$952,0)),"")</f>
        <v/>
      </c>
      <c r="L35" s="188"/>
      <c r="M35" s="189"/>
      <c r="O35" s="187" t="str">
        <f>IFERROR(INDEX(BA!$Q$4:$Q$952,MATCH($O$30,BA!$J$4:$J$952,0)),"")</f>
        <v/>
      </c>
      <c r="P35" s="188"/>
      <c r="Q35" s="189"/>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87.5" customHeight="1" x14ac:dyDescent="0.15">
      <c r="A36" s="114" t="s">
        <v>61</v>
      </c>
      <c r="B36" s="105" t="str">
        <f>BA!R3</f>
        <v>Guidance, calculation method and other considerations</v>
      </c>
      <c r="C36" s="187" t="str">
        <f>IFERROR(INDEX(BA!$R$4:$R$952,MATCH($C$30,BA!$J$4:$J$952,0)),"")</f>
        <v/>
      </c>
      <c r="D36" s="188"/>
      <c r="E36" s="189"/>
      <c r="G36" s="187" t="str">
        <f>IFERROR(INDEX(BA!$R$4:$R$952,MATCH($G$30,BA!$J$4:$J$952,0)),"")</f>
        <v/>
      </c>
      <c r="H36" s="188"/>
      <c r="I36" s="189"/>
      <c r="K36" s="187" t="str">
        <f>IFERROR(INDEX(BA!$R$4:$R$952,MATCH($K$30,BA!$J$4:$J$952,0)),"")</f>
        <v/>
      </c>
      <c r="L36" s="188"/>
      <c r="M36" s="189"/>
      <c r="O36" s="187" t="str">
        <f>IFERROR(INDEX(BA!$R$4:$R$952,MATCH($O$30,BA!$J$4:$J$952,0)),"")</f>
        <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tr">
        <f>IFERROR(INDEX(BA!$S$4:$S$952,MATCH(C30,BA!$J$4:$J$952,0)),"")</f>
        <v/>
      </c>
      <c r="D37" s="206"/>
      <c r="E37" s="207"/>
      <c r="G37" s="205" t="str">
        <f>IFERROR(INDEX(BA!$S$4:$S$952,MATCH(G30,BA!$J$4:$J$952,0)),"")</f>
        <v/>
      </c>
      <c r="H37" s="206"/>
      <c r="I37" s="207"/>
      <c r="K37" s="205" t="str">
        <f>IFERROR(INDEX(BA!$S$4:$S$952,MATCH(K30,BA!$J$4:$J$952,0)),"")</f>
        <v/>
      </c>
      <c r="L37" s="206"/>
      <c r="M37" s="207"/>
      <c r="O37" s="205" t="str">
        <f>IFERROR(INDEX(BA!$S$4:$S$952,MATCH(O30,BA!$J$4:$J$952,0)),"")</f>
        <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tr">
        <f>IFERROR(INDEX(BA!$T$4:$T$952,MATCH(C30,BA!$J$4:$J$952,0)),"")</f>
        <v/>
      </c>
      <c r="D38" s="206"/>
      <c r="E38" s="207"/>
      <c r="G38" s="205" t="str">
        <f>IFERROR(INDEX(BA!$T$4:$T$952,MATCH(G30,BA!$J$4:$J$952,0)),"")</f>
        <v/>
      </c>
      <c r="H38" s="206"/>
      <c r="I38" s="207"/>
      <c r="K38" s="205" t="str">
        <f>IFERROR(INDEX(BA!$T$4:$T$952,MATCH(K30,BA!$J$4:$J$952,0)),"")</f>
        <v/>
      </c>
      <c r="L38" s="206"/>
      <c r="M38" s="207"/>
      <c r="O38" s="205" t="str">
        <f>IFERROR(INDEX(BA!$T$4:$T$952,MATCH(O30,BA!$J$4:$J$952,0)),"")</f>
        <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15" customHeight="1" x14ac:dyDescent="0.15">
      <c r="A39" s="14"/>
      <c r="B39" s="106" t="s">
        <v>64</v>
      </c>
      <c r="C39" s="205" t="str">
        <f>IFERROR(INDEX(BA!$U$4:$U$952,MATCH(C30,BA!$J$4:$J$952,0)),"")</f>
        <v/>
      </c>
      <c r="D39" s="206"/>
      <c r="E39" s="207"/>
      <c r="G39" s="205" t="str">
        <f>IFERROR(INDEX(BA!$U$4:$U$952,MATCH(G30,BA!$J$4:$J$952,0)),"")</f>
        <v/>
      </c>
      <c r="H39" s="206"/>
      <c r="I39" s="207"/>
      <c r="K39" s="205" t="str">
        <f>IFERROR(INDEX(BA!$U$4:$U$952,MATCH(K30,BA!$J$4:$J$952,0)),"")</f>
        <v/>
      </c>
      <c r="L39" s="206"/>
      <c r="M39" s="207"/>
      <c r="O39" s="205" t="str">
        <f>IFERROR(INDEX(BA!$U$4:$U$952,MATCH(O30,BA!$J$4:$J$952,0)),"")</f>
        <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tr">
        <f>IFERROR(INDEX(BA!$V$4:$V$952,MATCH(C30,BA!$J$4:$J$952,0)),"")</f>
        <v/>
      </c>
      <c r="D40" s="206"/>
      <c r="E40" s="207"/>
      <c r="G40" s="205" t="str">
        <f>IFERROR(INDEX(BA!$V$4:$V$952,MATCH(G30,BA!$J$4:$J$952,0)),"")</f>
        <v/>
      </c>
      <c r="H40" s="206"/>
      <c r="I40" s="207"/>
      <c r="K40" s="205" t="str">
        <f>IFERROR(INDEX(BA!$V$4:$V$952,MATCH(K30,BA!$J$4:$J$952,0)),"")</f>
        <v/>
      </c>
      <c r="L40" s="206"/>
      <c r="M40" s="207"/>
      <c r="O40" s="205" t="str">
        <f>IFERROR(INDEX(BA!$V$4:$V$952,MATCH(O30,BA!$J$4:$J$952,0)),"")</f>
        <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15" customHeight="1" x14ac:dyDescent="0.15">
      <c r="A41" s="14"/>
      <c r="B41" s="106" t="s">
        <v>66</v>
      </c>
      <c r="C41" s="205" t="str">
        <f>IFERROR(INDEX(BA!$X$4:$X$952,MATCH(C30,BA!$J$4:$J$952,0 )),"")</f>
        <v/>
      </c>
      <c r="D41" s="206"/>
      <c r="E41" s="207"/>
      <c r="G41" s="205" t="str">
        <f>IFERROR(INDEX(BA!$X$4:$X$952,MATCH(G30,BA!$J$4:$J$952,0 )),"")</f>
        <v/>
      </c>
      <c r="H41" s="206"/>
      <c r="I41" s="207"/>
      <c r="K41" s="205" t="str">
        <f>IFERROR(INDEX(BA!$X$4:$X$952,MATCH(K30,BA!$J$4:$J$952,0 )),"")</f>
        <v/>
      </c>
      <c r="L41" s="206"/>
      <c r="M41" s="207"/>
      <c r="O41" s="205" t="str">
        <f>IFERROR(INDEX(BA!$X$4:$X$952,MATCH(O30,BA!$J$4:$J$952,0 )),"")</f>
        <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8.5" customHeight="1" x14ac:dyDescent="0.15">
      <c r="A42" s="14"/>
      <c r="B42" s="106" t="s">
        <v>67</v>
      </c>
      <c r="C42" s="205" t="str">
        <f>IFERROR(INDEX(BA!$Y$4:$Y$952,MATCH(C30,BA!$J$4:$J$952,0 )),"NA")</f>
        <v>NA</v>
      </c>
      <c r="D42" s="206"/>
      <c r="E42" s="207"/>
      <c r="G42" s="205" t="str">
        <f>IFERROR(INDEX(BA!$Y$4:$Y$952,MATCH(G30,BA!$J$4:$J$952,0)),"")</f>
        <v/>
      </c>
      <c r="H42" s="206"/>
      <c r="I42" s="207"/>
      <c r="K42" s="205" t="str">
        <f>IFERROR(INDEX(BA!$Y$4:$Y$952,MATCH(K30,BA!$J$4:$J$952,0 )),"")</f>
        <v/>
      </c>
      <c r="L42" s="206"/>
      <c r="M42" s="207"/>
      <c r="O42" s="205" t="str">
        <f>IFERROR(INDEX(BA!$Y$4:$Y$952,MATCH(O30,BA!$J$4:$J$952,0 )),"")</f>
        <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6" t="s">
        <v>70</v>
      </c>
      <c r="B50" s="160" t="s">
        <v>71</v>
      </c>
      <c r="C50" s="220" t="str" cm="1">
        <f t="array" ref="C50">IFERROR(_xlfn.IFS(B26&lt;&gt;"",C26,B27&lt;&gt;"",C27),"")</f>
        <v/>
      </c>
      <c r="D50" s="221"/>
      <c r="E50" s="222"/>
      <c r="F50" s="37"/>
      <c r="G50" s="220" t="str" cm="1">
        <f t="array" ref="G50">IFERROR(_xlfn.IFS(F26&lt;&gt;"",G26,F27&lt;&gt;"",G27),"")</f>
        <v/>
      </c>
      <c r="H50" s="221"/>
      <c r="I50" s="222"/>
      <c r="J50" s="38"/>
      <c r="K50" s="220" t="str" cm="1">
        <f t="array" ref="K50">IFERROR(_xlfn.IFS(J26&lt;&gt;"",K26,J27&lt;&gt;"",K27),"")</f>
        <v/>
      </c>
      <c r="L50" s="221"/>
      <c r="M50" s="222"/>
      <c r="N50" s="38"/>
      <c r="O50" s="220" t="str" cm="1">
        <f t="array" ref="O50">IFERROR(_xlfn.IFS(N26&lt;&gt;"",O26,N27&lt;&gt;"",O27),"")</f>
        <v/>
      </c>
      <c r="P50" s="221"/>
      <c r="Q50" s="222"/>
      <c r="R50" s="38"/>
      <c r="S50" s="220" t="str" cm="1">
        <f t="array" ref="S50">IFERROR(_xlfn.IFS(R26&lt;&gt;"",S26,R27&lt;&gt;"",S27),"")</f>
        <v/>
      </c>
      <c r="T50" s="221"/>
      <c r="U50" s="222"/>
      <c r="V50" s="38"/>
      <c r="W50" s="220" t="str" cm="1">
        <f t="array" ref="W50">IFERROR(_xlfn.IFS(V26&lt;&gt;"",W26,V27&lt;&gt;"",W27),"")</f>
        <v/>
      </c>
      <c r="X50" s="221"/>
      <c r="Y50" s="222"/>
      <c r="Z50" s="38"/>
      <c r="AA50" s="220" t="str" cm="1">
        <f t="array" ref="AA50">IFERROR(_xlfn.IFS(Z26&lt;&gt;"",AA26,Z27&lt;&gt;"",AA27),"")</f>
        <v/>
      </c>
      <c r="AB50" s="221"/>
      <c r="AC50" s="222"/>
      <c r="AD50" s="38"/>
      <c r="AE50" s="220" t="str" cm="1">
        <f t="array" ref="AE50">IFERROR(_xlfn.IFS(AD26&lt;&gt;"",AE26,AD27&lt;&gt;"",AE27),"")</f>
        <v/>
      </c>
      <c r="AF50" s="221"/>
      <c r="AG50" s="222"/>
      <c r="AH50" s="38"/>
      <c r="AI50" s="220" t="str" cm="1">
        <f t="array" ref="AI50">IFERROR(_xlfn.IFS(AH26&lt;&gt;"",AI26,AH27&lt;&gt;"",AI27),"")</f>
        <v/>
      </c>
      <c r="AJ50" s="221"/>
      <c r="AK50" s="222"/>
      <c r="AL50" s="38"/>
      <c r="AM50" s="220" t="str" cm="1">
        <f t="array" ref="AM50">IFERROR(_xlfn.IFS(AL26&lt;&gt;"",AM26,AL27&lt;&gt;"",AM27),"")</f>
        <v/>
      </c>
      <c r="AN50" s="221"/>
      <c r="AO50" s="222"/>
    </row>
    <row r="51" spans="1:41" x14ac:dyDescent="0.15">
      <c r="A51" s="186"/>
      <c r="B51" s="106" t="s">
        <v>62</v>
      </c>
      <c r="C51" s="183" t="s">
        <v>72</v>
      </c>
      <c r="D51" s="184"/>
      <c r="E51" s="184"/>
      <c r="F51" s="37"/>
      <c r="G51" s="183" t="s">
        <v>72</v>
      </c>
      <c r="H51" s="184"/>
      <c r="I51" s="184"/>
      <c r="J51" s="38"/>
      <c r="K51" s="183" t="s">
        <v>72</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72</v>
      </c>
      <c r="D52" s="184"/>
      <c r="E52" s="184"/>
      <c r="F52" s="37"/>
      <c r="G52" s="183" t="s">
        <v>72</v>
      </c>
      <c r="H52" s="184"/>
      <c r="I52" s="184"/>
      <c r="J52" s="38"/>
      <c r="K52" s="183" t="s">
        <v>72</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72</v>
      </c>
      <c r="D53" s="184"/>
      <c r="E53" s="184"/>
      <c r="F53" s="37"/>
      <c r="G53" s="183" t="s">
        <v>72</v>
      </c>
      <c r="H53" s="184"/>
      <c r="I53" s="184"/>
      <c r="J53" s="38"/>
      <c r="K53" s="183" t="s">
        <v>72</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x14ac:dyDescent="0.15">
      <c r="A54" s="186"/>
      <c r="B54" s="106" t="s">
        <v>64</v>
      </c>
      <c r="C54" s="183" t="s">
        <v>72</v>
      </c>
      <c r="D54" s="184"/>
      <c r="E54" s="184"/>
      <c r="F54" s="37"/>
      <c r="G54" s="183" t="s">
        <v>72</v>
      </c>
      <c r="H54" s="184"/>
      <c r="I54" s="184"/>
      <c r="J54" s="38"/>
      <c r="K54" s="183" t="s">
        <v>72</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x14ac:dyDescent="0.15">
      <c r="A55" s="186"/>
      <c r="B55" s="106" t="s">
        <v>73</v>
      </c>
      <c r="C55" s="183" t="s">
        <v>72</v>
      </c>
      <c r="D55" s="184"/>
      <c r="E55" s="184"/>
      <c r="F55" s="37"/>
      <c r="G55" s="183" t="s">
        <v>72</v>
      </c>
      <c r="H55" s="184"/>
      <c r="I55" s="184"/>
      <c r="J55" s="38"/>
      <c r="K55" s="183" t="s">
        <v>72</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72</v>
      </c>
      <c r="D56" s="184"/>
      <c r="E56" s="184"/>
      <c r="F56" s="37"/>
      <c r="G56" s="183" t="s">
        <v>72</v>
      </c>
      <c r="H56" s="184"/>
      <c r="I56" s="184"/>
      <c r="J56" s="38"/>
      <c r="K56" s="183" t="s">
        <v>72</v>
      </c>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5" t="s">
        <v>79</v>
      </c>
      <c r="B58" s="106">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5"/>
      <c r="B59" s="106"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5"/>
      <c r="B60" s="106"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1" t="s">
        <v>80</v>
      </c>
      <c r="B61" s="106"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1"/>
      <c r="B62" s="106"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1"/>
      <c r="B63" s="106"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1"/>
      <c r="B67" s="39" t="s">
        <v>83</v>
      </c>
      <c r="C67" s="224" t="s">
        <v>84</v>
      </c>
      <c r="D67" s="224"/>
      <c r="E67" s="224"/>
      <c r="F67" s="37"/>
      <c r="G67" s="224" t="s">
        <v>84</v>
      </c>
      <c r="H67" s="224"/>
      <c r="I67" s="224"/>
      <c r="J67" s="38"/>
      <c r="K67" s="224" t="s">
        <v>84</v>
      </c>
      <c r="L67" s="224"/>
      <c r="M67" s="224"/>
      <c r="N67" s="38"/>
      <c r="O67" s="224" t="s">
        <v>84</v>
      </c>
      <c r="P67" s="224"/>
      <c r="Q67" s="224"/>
      <c r="R67" s="38"/>
      <c r="S67" s="224" t="s">
        <v>84</v>
      </c>
      <c r="T67" s="224"/>
      <c r="U67" s="224"/>
      <c r="V67" s="38"/>
      <c r="W67" s="224" t="s">
        <v>84</v>
      </c>
      <c r="X67" s="224"/>
      <c r="Y67" s="224"/>
      <c r="Z67" s="38"/>
      <c r="AA67" s="224" t="s">
        <v>84</v>
      </c>
      <c r="AB67" s="224"/>
      <c r="AC67" s="224"/>
      <c r="AD67" s="38"/>
      <c r="AE67" s="224" t="s">
        <v>84</v>
      </c>
      <c r="AF67" s="224"/>
      <c r="AG67" s="224"/>
      <c r="AH67" s="38"/>
      <c r="AI67" s="224" t="s">
        <v>84</v>
      </c>
      <c r="AJ67" s="224"/>
      <c r="AK67" s="224"/>
      <c r="AL67" s="38"/>
      <c r="AM67" s="224" t="s">
        <v>84</v>
      </c>
      <c r="AN67" s="224"/>
      <c r="AO67" s="224"/>
    </row>
    <row r="68" spans="1:41" x14ac:dyDescent="0.15">
      <c r="A68" s="181"/>
      <c r="B68" s="225"/>
      <c r="C68" s="224"/>
      <c r="D68" s="224"/>
      <c r="E68" s="224"/>
      <c r="F68" s="37"/>
      <c r="G68" s="224"/>
      <c r="H68" s="224"/>
      <c r="I68" s="224"/>
      <c r="J68" s="38"/>
      <c r="K68" s="224"/>
      <c r="L68" s="224"/>
      <c r="M68" s="224"/>
      <c r="N68" s="38"/>
      <c r="O68" s="224"/>
      <c r="P68" s="224"/>
      <c r="Q68" s="224"/>
      <c r="R68" s="38"/>
      <c r="S68" s="224"/>
      <c r="T68" s="224"/>
      <c r="U68" s="224"/>
      <c r="V68" s="38"/>
      <c r="W68" s="224"/>
      <c r="X68" s="224"/>
      <c r="Y68" s="224"/>
      <c r="Z68" s="38"/>
      <c r="AA68" s="224"/>
      <c r="AB68" s="224"/>
      <c r="AC68" s="224"/>
      <c r="AD68" s="38"/>
      <c r="AE68" s="224"/>
      <c r="AF68" s="224"/>
      <c r="AG68" s="224"/>
      <c r="AH68" s="38"/>
      <c r="AI68" s="224"/>
      <c r="AJ68" s="224"/>
      <c r="AK68" s="224"/>
      <c r="AL68" s="38"/>
      <c r="AM68" s="224"/>
      <c r="AN68" s="224"/>
      <c r="AO68" s="224"/>
    </row>
    <row r="69" spans="1:41" x14ac:dyDescent="0.15">
      <c r="A69" s="181"/>
      <c r="B69" s="226"/>
      <c r="C69" s="224"/>
      <c r="D69" s="224"/>
      <c r="E69" s="224"/>
      <c r="F69" s="37"/>
      <c r="G69" s="224"/>
      <c r="H69" s="224"/>
      <c r="I69" s="224"/>
      <c r="J69" s="38"/>
      <c r="K69" s="224"/>
      <c r="L69" s="224"/>
      <c r="M69" s="224"/>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24"/>
      <c r="D70" s="224"/>
      <c r="E70" s="224"/>
      <c r="F70" s="37"/>
      <c r="G70" s="224"/>
      <c r="H70" s="224"/>
      <c r="I70" s="224"/>
      <c r="J70" s="38"/>
      <c r="K70" s="224"/>
      <c r="L70" s="224"/>
      <c r="M70" s="224"/>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24"/>
      <c r="D71" s="224"/>
      <c r="E71" s="224"/>
      <c r="F71" s="37"/>
      <c r="G71" s="224"/>
      <c r="H71" s="224"/>
      <c r="I71" s="224"/>
      <c r="J71" s="38"/>
      <c r="K71" s="224"/>
      <c r="L71" s="224"/>
      <c r="M71" s="224"/>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24"/>
      <c r="D72" s="224"/>
      <c r="E72" s="224"/>
      <c r="F72" s="37"/>
      <c r="G72" s="224"/>
      <c r="H72" s="224"/>
      <c r="I72" s="224"/>
      <c r="J72" s="38"/>
      <c r="K72" s="224"/>
      <c r="L72" s="224"/>
      <c r="M72" s="224"/>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7"/>
      <c r="C73" s="224"/>
      <c r="D73" s="224"/>
      <c r="E73" s="224"/>
      <c r="F73" s="37"/>
      <c r="G73" s="224"/>
      <c r="H73" s="224"/>
      <c r="I73" s="224"/>
      <c r="J73" s="38"/>
      <c r="K73" s="224"/>
      <c r="L73" s="224"/>
      <c r="M73" s="224"/>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row>
    <row r="75" spans="1:41" x14ac:dyDescent="0.15">
      <c r="A75" s="181"/>
    </row>
    <row r="76" spans="1:41" x14ac:dyDescent="0.15">
      <c r="A76" s="181"/>
    </row>
    <row r="77" spans="1:41" x14ac:dyDescent="0.15">
      <c r="A77" s="181"/>
    </row>
    <row r="78" spans="1:41" x14ac:dyDescent="0.15">
      <c r="A78" s="181"/>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78"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x14ac:dyDescent="0.2"/>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29" t="s">
        <v>824</v>
      </c>
      <c r="D6" s="229" t="s">
        <v>825</v>
      </c>
    </row>
    <row r="7" spans="1:4" ht="36" x14ac:dyDescent="0.15">
      <c r="A7" s="45" t="s">
        <v>826</v>
      </c>
      <c r="B7" s="44" t="s">
        <v>827</v>
      </c>
      <c r="C7" s="229"/>
      <c r="D7" s="229"/>
    </row>
    <row r="8" spans="1:4" ht="36" x14ac:dyDescent="0.15">
      <c r="B8" s="44" t="s">
        <v>828</v>
      </c>
      <c r="C8" s="229"/>
      <c r="D8" s="229"/>
    </row>
    <row r="9" spans="1:4" ht="36" x14ac:dyDescent="0.15">
      <c r="B9" s="44" t="s">
        <v>829</v>
      </c>
      <c r="C9" s="229"/>
      <c r="D9" s="229"/>
    </row>
    <row r="10" spans="1:4" ht="38.25" customHeight="1" x14ac:dyDescent="0.15">
      <c r="B10" s="44" t="s">
        <v>830</v>
      </c>
      <c r="C10" s="1" t="s">
        <v>831</v>
      </c>
      <c r="D10" s="229"/>
    </row>
    <row r="12" spans="1:4" ht="12" x14ac:dyDescent="0.15">
      <c r="B12" s="44" t="s">
        <v>832</v>
      </c>
      <c r="D12" s="48"/>
    </row>
    <row r="13" spans="1:4" ht="24" x14ac:dyDescent="0.15">
      <c r="B13" s="44" t="s">
        <v>833</v>
      </c>
      <c r="C13" s="229" t="s">
        <v>834</v>
      </c>
      <c r="D13" s="188" t="s">
        <v>835</v>
      </c>
    </row>
    <row r="14" spans="1:4" ht="36" x14ac:dyDescent="0.15">
      <c r="B14" s="44" t="s">
        <v>836</v>
      </c>
      <c r="C14" s="229"/>
      <c r="D14" s="188"/>
    </row>
    <row r="15" spans="1:4" ht="36" x14ac:dyDescent="0.15">
      <c r="B15" s="44" t="s">
        <v>837</v>
      </c>
      <c r="C15" s="229"/>
      <c r="D15" s="188"/>
    </row>
    <row r="16" spans="1:4" ht="24" x14ac:dyDescent="0.15">
      <c r="B16" s="44" t="s">
        <v>838</v>
      </c>
      <c r="C16" s="229"/>
      <c r="D16" s="188"/>
    </row>
    <row r="17" spans="2:4" x14ac:dyDescent="0.15">
      <c r="B17" s="44"/>
      <c r="D17" s="48"/>
    </row>
    <row r="18" spans="2:4" ht="12" x14ac:dyDescent="0.15">
      <c r="B18" s="44" t="s">
        <v>839</v>
      </c>
      <c r="D18" s="48"/>
    </row>
    <row r="19" spans="2:4" ht="36" x14ac:dyDescent="0.15">
      <c r="B19" s="44" t="s">
        <v>840</v>
      </c>
      <c r="D19" s="188" t="s">
        <v>835</v>
      </c>
    </row>
    <row r="20" spans="2:4" ht="24" x14ac:dyDescent="0.15">
      <c r="B20" s="44" t="s">
        <v>841</v>
      </c>
      <c r="C20" s="46" t="s">
        <v>842</v>
      </c>
      <c r="D20" s="188"/>
    </row>
    <row r="21" spans="2:4" ht="36" x14ac:dyDescent="0.15">
      <c r="B21" s="44" t="s">
        <v>843</v>
      </c>
      <c r="C21" s="46" t="s">
        <v>844</v>
      </c>
      <c r="D21" s="188"/>
    </row>
    <row r="22" spans="2:4" ht="36" x14ac:dyDescent="0.15">
      <c r="B22" s="44" t="s">
        <v>845</v>
      </c>
      <c r="C22" s="46" t="s">
        <v>846</v>
      </c>
      <c r="D22" s="188"/>
    </row>
    <row r="23" spans="2:4" x14ac:dyDescent="0.15">
      <c r="B23" s="43"/>
      <c r="D23" s="48"/>
    </row>
    <row r="24" spans="2:4" ht="12" x14ac:dyDescent="0.15">
      <c r="B24" s="44" t="s">
        <v>847</v>
      </c>
      <c r="D24" s="48"/>
    </row>
    <row r="25" spans="2:4" ht="51" customHeight="1" x14ac:dyDescent="0.15">
      <c r="B25" s="44" t="s">
        <v>848</v>
      </c>
      <c r="C25" s="228" t="s">
        <v>849</v>
      </c>
      <c r="D25" s="228" t="s">
        <v>850</v>
      </c>
    </row>
    <row r="26" spans="2:4" ht="36" x14ac:dyDescent="0.15">
      <c r="B26" s="44" t="s">
        <v>851</v>
      </c>
      <c r="C26" s="228"/>
      <c r="D26" s="228"/>
    </row>
    <row r="27" spans="2:4" ht="36" x14ac:dyDescent="0.15">
      <c r="B27" s="44" t="s">
        <v>852</v>
      </c>
      <c r="C27" s="228"/>
      <c r="D27" s="228"/>
    </row>
    <row r="28" spans="2:4" ht="24" x14ac:dyDescent="0.15">
      <c r="B28" s="44" t="s">
        <v>853</v>
      </c>
      <c r="C28" s="228"/>
      <c r="D28" s="228"/>
    </row>
    <row r="29" spans="2:4" ht="36" x14ac:dyDescent="0.15">
      <c r="B29" s="44" t="s">
        <v>854</v>
      </c>
      <c r="C29" s="228"/>
      <c r="D29" s="228"/>
    </row>
    <row r="30" spans="2:4" ht="36" x14ac:dyDescent="0.15">
      <c r="B30" s="44" t="s">
        <v>855</v>
      </c>
      <c r="C30" s="228"/>
      <c r="D30" s="228"/>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A8" sqref="A8"/>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0" t="s">
        <v>13</v>
      </c>
      <c r="B1" s="71"/>
      <c r="C1" s="170"/>
      <c r="D1" s="170"/>
      <c r="E1" s="171"/>
    </row>
    <row r="2" spans="1:5" s="14" customFormat="1" ht="14" x14ac:dyDescent="0.2">
      <c r="A2" s="230"/>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23" t="s">
        <v>5</v>
      </c>
      <c r="B20" s="11" t="s">
        <v>42</v>
      </c>
      <c r="C20" s="102" t="s">
        <v>43</v>
      </c>
      <c r="E20" s="108" t="s">
        <v>44</v>
      </c>
      <c r="O20" s="69"/>
    </row>
    <row r="21" spans="1:41 16384:16384" s="14" customFormat="1" x14ac:dyDescent="0.15">
      <c r="A21" s="223"/>
      <c r="B21" s="17"/>
    </row>
    <row r="22" spans="1:41 16384:16384" x14ac:dyDescent="0.15">
      <c r="A22" s="223"/>
      <c r="C22" s="231" t="s">
        <v>45</v>
      </c>
      <c r="D22" s="232"/>
      <c r="E22" s="233"/>
      <c r="G22" s="234" t="s">
        <v>46</v>
      </c>
      <c r="H22" s="235"/>
      <c r="I22" s="236"/>
      <c r="K22" s="234" t="s">
        <v>46</v>
      </c>
      <c r="L22" s="235"/>
      <c r="M22" s="236"/>
      <c r="O22" s="234" t="s">
        <v>46</v>
      </c>
      <c r="P22" s="235"/>
      <c r="Q22" s="236"/>
      <c r="S22" s="234" t="s">
        <v>46</v>
      </c>
      <c r="T22" s="235"/>
      <c r="U22" s="236"/>
      <c r="W22" s="234" t="s">
        <v>46</v>
      </c>
      <c r="X22" s="235"/>
      <c r="Y22" s="236"/>
      <c r="AA22" s="234" t="s">
        <v>46</v>
      </c>
      <c r="AB22" s="235"/>
      <c r="AC22" s="236"/>
      <c r="AE22" s="234" t="s">
        <v>46</v>
      </c>
      <c r="AF22" s="235"/>
      <c r="AG22" s="236"/>
      <c r="AI22" s="234" t="s">
        <v>46</v>
      </c>
      <c r="AJ22" s="235"/>
      <c r="AK22" s="236"/>
      <c r="AM22" s="234" t="s">
        <v>46</v>
      </c>
      <c r="AN22" s="235"/>
      <c r="AO22" s="236"/>
    </row>
    <row r="23" spans="1:41 16384:16384" ht="12" x14ac:dyDescent="0.15">
      <c r="A23" s="223"/>
      <c r="B23" s="172" t="str">
        <f>IF(C20="Start with impact category","Select Impact category &gt;&gt;","")</f>
        <v/>
      </c>
      <c r="C23" s="193"/>
      <c r="D23" s="194"/>
      <c r="E23" s="195"/>
      <c r="F23" s="115" t="str">
        <f>IF($B$23="Select Impact category &gt;&gt;", "&gt;&gt;","")</f>
        <v/>
      </c>
      <c r="G23" s="193"/>
      <c r="H23" s="194"/>
      <c r="I23" s="195"/>
      <c r="J23" s="115" t="str">
        <f>IF($B$23="Select Impact category &gt;&gt;", "&gt;&gt;","")</f>
        <v/>
      </c>
      <c r="K23" s="193"/>
      <c r="L23" s="194"/>
      <c r="M23" s="195"/>
      <c r="N23" s="115" t="str">
        <f>IF($B$23="Select Impact category &gt;&gt;", "&gt;&gt;","")</f>
        <v/>
      </c>
      <c r="O23" s="193"/>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41 16384:16384" ht="12.75" customHeight="1" x14ac:dyDescent="0.15">
      <c r="A24" s="223"/>
      <c r="B24" s="172" t="str">
        <f>IF(C20="Start with SDG","Select SDG &gt;&gt;","")</f>
        <v>Select SDG &gt;&gt;</v>
      </c>
      <c r="C24" s="190" t="s">
        <v>133</v>
      </c>
      <c r="D24" s="191"/>
      <c r="E24" s="192"/>
      <c r="F24" s="115" t="str">
        <f>IF($B$24="Select SDG &gt;&gt;","&gt;&gt;","")</f>
        <v>&gt;&gt;</v>
      </c>
      <c r="G24" s="190" t="s">
        <v>128</v>
      </c>
      <c r="H24" s="191"/>
      <c r="I24" s="192"/>
      <c r="J24" s="115" t="str">
        <f>IF($B$24="Select SDG &gt;&gt;","&gt;&gt;","")</f>
        <v>&gt;&gt;</v>
      </c>
      <c r="K24" s="190" t="s">
        <v>126</v>
      </c>
      <c r="L24" s="191"/>
      <c r="M24" s="192"/>
      <c r="N24" s="115" t="str">
        <f>IF($B$24="Select SDG &gt;&gt;","&gt;&gt;","")</f>
        <v>&gt;&gt;</v>
      </c>
      <c r="O24" s="190"/>
      <c r="P24" s="191"/>
      <c r="Q24" s="192"/>
      <c r="R24" s="115" t="str">
        <f>IF($B$24="Select SDG &gt;&gt;","&gt;&gt;","")</f>
        <v>&gt;&gt;</v>
      </c>
      <c r="S24" s="190"/>
      <c r="T24" s="191"/>
      <c r="U24" s="192"/>
      <c r="V24" s="115" t="str">
        <f>IF($B$24="Select SDG &gt;&gt;","&gt;&gt;","")</f>
        <v>&gt;&gt;</v>
      </c>
      <c r="W24" s="190"/>
      <c r="X24" s="191"/>
      <c r="Y24" s="192"/>
      <c r="Z24" s="115" t="str">
        <f>IF($B$24="Select SDG &gt;&gt;","&gt;&gt;","")</f>
        <v>&gt;&gt;</v>
      </c>
      <c r="AA24" s="190"/>
      <c r="AB24" s="191"/>
      <c r="AC24" s="192"/>
      <c r="AD24" s="115" t="str">
        <f>IF($B$24="Select SDG &gt;&gt;","&gt;&gt;","")</f>
        <v>&gt;&gt;</v>
      </c>
      <c r="AE24" s="190"/>
      <c r="AF24" s="191"/>
      <c r="AG24" s="192"/>
      <c r="AH24" s="115" t="str">
        <f>IF($B$24="Select SDG &gt;&gt;","&gt;&gt;","")</f>
        <v>&gt;&gt;</v>
      </c>
      <c r="AI24" s="190"/>
      <c r="AJ24" s="191"/>
      <c r="AK24" s="192"/>
      <c r="AL24" s="115" t="str">
        <f>IF($B$24="Select SDG &gt;&gt;","&gt;&gt;","")</f>
        <v>&gt;&gt;</v>
      </c>
      <c r="AM24" s="190"/>
      <c r="AN24" s="191"/>
      <c r="AO24" s="192"/>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196"/>
      <c r="D26" s="197"/>
      <c r="E26" s="198"/>
      <c r="F26" s="115" t="str">
        <f>IF($B$26="Select Monitoring indicator &gt;&gt;", "&gt;&gt;","")</f>
        <v/>
      </c>
      <c r="G26" s="193"/>
      <c r="H26" s="194"/>
      <c r="I26" s="195"/>
      <c r="J26" s="115" t="str">
        <f>IF($B$26="Select Monitoring indicator &gt;&gt;","&gt;&gt;","")</f>
        <v/>
      </c>
      <c r="K26" s="193"/>
      <c r="L26" s="194"/>
      <c r="M26" s="195"/>
      <c r="N26" s="115" t="str">
        <f>IF($B$26="Select Monitoring indicator &gt;&gt;","&gt;&gt;","")</f>
        <v/>
      </c>
      <c r="O26" s="193"/>
      <c r="P26" s="194"/>
      <c r="Q26" s="195"/>
      <c r="R26" s="115" t="str">
        <f>IF($B$26="Select Monitoring indicator &gt;&gt;","&gt;&gt;","")</f>
        <v/>
      </c>
      <c r="S26" s="193"/>
      <c r="T26" s="194"/>
      <c r="U26" s="195"/>
      <c r="V26" s="115" t="str">
        <f>IF($B$26="Select Monitoring indicator &gt;&gt;","&gt;&gt;","")</f>
        <v/>
      </c>
      <c r="W26" s="193"/>
      <c r="X26" s="194"/>
      <c r="Y26" s="195"/>
      <c r="Z26" s="115" t="str">
        <f>IF($B$26="Select Monitoring indicator &gt;&gt;","&gt;&gt;","")</f>
        <v/>
      </c>
      <c r="AA26" s="193"/>
      <c r="AB26" s="194"/>
      <c r="AC26" s="195"/>
      <c r="AD26" s="115" t="str">
        <f>IF($B$26="Select Monitoring indicator &gt;&gt;","&gt;&gt;","")</f>
        <v/>
      </c>
      <c r="AE26" s="193"/>
      <c r="AF26" s="194"/>
      <c r="AG26" s="195"/>
      <c r="AH26" s="115" t="str">
        <f>IF($B$26="Select Monitoring indicator &gt;&gt;","&gt;&gt;","")</f>
        <v/>
      </c>
      <c r="AI26" s="193"/>
      <c r="AJ26" s="194"/>
      <c r="AK26" s="195"/>
      <c r="AL26" s="115" t="str">
        <f>IF($B$26="Select Monitoring indicator &gt;&gt;","&gt;&gt;","")</f>
        <v/>
      </c>
      <c r="AM26" s="193"/>
      <c r="AN26" s="194"/>
      <c r="AO26" s="195"/>
    </row>
    <row r="27" spans="1:41 16384:16384" ht="12.75" customHeight="1" x14ac:dyDescent="0.15">
      <c r="B27" s="173" t="str">
        <f>IF(C24&lt;&gt;"","Select Monitoring indicator &gt;&gt;","")</f>
        <v>Select Monitoring indicator &gt;&gt;</v>
      </c>
      <c r="C27" s="199" t="s">
        <v>215</v>
      </c>
      <c r="D27" s="200"/>
      <c r="E27" s="201"/>
      <c r="F27" s="115" t="str">
        <f>IF($B$27="Select Monitoring indicator &gt;&gt;","&gt;&gt;","")</f>
        <v>&gt;&gt;</v>
      </c>
      <c r="G27" s="190" t="s">
        <v>273</v>
      </c>
      <c r="H27" s="191"/>
      <c r="I27" s="192"/>
      <c r="J27" s="115" t="str">
        <f>IF($B$27="Select Monitoring indicator &gt;&gt;","&gt;&gt;","")</f>
        <v>&gt;&gt;</v>
      </c>
      <c r="K27" s="190" t="s">
        <v>1019</v>
      </c>
      <c r="L27" s="191"/>
      <c r="M27" s="192"/>
      <c r="N27" s="115" t="str">
        <f>IF($B$27="Select Monitoring indicator &gt;&gt;","&gt;&gt;","")</f>
        <v>&gt;&gt;</v>
      </c>
      <c r="O27" s="190"/>
      <c r="P27" s="191"/>
      <c r="Q27" s="192"/>
      <c r="R27" s="115" t="str">
        <f>IF($B$27="Select Monitoring indicator &gt;&gt;","&gt;&gt;","")</f>
        <v>&gt;&gt;</v>
      </c>
      <c r="S27" s="190"/>
      <c r="T27" s="191"/>
      <c r="U27" s="192"/>
      <c r="V27" s="115" t="str">
        <f>IF($B$27="Select Monitoring indicator &gt;&gt;","&gt;&gt;","")</f>
        <v>&gt;&gt;</v>
      </c>
      <c r="W27" s="190"/>
      <c r="X27" s="191"/>
      <c r="Y27" s="192"/>
      <c r="Z27" s="115" t="str">
        <f>IF($B$27="Select Monitoring indicator &gt;&gt;","&gt;&gt;","")</f>
        <v>&gt;&gt;</v>
      </c>
      <c r="AA27" s="190"/>
      <c r="AB27" s="191"/>
      <c r="AC27" s="192"/>
      <c r="AD27" s="115" t="str">
        <f>IF($B$27="Select Monitoring indicator &gt;&gt;","&gt;&gt;","")</f>
        <v>&gt;&gt;</v>
      </c>
      <c r="AE27" s="190"/>
      <c r="AF27" s="191"/>
      <c r="AG27" s="192"/>
      <c r="AH27" s="115" t="str">
        <f>IF($B$27="Select Monitoring indicator &gt;&gt;","&gt;&gt;","")</f>
        <v>&gt;&gt;</v>
      </c>
      <c r="AI27" s="190"/>
      <c r="AJ27" s="191"/>
      <c r="AK27" s="192"/>
      <c r="AL27" s="115" t="str">
        <f>IF($B$27="Select Monitoring indicator &gt;&gt;","&gt;&gt;","")</f>
        <v>&gt;&gt;</v>
      </c>
      <c r="AM27" s="190"/>
      <c r="AN27" s="191"/>
      <c r="AO27" s="192"/>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87" t="str" cm="1">
        <f t="array" ref="C30">IFERROR(_xlfn.IFS(C23&lt;&gt;"",IFERROR(INDEX(BA!$J$4:$J$952,MATCH(C26,BA!$P$4:$P$952,0)),""),C24&lt;&gt;"",IFERROR(INDEX(BA!$J$4:$J$952,MATCH(C27,BA!$P$4:$P$952,0)),"")),"")</f>
        <v>GSDM-I13.2.1</v>
      </c>
      <c r="D30" s="188"/>
      <c r="E30" s="189"/>
      <c r="G30" s="187" t="str" cm="1">
        <f t="array" ref="G30">IFERROR(_xlfn.IFS(G23&lt;&gt;"",IFERROR(INDEX(BA!$J$4:$J$952,MATCH(G26,BA!$P$4:$P$952,0)),""),G24&lt;&gt;"",IFERROR(INDEX(BA!$J$4:$J$952,MATCH(G27,BA!$P$4:$P$952,0)),"")),"")</f>
        <v>GSDM-I8.5.1</v>
      </c>
      <c r="H30" s="188"/>
      <c r="I30" s="189"/>
      <c r="K30" s="187" t="str" cm="1">
        <f t="array" ref="K30">IFERROR(_xlfn.IFS(K23&lt;&gt;"",IFERROR(INDEX(BA!$J$4:$J$952,MATCH(K26,BA!$P$4:$P$952,0)),""),K24&lt;&gt;"",IFERROR(INDEX(BA!$J$4:$J$952,MATCH(K27,BA!$P$4:$P$952,0)),"")),"")</f>
        <v>GSDG-I6.1.1</v>
      </c>
      <c r="L30" s="188"/>
      <c r="M30" s="189"/>
      <c r="O30" s="187" t="str" cm="1">
        <f t="array" ref="O30">IFERROR(_xlfn.IFS(O23&lt;&gt;"",IFERROR(INDEX(BA!$J$4:$J$952,MATCH(O26,BA!$P$4:$P$952,0)),""),O24&lt;&gt;"",IFERROR(INDEX(BA!$J$4:$J$952,MATCH(O27,BA!$P$4:$P$952,0)),"")),"")</f>
        <v/>
      </c>
      <c r="P30" s="188"/>
      <c r="Q30" s="189"/>
      <c r="S30" s="187" t="str" cm="1">
        <f t="array" ref="S30">IFERROR(_xlfn.IFS(S23&lt;&gt;"",IFERROR(INDEX(BA!$J$4:$J$952,MATCH(S26,BA!$P$4:$P$952,0)),""),S24&lt;&gt;"",IFERROR(INDEX(BA!$J$4:$J$952,MATCH(S27,BA!$P$4:$P$952,0)),"")),"")</f>
        <v/>
      </c>
      <c r="T30" s="188"/>
      <c r="U30" s="189"/>
      <c r="W30" s="187" t="str" cm="1">
        <f t="array" ref="W30">IFERROR(_xlfn.IFS(W23&lt;&gt;"",IFERROR(INDEX(BA!$J$4:$J$952,MATCH(W26,BA!$P$4:$P$952,0)),""),W24&lt;&gt;"",IFERROR(INDEX(BA!$J$4:$J$952,MATCH(W27,BA!$P$4:$P$952,0)),"")),"")</f>
        <v/>
      </c>
      <c r="X30" s="188"/>
      <c r="Y30" s="189"/>
      <c r="AA30" s="187" t="str" cm="1">
        <f t="array" ref="AA30">IFERROR(_xlfn.IFS(AA23&lt;&gt;"",IFERROR(INDEX(BA!$J$4:$J$952,MATCH(AA26,BA!$P$4:$P$952,0)),""),AA24&lt;&gt;"",IFERROR(INDEX(BA!$J$4:$J$952,MATCH(AA27,BA!$P$4:$P$952,0)),"")),"")</f>
        <v/>
      </c>
      <c r="AB30" s="188"/>
      <c r="AC30" s="189"/>
      <c r="AE30" s="187" t="str" cm="1">
        <f t="array" ref="AE30">IFERROR(_xlfn.IFS(AE23&lt;&gt;"",IFERROR(INDEX(BA!$J$4:$J$952,MATCH(AE26,BA!$P$4:$P$952,0)),""),AE24&lt;&gt;"",IFERROR(INDEX(BA!$J$4:$J$952,MATCH(AE27,BA!$P$4:$P$952,0)),"")),"")</f>
        <v/>
      </c>
      <c r="AF30" s="188"/>
      <c r="AG30" s="189"/>
      <c r="AI30" s="187" t="str" cm="1">
        <f t="array" ref="AI30">IFERROR(_xlfn.IFS(AI23&lt;&gt;"",IFERROR(INDEX(BA!$J$4:$J$952,MATCH(AI26,BA!$P$4:$P$952,0)),""),AI24&lt;&gt;"",IFERROR(INDEX(BA!$J$4:$J$952,MATCH(AI27,BA!$P$4:$P$952,0)),"")),"")</f>
        <v/>
      </c>
      <c r="AJ30" s="188"/>
      <c r="AK30" s="189"/>
      <c r="AM30" s="187" t="str" cm="1">
        <f t="array" ref="AM30">IFERROR(_xlfn.IFS(AM23&lt;&gt;"",IFERROR(INDEX(BA!$J$4:$J$952,MATCH(AM26,BA!$P$4:$P$952,0)),""),AM24&lt;&gt;"",IFERROR(INDEX(BA!$J$4:$J$952,MATCH(AM27,BA!$P$4:$P$952,0)),"")),"")</f>
        <v/>
      </c>
      <c r="AN30" s="188"/>
      <c r="AO30" s="189"/>
    </row>
    <row r="31" spans="1:41 16384:16384" x14ac:dyDescent="0.15">
      <c r="A31" s="14"/>
      <c r="B31" s="104" t="s">
        <v>56</v>
      </c>
      <c r="C31" s="187" t="str">
        <f>IFERROR(INDEX(BA!$O$4:$O$952,MATCH(C30,BA!$J$4:$J$952,0)),"")</f>
        <v xml:space="preserve">Reduction in GHGs emissions </v>
      </c>
      <c r="D31" s="188"/>
      <c r="E31" s="189"/>
      <c r="G31" s="187" t="str">
        <f>IFERROR(INDEX(BA!$O$4:$O$952,MATCH(G30,BA!$J$4:$J$952,0)),"")</f>
        <v>Increased employment opportunities</v>
      </c>
      <c r="H31" s="188"/>
      <c r="I31" s="189"/>
      <c r="K31" s="187" t="str">
        <f>IFERROR(INDEX(BA!$O$4:$O$952,MATCH(K30,BA!$J$4:$J$952,0)),"")</f>
        <v>Access to improved source of water</v>
      </c>
      <c r="L31" s="188"/>
      <c r="M31" s="189"/>
      <c r="O31" s="187" t="str">
        <f>IFERROR(INDEX(BA!$O$4:$O$952,MATCH(O30,BA!$J$4:$J$952,0)),"")</f>
        <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41 16384:16384" ht="15" customHeight="1" x14ac:dyDescent="0.15">
      <c r="A32" s="14"/>
      <c r="B32" s="104" t="s">
        <v>57</v>
      </c>
      <c r="C32" s="187" t="str">
        <f>IFERROR(INDEX(BA!$L$4:$L$952,MATCH(C30,BA!$J$4:$J$952,0)),"")</f>
        <v>Climate change mitigation</v>
      </c>
      <c r="D32" s="188"/>
      <c r="E32" s="189"/>
      <c r="G32" s="187" t="str">
        <f>IFERROR(INDEX(BA!$L$4:$L$952,MATCH(G30,BA!$J$4:$J$952,0)),"")</f>
        <v>Employment</v>
      </c>
      <c r="H32" s="188"/>
      <c r="I32" s="189"/>
      <c r="K32" s="187" t="str">
        <f>IFERROR(INDEX(BA!$L$4:$L$952,MATCH(K30,BA!$J$4:$J$952,0)),"")</f>
        <v>Access to basic services</v>
      </c>
      <c r="L32" s="188"/>
      <c r="M32" s="189"/>
      <c r="O32" s="187" t="str">
        <f>IFERROR(INDEX(BA!$L$4:$L$952,MATCH(O30,BA!$J$4:$J$952,0)),"")</f>
        <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15" customHeight="1" x14ac:dyDescent="0.15">
      <c r="A33" s="14"/>
      <c r="B33" s="104" t="s">
        <v>58</v>
      </c>
      <c r="C33" s="187" t="str">
        <f>IFERROR(INDEX(BA!$M$4:$M$952,MATCH(C30,BA!$J$4:$J$952,0)),"")</f>
        <v>13. Climate action</v>
      </c>
      <c r="D33" s="188"/>
      <c r="E33" s="189"/>
      <c r="G33" s="187" t="str">
        <f>IFERROR(INDEX(BA!$M$4:$M$952,MATCH(G30,BA!$J$4:$J$952,0)),"")</f>
        <v>8. Decent work and economic growth</v>
      </c>
      <c r="H33" s="188"/>
      <c r="I33" s="189"/>
      <c r="K33" s="187" t="str">
        <f>IFERROR(INDEX(BA!$M$4:$M$952,MATCH(K30,BA!$J$4:$J$952,0)),"")</f>
        <v xml:space="preserve">6. Clean water and sanitation </v>
      </c>
      <c r="L33" s="188"/>
      <c r="M33" s="189"/>
      <c r="O33" s="187" t="str">
        <f>IFERROR(INDEX(BA!$M$4:$M$952,MATCH(O30,BA!$J$4:$J$952,0)),"")</f>
        <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15" customHeight="1" x14ac:dyDescent="0.15">
      <c r="A34" s="14"/>
      <c r="B34" s="104" t="s">
        <v>59</v>
      </c>
      <c r="C34" s="187" t="str">
        <f>IFERROR(INDEX(BA!$N$4:$N$952,MATCH(C30,BA!$J$4:$J$952,0)),"")</f>
        <v>13.2 Integrate climate change measures into national policies, strategies and planning</v>
      </c>
      <c r="D34" s="188"/>
      <c r="E34" s="189"/>
      <c r="G34" s="187" t="str">
        <f>IFERROR(INDEX(BA!$N$4:$N$952,MATCH(G30,BA!$J$4:$J$952,0)),"")</f>
        <v>8.5 By 2030, achieve full and productive employment and decent work for all women and men, including for young people and persons with disabilities, and equal pay for work of equal value</v>
      </c>
      <c r="H34" s="188"/>
      <c r="I34" s="189"/>
      <c r="K34" s="187" t="str">
        <f>IFERROR(INDEX(BA!$N$4:$N$952,MATCH(K30,BA!$J$4:$J$952,0)),"")</f>
        <v>6.1 By 2030, achieve universal and equitable access to safe and affordable drinking water for all</v>
      </c>
      <c r="L34" s="188"/>
      <c r="M34" s="189"/>
      <c r="O34" s="187" t="str">
        <f>IFERROR(INDEX(BA!$N$4:$N$952,MATCH(O30,BA!$J$4:$J$952,0)),"")</f>
        <v/>
      </c>
      <c r="P34" s="188"/>
      <c r="Q34" s="189"/>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140.25" customHeight="1" x14ac:dyDescent="0.15">
      <c r="A35" s="14"/>
      <c r="B35" s="104" t="s">
        <v>60</v>
      </c>
      <c r="C35" s="187" t="str">
        <f>IFERROR(INDEX(BA!$Q$4:$Q$952,MATCH($C$30,BA!$J$4:$J$952,0)),"")</f>
        <v>Refers to total amount of greenhouse gases avoided or sequestered during the reporting period.</v>
      </c>
      <c r="D35" s="188"/>
      <c r="E35" s="189"/>
      <c r="G35" s="187" t="str">
        <f>IFERROR(INDEX(BA!$Q$4:$Q$952,MATCH($G$30,BA!$J$4:$J$952,0)),"")</f>
        <v>Refers to total jobs generated as a result of the project.</v>
      </c>
      <c r="H35" s="188"/>
      <c r="I35" s="189"/>
      <c r="K35" s="18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8"/>
      <c r="M35" s="189"/>
      <c r="O35" s="187" t="str">
        <f>IFERROR(INDEX(BA!$Q$4:$Q$952,MATCH($O$30,BA!$J$4:$J$952,0)),"")</f>
        <v/>
      </c>
      <c r="P35" s="188"/>
      <c r="Q35" s="189"/>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87.5" customHeight="1" x14ac:dyDescent="0.15">
      <c r="A36" s="114" t="s">
        <v>61</v>
      </c>
      <c r="B36" s="105" t="str">
        <f>BA!R3</f>
        <v>Guidance, calculation method and other considerations</v>
      </c>
      <c r="C36" s="18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8"/>
      <c r="E36" s="189"/>
      <c r="G36" s="18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8"/>
      <c r="I36" s="189"/>
      <c r="K36" s="18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8"/>
      <c r="M36" s="189"/>
      <c r="O36" s="187" t="str">
        <f>IFERROR(INDEX(BA!$R$4:$R$952,MATCH($O$30,BA!$J$4:$J$952,0)),"")</f>
        <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tr">
        <f>IFERROR(INDEX(BA!$S$4:$S$952,MATCH(C30,BA!$J$4:$J$952,0)),"")</f>
        <v>tCO2eq</v>
      </c>
      <c r="D37" s="206"/>
      <c r="E37" s="207"/>
      <c r="G37" s="205" t="str">
        <f>IFERROR(INDEX(BA!$S$4:$S$952,MATCH(G30,BA!$J$4:$J$952,0)),"")</f>
        <v>Number</v>
      </c>
      <c r="H37" s="206"/>
      <c r="I37" s="207"/>
      <c r="K37" s="205" t="str">
        <f>IFERROR(INDEX(BA!$S$4:$S$952,MATCH(K30,BA!$J$4:$J$952,0)),"")</f>
        <v>% or Number</v>
      </c>
      <c r="L37" s="206"/>
      <c r="M37" s="207"/>
      <c r="O37" s="205" t="str">
        <f>IFERROR(INDEX(BA!$S$4:$S$952,MATCH(O30,BA!$J$4:$J$952,0)),"")</f>
        <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tr">
        <f>IFERROR(INDEX(BA!$T$4:$T$952,MATCH(C30,BA!$J$4:$J$952,0)),"")</f>
        <v>Project activity</v>
      </c>
      <c r="D38" s="206"/>
      <c r="E38" s="207"/>
      <c r="G38" s="205" t="str">
        <f>IFERROR(INDEX(BA!$T$4:$T$952,MATCH(G30,BA!$J$4:$J$952,0)),"")</f>
        <v>Project activity</v>
      </c>
      <c r="H38" s="206"/>
      <c r="I38" s="207"/>
      <c r="K38" s="205" t="str">
        <f>IFERROR(INDEX(BA!$T$4:$T$952,MATCH(K30,BA!$J$4:$J$952,0)),"")</f>
        <v>Project activity</v>
      </c>
      <c r="L38" s="206"/>
      <c r="M38" s="207"/>
      <c r="O38" s="205" t="str">
        <f>IFERROR(INDEX(BA!$T$4:$T$952,MATCH(O30,BA!$J$4:$J$952,0)),"")</f>
        <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15" customHeight="1" x14ac:dyDescent="0.15">
      <c r="A39" s="14"/>
      <c r="B39" s="106" t="s">
        <v>64</v>
      </c>
      <c r="C39" s="205" t="str">
        <f>IFERROR(INDEX(BA!$U$4:$U$952,MATCH(C30,BA!$J$4:$J$952,0)),"")</f>
        <v>Calculation</v>
      </c>
      <c r="D39" s="206"/>
      <c r="E39" s="207"/>
      <c r="G39" s="20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6"/>
      <c r="I39" s="207"/>
      <c r="K39" s="205" t="str">
        <f>IFERROR(INDEX(BA!$U$4:$U$952,MATCH(K30,BA!$J$4:$J$952,0)),"")</f>
        <v>Household surveys</v>
      </c>
      <c r="L39" s="206"/>
      <c r="M39" s="207"/>
      <c r="O39" s="205" t="str">
        <f>IFERROR(INDEX(BA!$U$4:$U$952,MATCH(O30,BA!$J$4:$J$952,0)),"")</f>
        <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tr">
        <f>IFERROR(INDEX(BA!$V$4:$V$952,MATCH(C30,BA!$J$4:$J$952,0)),"")</f>
        <v>Annual</v>
      </c>
      <c r="D40" s="206"/>
      <c r="E40" s="207"/>
      <c r="G40" s="205" t="str">
        <f>IFERROR(INDEX(BA!$V$4:$V$952,MATCH(G30,BA!$J$4:$J$952,0)),"")</f>
        <v>Annual</v>
      </c>
      <c r="H40" s="206"/>
      <c r="I40" s="207"/>
      <c r="K40" s="205" t="str">
        <f>IFERROR(INDEX(BA!$V$4:$V$952,MATCH(K30,BA!$J$4:$J$952,0)),"")</f>
        <v>Annual</v>
      </c>
      <c r="L40" s="206"/>
      <c r="M40" s="207"/>
      <c r="O40" s="205" t="str">
        <f>IFERROR(INDEX(BA!$V$4:$V$952,MATCH(O30,BA!$J$4:$J$952,0)),"")</f>
        <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15" customHeight="1" x14ac:dyDescent="0.15">
      <c r="A41" s="14"/>
      <c r="B41" s="106" t="s">
        <v>66</v>
      </c>
      <c r="C41" s="205" t="str">
        <f>IFERROR(INDEX(BA!$X$4:$X$952,MATCH(C30,BA!$J$4:$J$952,0 )),"")</f>
        <v>NA</v>
      </c>
      <c r="D41" s="206"/>
      <c r="E41" s="207"/>
      <c r="G41" s="205" t="str">
        <f>IFERROR(INDEX(BA!$X$4:$X$952,MATCH(G30,BA!$J$4:$J$952,0 )),"")</f>
        <v>NA</v>
      </c>
      <c r="H41" s="206"/>
      <c r="I41" s="207"/>
      <c r="K41" s="205">
        <f>IFERROR(INDEX(BA!$X$4:$X$952,MATCH(K30,BA!$J$4:$J$952,0 )),"")</f>
        <v>0</v>
      </c>
      <c r="L41" s="206"/>
      <c r="M41" s="207"/>
      <c r="O41" s="205" t="str">
        <f>IFERROR(INDEX(BA!$X$4:$X$952,MATCH(O30,BA!$J$4:$J$952,0 )),"")</f>
        <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8.5" customHeight="1" x14ac:dyDescent="0.15">
      <c r="A42" s="14"/>
      <c r="B42" s="106" t="s">
        <v>67</v>
      </c>
      <c r="C42" s="205" t="str">
        <f>IFERROR(INDEX(BA!$Y$4:$Y$952,MATCH(C30,BA!$J$4:$J$952,0 )),"NA")</f>
        <v>Gold Standard approved SDG Impact Quantification methodologies are available at https://globalgoals.goldstandard.org/</v>
      </c>
      <c r="D42" s="206"/>
      <c r="E42" s="207"/>
      <c r="G42" s="205" t="str">
        <f>IFERROR(INDEX(BA!$Y$4:$Y$952,MATCH(G30,BA!$J$4:$J$952,0)),"")</f>
        <v>GRI 102: General Disclosures</v>
      </c>
      <c r="H42" s="206"/>
      <c r="I42" s="207"/>
      <c r="K42" s="205" t="str">
        <f>IFERROR(INDEX(BA!$Y$4:$Y$952,MATCH(K30,BA!$J$4:$J$952,0 )),"")</f>
        <v>Drinking water: https://washdata.org/monitoring/drinking-water</v>
      </c>
      <c r="L42" s="206"/>
      <c r="M42" s="207"/>
      <c r="O42" s="205" t="str">
        <f>IFERROR(INDEX(BA!$Y$4:$Y$952,MATCH(O30,BA!$J$4:$J$952,0 )),"")</f>
        <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6" t="s">
        <v>70</v>
      </c>
      <c r="B50" s="160" t="s">
        <v>71</v>
      </c>
      <c r="C50" s="220" t="str" cm="1">
        <f t="array" ref="C50">IFERROR(_xlfn.IFS(B26&lt;&gt;"",C26,B27&lt;&gt;"",C27),"")</f>
        <v>Amount of GHGs emissions avoided or sequestered</v>
      </c>
      <c r="D50" s="221"/>
      <c r="E50" s="222"/>
      <c r="F50" s="37"/>
      <c r="G50" s="220" t="str" cm="1">
        <f t="array" ref="G50">IFERROR(_xlfn.IFS(F26&lt;&gt;"",G26,F27&lt;&gt;"",G27),"")</f>
        <v>Total number of jobs</v>
      </c>
      <c r="H50" s="221"/>
      <c r="I50" s="222"/>
      <c r="J50" s="38"/>
      <c r="K50" s="220" t="str" cm="1">
        <f t="array" ref="K50">IFERROR(_xlfn.IFS(J26&lt;&gt;"",K26,J27&lt;&gt;"",K27),"")</f>
        <v>6.1.1 Proportion of population using safely managed drinking water services</v>
      </c>
      <c r="L50" s="221"/>
      <c r="M50" s="222"/>
      <c r="N50" s="38"/>
      <c r="O50" s="220" cm="1">
        <f t="array" ref="O50">IFERROR(_xlfn.IFS(N26&lt;&gt;"",O26,N27&lt;&gt;"",O27),"")</f>
        <v>0</v>
      </c>
      <c r="P50" s="221"/>
      <c r="Q50" s="222"/>
      <c r="R50" s="38"/>
      <c r="S50" s="220" cm="1">
        <f t="array" ref="S50">IFERROR(_xlfn.IFS(R26&lt;&gt;"",S26,R27&lt;&gt;"",S27),"")</f>
        <v>0</v>
      </c>
      <c r="T50" s="221"/>
      <c r="U50" s="222"/>
      <c r="V50" s="38"/>
      <c r="W50" s="220" cm="1">
        <f t="array" ref="W50">IFERROR(_xlfn.IFS(V26&lt;&gt;"",W26,V27&lt;&gt;"",W27),"")</f>
        <v>0</v>
      </c>
      <c r="X50" s="221"/>
      <c r="Y50" s="222"/>
      <c r="Z50" s="38"/>
      <c r="AA50" s="220" cm="1">
        <f t="array" ref="AA50">IFERROR(_xlfn.IFS(Z26&lt;&gt;"",AA26,Z27&lt;&gt;"",AA27),"")</f>
        <v>0</v>
      </c>
      <c r="AB50" s="221"/>
      <c r="AC50" s="222"/>
      <c r="AD50" s="38"/>
      <c r="AE50" s="220" cm="1">
        <f t="array" ref="AE50">IFERROR(_xlfn.IFS(AD26&lt;&gt;"",AE26,AD27&lt;&gt;"",AE27),"")</f>
        <v>0</v>
      </c>
      <c r="AF50" s="221"/>
      <c r="AG50" s="222"/>
      <c r="AH50" s="38"/>
      <c r="AI50" s="220" cm="1">
        <f t="array" ref="AI50">IFERROR(_xlfn.IFS(AH26&lt;&gt;"",AI26,AH27&lt;&gt;"",AI27),"")</f>
        <v>0</v>
      </c>
      <c r="AJ50" s="221"/>
      <c r="AK50" s="222"/>
      <c r="AL50" s="38"/>
      <c r="AM50" s="220" cm="1">
        <f t="array" ref="AM50">IFERROR(_xlfn.IFS(AL26&lt;&gt;"",AM26,AL27&lt;&gt;"",AM27),"")</f>
        <v>0</v>
      </c>
      <c r="AN50" s="221"/>
      <c r="AO50" s="222"/>
    </row>
    <row r="51" spans="1:41" x14ac:dyDescent="0.15">
      <c r="A51" s="186"/>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x14ac:dyDescent="0.15">
      <c r="A54" s="186"/>
      <c r="B54" s="106" t="s">
        <v>64</v>
      </c>
      <c r="C54" s="183"/>
      <c r="D54" s="184"/>
      <c r="E54" s="184"/>
      <c r="F54" s="37"/>
      <c r="G54" s="237" t="s">
        <v>1297</v>
      </c>
      <c r="H54" s="238"/>
      <c r="I54" s="238"/>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x14ac:dyDescent="0.15">
      <c r="A55" s="186"/>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1"/>
      <c r="B67" s="39" t="s">
        <v>83</v>
      </c>
      <c r="C67" s="239" t="s">
        <v>1300</v>
      </c>
      <c r="D67" s="239"/>
      <c r="E67" s="239"/>
      <c r="F67" s="37"/>
      <c r="G67" s="224" t="s">
        <v>1301</v>
      </c>
      <c r="H67" s="224"/>
      <c r="I67" s="224"/>
      <c r="J67" s="38"/>
      <c r="K67" s="224" t="s">
        <v>84</v>
      </c>
      <c r="L67" s="224"/>
      <c r="M67" s="224"/>
      <c r="N67" s="38"/>
      <c r="O67" s="224" t="s">
        <v>84</v>
      </c>
      <c r="P67" s="224"/>
      <c r="Q67" s="224"/>
      <c r="R67" s="38"/>
      <c r="S67" s="224" t="s">
        <v>84</v>
      </c>
      <c r="T67" s="224"/>
      <c r="U67" s="224"/>
      <c r="V67" s="38"/>
      <c r="W67" s="224" t="s">
        <v>84</v>
      </c>
      <c r="X67" s="224"/>
      <c r="Y67" s="224"/>
      <c r="Z67" s="38"/>
      <c r="AA67" s="224" t="s">
        <v>84</v>
      </c>
      <c r="AB67" s="224"/>
      <c r="AC67" s="224"/>
      <c r="AD67" s="38"/>
      <c r="AE67" s="224" t="s">
        <v>84</v>
      </c>
      <c r="AF67" s="224"/>
      <c r="AG67" s="224"/>
      <c r="AH67" s="38"/>
      <c r="AI67" s="224" t="s">
        <v>84</v>
      </c>
      <c r="AJ67" s="224"/>
      <c r="AK67" s="224"/>
      <c r="AL67" s="38"/>
      <c r="AM67" s="224" t="s">
        <v>84</v>
      </c>
      <c r="AN67" s="224"/>
      <c r="AO67" s="224"/>
    </row>
    <row r="68" spans="1:41" x14ac:dyDescent="0.15">
      <c r="A68" s="181"/>
      <c r="B68" s="225"/>
      <c r="C68" s="239"/>
      <c r="D68" s="239"/>
      <c r="E68" s="239"/>
      <c r="F68" s="37"/>
      <c r="G68" s="224"/>
      <c r="H68" s="224"/>
      <c r="I68" s="224"/>
      <c r="J68" s="38"/>
      <c r="K68" s="224"/>
      <c r="L68" s="224"/>
      <c r="M68" s="224"/>
      <c r="N68" s="38"/>
      <c r="O68" s="224"/>
      <c r="P68" s="224"/>
      <c r="Q68" s="224"/>
      <c r="R68" s="38"/>
      <c r="S68" s="224"/>
      <c r="T68" s="224"/>
      <c r="U68" s="224"/>
      <c r="V68" s="38"/>
      <c r="W68" s="224"/>
      <c r="X68" s="224"/>
      <c r="Y68" s="224"/>
      <c r="Z68" s="38"/>
      <c r="AA68" s="224"/>
      <c r="AB68" s="224"/>
      <c r="AC68" s="224"/>
      <c r="AD68" s="38"/>
      <c r="AE68" s="224"/>
      <c r="AF68" s="224"/>
      <c r="AG68" s="224"/>
      <c r="AH68" s="38"/>
      <c r="AI68" s="224"/>
      <c r="AJ68" s="224"/>
      <c r="AK68" s="224"/>
      <c r="AL68" s="38"/>
      <c r="AM68" s="224"/>
      <c r="AN68" s="224"/>
      <c r="AO68" s="224"/>
    </row>
    <row r="69" spans="1:41" x14ac:dyDescent="0.15">
      <c r="A69" s="181"/>
      <c r="B69" s="226"/>
      <c r="C69" s="239"/>
      <c r="D69" s="239"/>
      <c r="E69" s="239"/>
      <c r="F69" s="37"/>
      <c r="G69" s="224"/>
      <c r="H69" s="224"/>
      <c r="I69" s="224"/>
      <c r="J69" s="38"/>
      <c r="K69" s="224"/>
      <c r="L69" s="224"/>
      <c r="M69" s="224"/>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39"/>
      <c r="D70" s="239"/>
      <c r="E70" s="239"/>
      <c r="F70" s="37"/>
      <c r="G70" s="224"/>
      <c r="H70" s="224"/>
      <c r="I70" s="224"/>
      <c r="J70" s="38"/>
      <c r="K70" s="224"/>
      <c r="L70" s="224"/>
      <c r="M70" s="224"/>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39"/>
      <c r="D71" s="239"/>
      <c r="E71" s="239"/>
      <c r="F71" s="37"/>
      <c r="G71" s="224"/>
      <c r="H71" s="224"/>
      <c r="I71" s="224"/>
      <c r="J71" s="38"/>
      <c r="K71" s="224"/>
      <c r="L71" s="224"/>
      <c r="M71" s="224"/>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39"/>
      <c r="D72" s="239"/>
      <c r="E72" s="239"/>
      <c r="F72" s="37"/>
      <c r="G72" s="224"/>
      <c r="H72" s="224"/>
      <c r="I72" s="224"/>
      <c r="J72" s="38"/>
      <c r="K72" s="224"/>
      <c r="L72" s="224"/>
      <c r="M72" s="224"/>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7"/>
      <c r="C73" s="239"/>
      <c r="D73" s="239"/>
      <c r="E73" s="239"/>
      <c r="F73" s="37"/>
      <c r="G73" s="224"/>
      <c r="H73" s="224"/>
      <c r="I73" s="224"/>
      <c r="J73" s="38"/>
      <c r="K73" s="224"/>
      <c r="L73" s="224"/>
      <c r="M73" s="224"/>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row>
    <row r="75" spans="1:41" x14ac:dyDescent="0.15">
      <c r="A75" s="181"/>
    </row>
    <row r="76" spans="1:41" x14ac:dyDescent="0.15">
      <c r="A76" s="181"/>
    </row>
    <row r="77" spans="1:41" x14ac:dyDescent="0.15">
      <c r="A77" s="181"/>
    </row>
    <row r="78" spans="1:41" x14ac:dyDescent="0.15">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Ema Cima</cp:lastModifiedBy>
  <cp:revision/>
  <dcterms:created xsi:type="dcterms:W3CDTF">2020-07-30T17:29:20Z</dcterms:created>
  <dcterms:modified xsi:type="dcterms:W3CDTF">2021-12-27T10:28:36Z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