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720" yWindow="510" windowWidth="13740" windowHeight="8445"/>
  </bookViews>
  <sheets>
    <sheet name="Corredor dos Senandes" sheetId="6" r:id="rId1"/>
    <sheet name="Emission Factor 2011_MCTI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BAÍS">#REF!</definedName>
    <definedName name="ÁGUA_DAS_DUNAS">#REF!</definedName>
    <definedName name="ÁGUA_DOCE">#REF!</definedName>
    <definedName name="AHE_PORTO_ESTRELA">#REF!</definedName>
    <definedName name="ALBATROZ">[1]EOL!#REF!</definedName>
    <definedName name="ALEGRIA_I">#REF!</definedName>
    <definedName name="ALEGRIA_II">#REF!</definedName>
    <definedName name="ALHANDRA">[1]EOL!#REF!</definedName>
    <definedName name="AMPARO">[1]EOL!#REF!</definedName>
    <definedName name="AQUIBATÃ">[1]EOL!#REF!</definedName>
    <definedName name="ARIÓS">#REF!</definedName>
    <definedName name="ATLÂNTICA">[1]EOL!#REF!</definedName>
    <definedName name="BA_03_CAETITÉ">#REF!</definedName>
    <definedName name="Barra_da_Paciência">#REF!</definedName>
    <definedName name="BOM_JARDIM">[1]EOL!#REF!</definedName>
    <definedName name="BOM_JESUS">#REF!</definedName>
    <definedName name="BONS_VENTOS">#REF!</definedName>
    <definedName name="Cachoeira_Grande_I">#REF!</definedName>
    <definedName name="CAMPO_BELO">[1]EOL!#REF!</definedName>
    <definedName name="CAMURIM">[1]EOL!#REF!</definedName>
    <definedName name="CANOA_QUEBRADA">#REF!</definedName>
    <definedName name="CANOA_QUEBRADA_Rosa_dos_Ventos">#REF!</definedName>
    <definedName name="CARAVELA">[1]EOL!#REF!</definedName>
    <definedName name="CASCATA">[1]EOL!#REF!</definedName>
    <definedName name="CE_03_BOCA_DO_POÇO">#REF!</definedName>
    <definedName name="CE_04_LAGOINHA">#REF!</definedName>
    <definedName name="CE_07_ICAPUÍ">#REF!</definedName>
    <definedName name="CE_10_ACARAÚ">#REF!</definedName>
    <definedName name="CE_11_CAMOCIM">#REF!</definedName>
    <definedName name="COELHO_I">[1]EOL!#REF!</definedName>
    <definedName name="COELHO_II">[1]EOL!#REF!</definedName>
    <definedName name="COELHO_III">[1]EOL!#REF!</definedName>
    <definedName name="COELHO_IV">[1]EOL!#REF!</definedName>
    <definedName name="CRISPIM">[2]EOL!#REF!</definedName>
    <definedName name="CRUZ_ALTA">[1]EOL!#REF!</definedName>
    <definedName name="e">#REF!</definedName>
    <definedName name="FAZENDA_BRÍGIDA">#REF!</definedName>
    <definedName name="FAZENDA_NOVA">#REF!</definedName>
    <definedName name="folha1">[3]COMPRAS!$A$1:$P$28</definedName>
    <definedName name="folha2">[3]COMPRAS!$A$29:$P$52</definedName>
    <definedName name="folha3">[3]COMPRAS!$A$55:$P$79</definedName>
    <definedName name="FORTIM">#REF!</definedName>
    <definedName name="FOZ_DO_RIO_CHORÓ">#REF!</definedName>
    <definedName name="GAMELEIRA">#REF!</definedName>
    <definedName name="GARGAÚ">#REF!</definedName>
    <definedName name="GRAVATÁ">#REF!</definedName>
    <definedName name="GRAVATÁ_FRUITRADE">[1]EOL!#REF!</definedName>
    <definedName name="ICARAIZINHO">#REF!</definedName>
    <definedName name="JERICOACOARA">#REF!</definedName>
    <definedName name="LAGOA_DO_MATO">#REF!</definedName>
    <definedName name="MACEIÓ">#REF!</definedName>
    <definedName name="MANDACARU">[1]EOL!#REF!</definedName>
    <definedName name="MATARACA">[1]EOL!#REF!</definedName>
    <definedName name="MILLENNUUM">[1]EOL!#REF!</definedName>
    <definedName name="PARACURU">#REF!</definedName>
    <definedName name="PARACURU_Nova">#REF!</definedName>
    <definedName name="PARAÍSO_FAROL">#REF!</definedName>
    <definedName name="Parque_Eólico">#REF!</definedName>
    <definedName name="PARQUE_EÓLICO_CAPONGA">#REF!</definedName>
    <definedName name="PARQUE_EÓLICO_CASSINO">#REF!</definedName>
    <definedName name="PARQUE_EÓLICO_DE_BEBERIBE">#REF!</definedName>
    <definedName name="PARQUE_EÓLICO_DE_OSÓRIO">#REF!</definedName>
    <definedName name="PARQUE_EÓLICO_DE_PALMARES">#REF!</definedName>
    <definedName name="PARQUE_EÓLICO_DOS_ÍNDIOS">#REF!</definedName>
    <definedName name="PARQUE_EÓLICO_ELEBRÁS_CIDREIRA_1">#REF!</definedName>
    <definedName name="PARQUE_EÓLICO_ELEBRÁS_MOSTARDAS_1">#REF!</definedName>
    <definedName name="PARQUE_EÓLICO_ELEBRÁS_SANTA_VITÓRIA_DO_PALMAR_1">#REF!</definedName>
    <definedName name="PARQUE_EÓLICO_ENACEL">#REF!</definedName>
    <definedName name="PARQUE_EÓLICO_FAROL_DA_SOLIDÃO_I">#REF!</definedName>
    <definedName name="PARQUE_EÓLICO_GIRUÁ">[4]EOL!#REF!</definedName>
    <definedName name="PARQUE_EÓLICO_JAGUARÃO">#REF!</definedName>
    <definedName name="PARQUE_EÓLICO_JIRIBATU">#REF!</definedName>
    <definedName name="PARQUE_EÓLICO_LAGOA_DA_FIGUEIRA_II">#REF!</definedName>
    <definedName name="PARQUE_EÓLICO_LIVRAMENTO">#REF!</definedName>
    <definedName name="PARQUE_EÓLICO_MARMELEIRO_I">#REF!</definedName>
    <definedName name="PARQUE_EÓLICO_PONTA_DO_MEL">#REF!</definedName>
    <definedName name="PARQUE_EÓLICO_SANGRADOURO">#REF!</definedName>
    <definedName name="PARQUE_EÓLICO_SANTA_RITA_DO_SUL_I">#REF!</definedName>
    <definedName name="Parque_Eólico_Santa_Rita_do_Sul_II">#REF!</definedName>
    <definedName name="PARQUE_EÓLICO_SERRA_DOS_ANTUNES">#REF!</definedName>
    <definedName name="PARQUE_EÓLICO_TAINHAS">#REF!</definedName>
    <definedName name="PARQUE_EÓLICO_TAINHAS_I">#REF!</definedName>
    <definedName name="PCH_Aiuruoca">#REF!</definedName>
    <definedName name="PCH_Alto_Jauru">[5]PCH!#REF!</definedName>
    <definedName name="PCH_Altoé_II">[5]PCH!#REF!</definedName>
    <definedName name="PCH_Areia_Branca">#REF!</definedName>
    <definedName name="PCH_ARS">#REF!</definedName>
    <definedName name="PCH_Avante">[5]PCH!#REF!</definedName>
    <definedName name="PCH_Barra_da_Paciência">#REF!</definedName>
    <definedName name="PCH_Baruíto">#REF!</definedName>
    <definedName name="PCH_Bicame">[5]PCH!#REF!</definedName>
    <definedName name="PCH_Braço_Norte_III">#REF!</definedName>
    <definedName name="PCH_Buriti">#REF!</definedName>
    <definedName name="PCH_Caçador">#REF!</definedName>
    <definedName name="PCH_Cachimbo">[5]PCH!#REF!</definedName>
    <definedName name="PCH_Cachoeira_da_Providência">#REF!</definedName>
    <definedName name="PCH_Cachoeira_Encoberta">#REF!</definedName>
    <definedName name="PCH_Cachoeira_Escura">#REF!</definedName>
    <definedName name="PCH_Cachoeira_Formosa">#REF!</definedName>
    <definedName name="PCH_Cachoeira_Grande">#REF!</definedName>
    <definedName name="PCH_Cachoeirão">#REF!</definedName>
    <definedName name="PCH_Caldeirões">#REF!</definedName>
    <definedName name="PCH_Calheiros">#REF!</definedName>
    <definedName name="PCH_Carangola">#REF!</definedName>
    <definedName name="PCH_Carlos_Gonzatto">#REF!</definedName>
    <definedName name="PCH_Carrapatos">#REF!</definedName>
    <definedName name="PCH_Cascata">#REF!</definedName>
    <definedName name="PCH_Cazuza_Ferreira">[5]PCH!#REF!</definedName>
    <definedName name="PCH_Cocais_Grande">#REF!</definedName>
    <definedName name="PCH_Congonhal_I">[5]PCH!#REF!</definedName>
    <definedName name="PCH_Congonhal_II">[5]PCH!#REF!</definedName>
    <definedName name="PCH_Corrente_Grande">#REF!</definedName>
    <definedName name="PCH_Cotiporã">#REF!</definedName>
    <definedName name="PCH_Cristina">#REF!</definedName>
    <definedName name="PCH_Dourados">[5]PCH!#REF!</definedName>
    <definedName name="PCH_Dr._Henrique_Portugal">[5]PCH!#REF!</definedName>
    <definedName name="PCH_Ferradura">#REF!</definedName>
    <definedName name="PCH_Foz_do_Chopim">[5]PCH!#REF!</definedName>
    <definedName name="PCH_Fumaça">#REF!</definedName>
    <definedName name="PCH_Fumaça_IV">#REF!</definedName>
    <definedName name="PCH_Funil">#REF!</definedName>
    <definedName name="PCH_Furnas_do_Segredo">#REF!</definedName>
    <definedName name="PCH_Granada">#REF!</definedName>
    <definedName name="PCH_Guaraú">#REF!</definedName>
    <definedName name="PCH_Juara">#REF!</definedName>
    <definedName name="PCH_Jurumirim">#REF!</definedName>
    <definedName name="PCH_Lamins">#REF!</definedName>
    <definedName name="PCH_Linha_Emília">#REF!</definedName>
    <definedName name="PCH_Luiz_José_Sguário">[5]PCH!#REF!</definedName>
    <definedName name="PCH_Marcol">#REF!</definedName>
    <definedName name="PCH_Marzagão">[5]PCH!#REF!</definedName>
    <definedName name="PCH_Monte_Belo">[5]PCH!#REF!</definedName>
    <definedName name="PCH_Nhandu">#REF!</definedName>
    <definedName name="PCH_Ninho_da_Águia">#REF!</definedName>
    <definedName name="PCH_Nossa_Sra.das_Graças">[5]PCH!#REF!</definedName>
    <definedName name="PCH_Nossa_Sra.de_Fátima">[5]PCH!#REF!</definedName>
    <definedName name="PCH_Nova_Sinceridade">[5]PCH!#REF!</definedName>
    <definedName name="PCH_Nova_Xavantina">#REF!</definedName>
    <definedName name="PCH_Ombreiras">#REF!</definedName>
    <definedName name="PCH_Paes_Leme">[5]PCH!#REF!</definedName>
    <definedName name="PCH_Paina_II">#REF!</definedName>
    <definedName name="PCH_Palestina">#REF!</definedName>
    <definedName name="PCH_Paracambi">#REF!</definedName>
    <definedName name="PCH_Paraíso_I">#REF!</definedName>
    <definedName name="PCH_Paraitinga">#REF!</definedName>
    <definedName name="PCH_Passo_do_Meio">#REF!</definedName>
    <definedName name="PCH_Pedrinho_I">#REF!</definedName>
    <definedName name="PCH_Pesqueiro">#REF!</definedName>
    <definedName name="PCH_Piçarrão">[5]PCH!#REF!</definedName>
    <definedName name="PCH_Pirambeira">[5]PCH!#REF!</definedName>
    <definedName name="PCH_Piranhas">#REF!</definedName>
    <definedName name="PCH_Ponte">#REF!</definedName>
    <definedName name="PCH_Ponte_de_Pedra">#REF!</definedName>
    <definedName name="PCH_Poquim">[5]PCH!#REF!</definedName>
    <definedName name="PCH_Portobello">#REF!</definedName>
    <definedName name="PCH_Pulador">#REF!</definedName>
    <definedName name="PCH_Ribeirão">[5]PCH!#REF!</definedName>
    <definedName name="PCH_Rio_Branco">#REF!</definedName>
    <definedName name="PCH_Rochedo">#REF!</definedName>
    <definedName name="PCH_Rolador">#REF!</definedName>
    <definedName name="PCH_Salto">#REF!</definedName>
    <definedName name="PCH_Salto_Cafesoca">#REF!</definedName>
    <definedName name="PCH_Salto_Corgão">#REF!</definedName>
    <definedName name="PCH_Salto_das_Nuvens">[5]PCH!#REF!</definedName>
    <definedName name="PCH_Salto_do_Macaco">[5]PCH!#REF!</definedName>
    <definedName name="PCH_Salto_do_Paraopeba">[5]PCH!#REF!</definedName>
    <definedName name="PCH_Salto_do_Passo_Velho">[5]PCH!#REF!</definedName>
    <definedName name="PCH_Salto_Forqueta">[6]PCH!#REF!</definedName>
    <definedName name="PCH_Salto_Natal">#REF!</definedName>
    <definedName name="PCH_Salto_Voltão">[5]PCH!#REF!</definedName>
    <definedName name="PCH_Salto_Weissbach">[5]PCH!#REF!</definedName>
    <definedName name="PCH_Santa_Bárbara">[5]PCH!#REF!</definedName>
    <definedName name="PCH_Santa_Edwiges_I">#REF!</definedName>
    <definedName name="PCH_Santa_Edwiges_II">#REF!</definedName>
    <definedName name="PCH_Santa_Edwiges_III">#REF!</definedName>
    <definedName name="PCH_Santa_Laura">#REF!</definedName>
    <definedName name="PCH_Santo_Antônio">[5]PCH!#REF!</definedName>
    <definedName name="PCH_São_Geraldo">[5]PCH!#REF!</definedName>
    <definedName name="PCH_São_João">#REF!</definedName>
    <definedName name="PCH_São_João_do_Parecis">#REF!</definedName>
    <definedName name="PCH_São_João_I">#REF!</definedName>
    <definedName name="PCH_São_João_II">#REF!</definedName>
    <definedName name="PCH_São_Joaquim">#REF!</definedName>
    <definedName name="PCH_São_Joaquim_I">#REF!</definedName>
    <definedName name="PCH_São_Jorge_I">[5]PCH!#REF!</definedName>
    <definedName name="PCH_São_Romão">#REF!</definedName>
    <definedName name="PCH_São_Simão">#REF!</definedName>
    <definedName name="PCH_Sapezal">#REF!</definedName>
    <definedName name="PCH_Sítio_Grande">#REF!</definedName>
    <definedName name="PCH_Triunfo">#REF!</definedName>
    <definedName name="PCH_Varginha">[5]PCH!#REF!</definedName>
    <definedName name="PCH_Várzea_Alegre">[5]PCH!#REF!</definedName>
    <definedName name="PCH_Vitorino">[5]PCH!#REF!</definedName>
    <definedName name="PE_01_MARCOLÂNDIA">#REF!</definedName>
    <definedName name="PE_02_SERRA_DA_MACAMBIRA">#REF!</definedName>
    <definedName name="PE_03_POÇÃO">#REF!</definedName>
    <definedName name="PE_05_SERRA_DO_PAU_D_ARCO">#REF!</definedName>
    <definedName name="PECÉM_Eletrowind">#REF!</definedName>
    <definedName name="PECÉM_Fuhrlander">#REF!</definedName>
    <definedName name="PECÉM_SIIF">#REF!</definedName>
    <definedName name="PEDRA_DO_SAL">#REF!</definedName>
    <definedName name="PIRAUÁ">#REF!</definedName>
    <definedName name="PONTAL_DAS_ALMAS">#REF!</definedName>
    <definedName name="PRAIA_DO_ARROMBADO">#REF!</definedName>
    <definedName name="PRAIA_DO_MORGADO">#REF!</definedName>
    <definedName name="PRAIA_FORMOSA">#REF!</definedName>
    <definedName name="PRAIAS_DE_PARAJURU">#REF!</definedName>
    <definedName name="PRESIDENTE">[1]EOL!#REF!</definedName>
    <definedName name="PÚLPITO">[1]EOL!#REF!</definedName>
    <definedName name="QUINTANILHA_MACHADO_I">#REF!</definedName>
    <definedName name="QUINTANILHA_MACHADO_II">#REF!</definedName>
    <definedName name="REDONDA">#REF!</definedName>
    <definedName name="RIO_DO_OURO">[1]EOL!#REF!</definedName>
    <definedName name="RN_01_MEL">#REF!</definedName>
    <definedName name="RN_03_GAMELEIRA">#REF!</definedName>
    <definedName name="RN_04_PITITINGA">#REF!</definedName>
    <definedName name="RN_06_MACACOS">#REF!</definedName>
    <definedName name="RN_10_TRÊS_IRMÃOS">#REF!</definedName>
    <definedName name="RN_11_GUAMARÉ_FASE_I">#REF!</definedName>
    <definedName name="RN_14_SÃO_BENTO_DO_NORTE">#REF!</definedName>
    <definedName name="RN_15_RIO_DO_FOGO">#REF!</definedName>
    <definedName name="RN_17_SERRA_DE_SANTANA">#REF!</definedName>
    <definedName name="RN_19_JUREMAL">#REF!</definedName>
    <definedName name="RN_20_SERRA_DO_MOSSORÓ">#REF!</definedName>
    <definedName name="RN_21_PARQUE_EÓLICO_SALINAS">#REF!</definedName>
    <definedName name="SALTO">[1]EOL!#REF!</definedName>
    <definedName name="SANTA_IZABEL">#REF!</definedName>
    <definedName name="SANTA_MARIA">[1]EOL!#REF!</definedName>
    <definedName name="SANTA_MARTA">#REF!</definedName>
    <definedName name="SANTO_ANTÔNIO">[1]EOL!#REF!</definedName>
    <definedName name="TAÍBA_ÁGUIA">#REF!</definedName>
    <definedName name="TAÍBA_ALBATROZ">#REF!</definedName>
    <definedName name="UBAJARA">#REF!</definedName>
    <definedName name="UHE_14_DE_JULHO">#REF!</definedName>
    <definedName name="UHE_AIMORÉS">#REF!</definedName>
    <definedName name="UHE_BARRA_DO_BRAÚNA">#REF!</definedName>
    <definedName name="UHE_BARRA_DOS_COQUEIROS">#REF!</definedName>
    <definedName name="UHE_BARRA_GRANDE">#REF!</definedName>
    <definedName name="UHE_BAÚ_I">#REF!</definedName>
    <definedName name="UHE_CACHOEIRINHA">#REF!</definedName>
    <definedName name="UHE_CAÇU">#REF!</definedName>
    <definedName name="UHE_CAMPOS_NOVOS">#REF!</definedName>
    <definedName name="UHE_CANA_BRAVA">#REF!</definedName>
    <definedName name="UHE_CANDONGA">#REF!</definedName>
    <definedName name="UHE_CAPIM_BRANCO_I">#REF!</definedName>
    <definedName name="UHE_CAPIM_BRANCO_II">#REF!</definedName>
    <definedName name="UHE_CASTRO_ALVES">#REF!</definedName>
    <definedName name="UHE_CORUMBÁ_III">#REF!</definedName>
    <definedName name="UHE_CORUMBÁ_IV">#REF!</definedName>
    <definedName name="UHE_COUTO_MAGALHÃES">#REF!</definedName>
    <definedName name="UHE_CUBATÃO">#REF!</definedName>
    <definedName name="UHE_DONA_FRANCISCA">#REF!</definedName>
    <definedName name="UHE_ESPORA">#REF!</definedName>
    <definedName name="UHE_ESTREITO">[7]UHE!#REF!</definedName>
    <definedName name="UHE_FOZ_DO_CHAPECÓ">#REF!</definedName>
    <definedName name="UHE_FUNDÃO">#REF!</definedName>
    <definedName name="UHE_FUNIL">#REF!</definedName>
    <definedName name="UHE_GUAPORÉ">#REF!</definedName>
    <definedName name="UHE_IRAPÉ">#REF!</definedName>
    <definedName name="UHE_ITÁ">#REF!</definedName>
    <definedName name="UHE_ITAOCARA">#REF!</definedName>
    <definedName name="UHE_ITAPEBI">#REF!</definedName>
    <definedName name="UHE_ITIQUIRA_I">#REF!</definedName>
    <definedName name="UHE_ITIQUIRA_II">#REF!</definedName>
    <definedName name="UHE_ITUMIRIM">#REF!</definedName>
    <definedName name="UHE_JAURU">#REF!</definedName>
    <definedName name="UHE_LAJEADO">#REF!</definedName>
    <definedName name="UHE_LUÍS_EDUARDO_MAGALHÃES">[8]UHE!#REF!</definedName>
    <definedName name="UHE_MACHADINHO">#REF!</definedName>
    <definedName name="UHE_MANSO">#REF!</definedName>
    <definedName name="UHE_MONJOLINHO">#REF!</definedName>
    <definedName name="UHE_MONTE_CLARO">#REF!</definedName>
    <definedName name="UHE_MURTA">#REF!</definedName>
    <definedName name="UHE_OLHO_D_ÁGUA">#REF!</definedName>
    <definedName name="UHE_OURINHOS">#REF!</definedName>
    <definedName name="UHE_PAI_QUERÊ">#REF!</definedName>
    <definedName name="UHE_PEDRA_DO_CAVALO">#REF!</definedName>
    <definedName name="UHE_PEIXE_ANGICAL">#REF!</definedName>
    <definedName name="UHE_PICADA">#REF!</definedName>
    <definedName name="UHE_PIRAJÚ">#REF!</definedName>
    <definedName name="UHE_PONTE_DE_PEDRA">#REF!</definedName>
    <definedName name="UHE_PORTO_PRIMAVERA">#REF!</definedName>
    <definedName name="UHE_QUEBRA_QUEIXO">#REF!</definedName>
    <definedName name="UHE_QUEIMADO">#REF!</definedName>
    <definedName name="UHE_RONDON_II">#REF!</definedName>
    <definedName name="UHE_SALTO">#REF!</definedName>
    <definedName name="UHE_SALTO_DO_RIO_VERDINHO">#REF!</definedName>
    <definedName name="UHE_SALTO_PILÃO">#REF!</definedName>
    <definedName name="UHE_SALTO_SANTIAGO">#REF!</definedName>
    <definedName name="UHE_SANTA_CLARA">#REF!</definedName>
    <definedName name="UHE_SANTA_CLARA_2">#REF!</definedName>
    <definedName name="UHE_SANTA_ISABEL">#REF!</definedName>
    <definedName name="UHE_SANTO_ANTÔNIO">#REF!</definedName>
    <definedName name="UHE_SÃO_DOMINGOS">#REF!</definedName>
    <definedName name="UHE_SÃO_JOÃO">#REF!</definedName>
    <definedName name="UHE_SÃO_SALVADOR">#REF!</definedName>
    <definedName name="UHE_SERRA_DO_FACÃO">#REF!</definedName>
    <definedName name="UHE_TRAIRA_II">[7]UHE!#REF!</definedName>
    <definedName name="UHE_TUCURUÍ">#REF!</definedName>
    <definedName name="ujio">[8]UHE!$A$139</definedName>
    <definedName name="UTE_AÇOMINAS">#REF!</definedName>
    <definedName name="UTE_ARACRUZ">#REF!</definedName>
    <definedName name="UTE_ARARAQUARA">'[9]Cronograma UTE (16...)'!#REF!</definedName>
    <definedName name="UTE_ARAUCÁRIA">#REF!</definedName>
    <definedName name="UTE_ARJONA">#REF!</definedName>
    <definedName name="UTE_BANDEIRANTE">'[10]Cronograma UTE (16...)'!#REF!</definedName>
    <definedName name="UTE_BARRALCOOL">'[11]Cronograma UTE (16..)'!#REF!</definedName>
    <definedName name="UTE_BARREIRO">'[12]Cronograma UTE (16...)'!#REF!</definedName>
    <definedName name="UTE_BUNGI_ARAXÁ">#REF!</definedName>
    <definedName name="UTE_CABIÚNAS">#REF!</definedName>
    <definedName name="UTE_CACHOEIRA">'[13]Cronograma UTE (18...)'!#REF!</definedName>
    <definedName name="UTE_CAMAÇARI">'[14]cronograma PPT (137...)'!#REF!</definedName>
    <definedName name="UTE_CAMPO_FLORIDO">#REF!</definedName>
    <definedName name="UTE_CAMPO_GRANDE">#REF!</definedName>
    <definedName name="UTE_CANOAS__REFAP">#REF!</definedName>
    <definedName name="UTE_CARAÍBA">#REF!</definedName>
    <definedName name="UTE_CARAPINA_BRASYMPE">#REF!</definedName>
    <definedName name="UTE_CELPAV_IV">#REF!</definedName>
    <definedName name="UTE_CERRADINHO">#REF!</definedName>
    <definedName name="UTE_CIVIT_BRASYMPE">#REF!</definedName>
    <definedName name="UTE_CORN_PRODUCTS_BALSA">#REF!</definedName>
    <definedName name="UTE_CORN_PRODUCTS_MOGI">#REF!</definedName>
    <definedName name="UTE_CORUMBÁ">#REF!</definedName>
    <definedName name="UTE_CORURIPE_ITURAMA">'[11]Cronograma UTE (16..)'!#REF!</definedName>
    <definedName name="UTE_COTEMINAS">#REF!</definedName>
    <definedName name="UTE_CUBATÃO__CCBS">#REF!</definedName>
    <definedName name="UTE_CUIABÁ">#REF!</definedName>
    <definedName name="UTE_DELTA">'[15]Cronograma UTE (17...)'!#REF!</definedName>
    <definedName name="UTE_DESTILARIA_J.B.">#REF!</definedName>
    <definedName name="UTE_DUKE_ENERGY_1">#REF!</definedName>
    <definedName name="UTE_DUNAS">#REF!</definedName>
    <definedName name="UTE_ECOLUZ">'[13]Cronograma UTE (18...)'!#REF!</definedName>
    <definedName name="UTE_ELETROBOLT">#REF!</definedName>
    <definedName name="UTE_ELETROBRÁS">'[16]Cronograma UTE (16...)'!#REF!</definedName>
    <definedName name="UTE_ENGEVIX">#REF!</definedName>
    <definedName name="UTE_EQUIPAV">'[17]Cronograma UTE (16..)'!#REF!</definedName>
    <definedName name="UTE_F_242">'[11]Cronograma UTE (16..)'!#REF!</definedName>
    <definedName name="UTE_FAFEN">#REF!</definedName>
    <definedName name="UTE_FORTALEZA">#REF!</definedName>
    <definedName name="UTE_GIASA">#REF!</definedName>
    <definedName name="UTE_IBIRITÉ">#REF!</definedName>
    <definedName name="UTE_IGUATEMI_BAHIA">#REF!</definedName>
    <definedName name="UTE_INTERNATIONAL_PAPER">#REF!</definedName>
    <definedName name="UTE_ITACOATIARA">#REF!</definedName>
    <definedName name="UTE_JACAREÍ">#REF!</definedName>
    <definedName name="UTE_JAGUARIÚNA">#REF!</definedName>
    <definedName name="UTE_JAPUNGU">'[18]Cronograma UTE (17...)'!#REF!</definedName>
    <definedName name="UTE_JARDIM_BRASYMPE">#REF!</definedName>
    <definedName name="UTE_JUATUBA">#REF!</definedName>
    <definedName name="UTE_JUIZ_DE_FORA">#REF!</definedName>
    <definedName name="UTE_LANDULPHO_ALVES">#REF!</definedName>
    <definedName name="UTE_LUCÉLIA">#REF!</definedName>
    <definedName name="UTE_MACAÉ_MERCHANT">#REF!</definedName>
    <definedName name="UTE_MARITUBA">'[13]Cronograma UTE (18...)'!#REF!</definedName>
    <definedName name="UTE_MATO_GROSSO_DO_SUL_POWER">'[19]Cronograma UTE (17...)'!#REF!</definedName>
    <definedName name="UTE_MOGI_MIRIM">#REF!</definedName>
    <definedName name="UTE_NORTE_FLUMINENSE">#REF!</definedName>
    <definedName name="UTE_NOVA_PIRATININGA">#REF!</definedName>
    <definedName name="UTE_OPTIGLOBE_RIO">'[20]Cronograma UTE (16...)'!#REF!</definedName>
    <definedName name="UTE_PARAÍBA">#REF!</definedName>
    <definedName name="UTE_PAULÍNIA">#REF!</definedName>
    <definedName name="UTE_PIRATINI">#REF!</definedName>
    <definedName name="UTE_PIRELLI_FEIRA_DE_SANTANA">'[20]Cronograma PPT-Cog (87...)'!#REF!</definedName>
    <definedName name="UTE_PIRELLI_GRAVATAÍ">'[19]Cronograma PPT-Cog (94...)'!#REF!</definedName>
    <definedName name="UTE_POLIBRASIL_GLOBENERGY">#REF!</definedName>
    <definedName name="UTE_PONTA_DE_UBU_BRAS.">#REF!</definedName>
    <definedName name="UTE_RHODIA_PAULÍNIA">#REF!</definedName>
    <definedName name="UTE_RHODIA_SANTO_ANDRÉ">#REF!</definedName>
    <definedName name="UTE_RIBEIRÃO_MOINHO">#REF!</definedName>
    <definedName name="UTE_RIO_LARGO_BRASYMPE">#REF!</definedName>
    <definedName name="UTE_RIOGEN_FASE_I">'[21]Cronograma UTE (21...)'!#REF!</definedName>
    <definedName name="UTE_SANTA_CÂNDIDA">'[9]Cronograma UTE (16...)'!#REF!</definedName>
    <definedName name="UTE_SANTA_ELISA">'[13]Cronograma UTE (18...)'!#REF!</definedName>
    <definedName name="UTE_SANTO_ANTÔNIO">#REF!</definedName>
    <definedName name="UTE_SÃO_FRANCISCO">'[13]Cronograma UTE (18...)'!#REF!</definedName>
    <definedName name="UTE_SÃO_JOSÉ_DO_RIO_CLARO">'[19]Cronograma UTE (17...)'!#REF!</definedName>
    <definedName name="UTE_SHOPPING_TABOÃO">#REF!</definedName>
    <definedName name="UTE_SIMASA">'[19]Cronograma UTE (17...)'!#REF!</definedName>
    <definedName name="UTE_TERMOBAHIA">#REF!</definedName>
    <definedName name="UTE_TERMOCABO">#REF!</definedName>
    <definedName name="UTE_TERMOCATARINENSE">#REF!</definedName>
    <definedName name="UTE_TERMOCEARÁ">#REF!</definedName>
    <definedName name="UTE_TERMONORTE_II">#REF!</definedName>
    <definedName name="UTE_TERMOPERNAMBUCO">#REF!</definedName>
    <definedName name="UTE_TERMORIO">#REF!</definedName>
    <definedName name="UTE_TERMOSERGIPE">#REF!</definedName>
    <definedName name="UTE_TRÊS_LAGOAS">#REF!</definedName>
    <definedName name="UTE_URUGUAIANA">#REF!</definedName>
    <definedName name="UTE_VALE_DO_AÇÚ">#REF!</definedName>
    <definedName name="UTE_VOLTA_GRANDE">'[15]Cronograma UTE (17...)'!#REF!</definedName>
    <definedName name="VALE_DA_ESPERANÇA">#REF!</definedName>
    <definedName name="VERDES_MARES">#REF!</definedName>
    <definedName name="VITÓRIA">[1]EOL!#REF!</definedName>
    <definedName name="VOLTA_DO_RIO">#REF!</definedName>
    <definedName name="XAVANTE">[1]EOL!#REF!</definedName>
  </definedNames>
  <calcPr calcId="125725"/>
</workbook>
</file>

<file path=xl/calcChain.xml><?xml version="1.0" encoding="utf-8"?>
<calcChain xmlns="http://schemas.openxmlformats.org/spreadsheetml/2006/main">
  <c r="B40" i="6"/>
  <c r="B33"/>
  <c r="E23"/>
  <c r="D23"/>
  <c r="C23"/>
  <c r="B23"/>
  <c r="F23" s="1"/>
  <c r="E22"/>
  <c r="D22"/>
  <c r="C22"/>
  <c r="B22"/>
  <c r="F22" s="1"/>
  <c r="E21"/>
  <c r="D21"/>
  <c r="C21"/>
  <c r="B21"/>
  <c r="F21" s="1"/>
  <c r="E20"/>
  <c r="D20"/>
  <c r="C20"/>
  <c r="B20"/>
  <c r="F20" s="1"/>
  <c r="E19"/>
  <c r="D19"/>
  <c r="C19"/>
  <c r="B19"/>
  <c r="F19" s="1"/>
  <c r="E18"/>
  <c r="D18"/>
  <c r="C18"/>
  <c r="B18"/>
  <c r="F18" s="1"/>
  <c r="E17"/>
  <c r="D17"/>
  <c r="C17"/>
  <c r="B17"/>
  <c r="F17" s="1"/>
  <c r="E16"/>
  <c r="E24" s="1"/>
  <c r="D16"/>
  <c r="D24" s="1"/>
  <c r="C16"/>
  <c r="C24" s="1"/>
  <c r="B16"/>
  <c r="B24" s="1"/>
  <c r="F24" l="1"/>
  <c r="F16"/>
  <c r="B29"/>
  <c r="O12" i="11"/>
  <c r="B59" i="6"/>
  <c r="B38" l="1"/>
  <c r="E45"/>
  <c r="E44"/>
  <c r="E43"/>
  <c r="E42"/>
  <c r="E41"/>
  <c r="E40"/>
  <c r="E39"/>
  <c r="E38"/>
  <c r="B45"/>
  <c r="B44"/>
  <c r="B43"/>
  <c r="B42"/>
  <c r="B41"/>
  <c r="D39"/>
  <c r="C38"/>
  <c r="D38"/>
  <c r="C45"/>
  <c r="C44"/>
  <c r="C43"/>
  <c r="C42"/>
  <c r="C41"/>
  <c r="C40"/>
  <c r="C39"/>
  <c r="D45"/>
  <c r="D44"/>
  <c r="D43"/>
  <c r="D42"/>
  <c r="D41"/>
  <c r="D40"/>
  <c r="B39"/>
  <c r="E46"/>
  <c r="F38"/>
  <c r="E47" l="1"/>
  <c r="F39"/>
  <c r="C52" s="1"/>
  <c r="E52" s="1"/>
  <c r="D47"/>
  <c r="F40"/>
  <c r="C53" s="1"/>
  <c r="E53" s="1"/>
  <c r="F42"/>
  <c r="C55" s="1"/>
  <c r="E55" s="1"/>
  <c r="F44"/>
  <c r="C57" s="1"/>
  <c r="E57" s="1"/>
  <c r="B47"/>
  <c r="D46"/>
  <c r="C46"/>
  <c r="B46"/>
  <c r="C47"/>
  <c r="F41"/>
  <c r="C54" s="1"/>
  <c r="E54" s="1"/>
  <c r="F43"/>
  <c r="C56" s="1"/>
  <c r="E56" s="1"/>
  <c r="F45"/>
  <c r="C58" s="1"/>
  <c r="E58" s="1"/>
  <c r="C51"/>
  <c r="F46" l="1"/>
  <c r="F47"/>
  <c r="E51"/>
  <c r="C59"/>
  <c r="E59" s="1"/>
</calcChain>
</file>

<file path=xl/sharedStrings.xml><?xml version="1.0" encoding="utf-8"?>
<sst xmlns="http://schemas.openxmlformats.org/spreadsheetml/2006/main" count="88" uniqueCount="49">
  <si>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</si>
  <si>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</si>
  <si>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</si>
  <si>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</si>
  <si>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</si>
  <si>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</si>
  <si>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</si>
  <si>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</si>
  <si>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</si>
  <si>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</si>
  <si>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</si>
  <si>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</si>
  <si>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</si>
  <si>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WOM</t>
  </si>
  <si>
    <t>WBM</t>
  </si>
  <si>
    <t>EFgrid,OM</t>
  </si>
  <si>
    <t>EFgrid,BM</t>
  </si>
  <si>
    <t xml:space="preserve">Commercial Operation </t>
  </si>
  <si>
    <t>Period</t>
  </si>
  <si>
    <t>Emission Factor</t>
  </si>
  <si>
    <t>Emission Reduction</t>
  </si>
  <si>
    <t>Annual Average</t>
  </si>
  <si>
    <t>Years</t>
  </si>
  <si>
    <t>WPPs Corredor dos Senandes II, III, IV e Vento Aragano I</t>
  </si>
  <si>
    <t>Day</t>
  </si>
  <si>
    <t>Corredor dos Senandes II</t>
  </si>
  <si>
    <t>Corredor dos Senandes III</t>
  </si>
  <si>
    <t>Corredor dos Senandes IV</t>
  </si>
  <si>
    <t>Vento Aragano I</t>
  </si>
  <si>
    <t>WPPs</t>
  </si>
  <si>
    <t>Installed Capacity (MW)</t>
  </si>
  <si>
    <r>
      <t>Estimation of leakage 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</si>
  <si>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r>
      <t>Estimation of Total Emission Reductions 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</si>
  <si>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r>
      <t>Total (tCO</t>
    </r>
    <r>
      <rPr>
        <b/>
        <sz val="8"/>
        <rFont val="Arial"/>
        <family val="2"/>
      </rPr>
      <t>2</t>
    </r>
    <r>
      <rPr>
        <b/>
        <sz val="12"/>
        <rFont val="Arial"/>
        <family val="2"/>
      </rPr>
      <t>e)</t>
    </r>
  </si>
  <si>
    <r>
      <t>Total (tCO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</si>
  <si>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r>
      <t>Estimated emissions from the project activity 
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</si>
  <si>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r>
      <t>Estimation of baseline emissions 
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</si>
  <si>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t>TOTAL</t>
  </si>
  <si>
    <t>Net  Electricity Generation (MWh/ano)</t>
  </si>
  <si>
    <t>Building margin</t>
  </si>
  <si>
    <t>Medium Emission Factor (tCO2/MWh) - ANNUAL</t>
  </si>
  <si>
    <t>Operation Margin</t>
  </si>
  <si>
    <t>Medium Emission Factor (tCO2/MWh) - MONTHLY</t>
  </si>
  <si>
    <t>MÊS</t>
  </si>
  <si>
    <t>Medium</t>
  </si>
  <si>
    <t>Average emission factor (tCO2/MWh) - Daily</t>
  </si>
  <si>
    <t>Month</t>
  </si>
  <si>
    <t xml:space="preserve"> EGPJ,y (MW/year)</t>
  </si>
  <si>
    <t>EFgrid,CM,2011*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</si>
</sst>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"/>
    <numFmt numFmtId="166" formatCode="_(* #,##0_);_(* \(#,##0\);_(* &quot;-&quot;??_);_(@_)"/>
    <numFmt numFmtId="167" formatCode="[$-416]mmmm\-yy;@"/>
    <numFmt numFmtId="168" formatCode="0.0%"/>
  </numFmts>
  <fonts count="29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2"/>
      <name val="Arial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vertAlign val="subscript"/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8" fillId="4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13" fillId="0" borderId="3" applyNumberFormat="0" applyFill="0" applyAlignment="0" applyProtection="0"/>
    <xf numFmtId="0" fontId="6" fillId="21" borderId="2" applyNumberForma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2" fillId="7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12" fillId="7" borderId="1" applyNumberFormat="0" applyAlignment="0" applyProtection="0"/>
    <xf numFmtId="0" fontId="13" fillId="0" borderId="3" applyNumberFormat="0" applyFill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8" fillId="0" borderId="9">
      <alignment horizontal="center" vertical="center"/>
    </xf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1" fillId="24" borderId="19" xfId="0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1" fillId="0" borderId="0" xfId="0" applyFont="1" applyAlignment="1">
      <alignment horizontal="center"/>
    </xf>
    <xf numFmtId="166" fontId="21" fillId="0" borderId="0" xfId="72" applyNumberFormat="1" applyFont="1"/>
    <xf numFmtId="166" fontId="21" fillId="0" borderId="0" xfId="0" applyNumberFormat="1" applyFont="1" applyBorder="1"/>
    <xf numFmtId="166" fontId="22" fillId="0" borderId="0" xfId="0" applyNumberFormat="1" applyFont="1"/>
    <xf numFmtId="166" fontId="21" fillId="0" borderId="0" xfId="0" applyNumberFormat="1" applyFont="1"/>
    <xf numFmtId="0" fontId="22" fillId="0" borderId="0" xfId="0" applyFont="1" applyBorder="1" applyAlignment="1"/>
    <xf numFmtId="166" fontId="22" fillId="0" borderId="0" xfId="72" applyNumberFormat="1" applyFont="1" applyBorder="1"/>
    <xf numFmtId="166" fontId="22" fillId="0" borderId="9" xfId="72" applyNumberFormat="1" applyFont="1" applyBorder="1"/>
    <xf numFmtId="164" fontId="22" fillId="0" borderId="0" xfId="72" applyFont="1"/>
    <xf numFmtId="0" fontId="22" fillId="0" borderId="9" xfId="0" applyFont="1" applyBorder="1" applyAlignment="1">
      <alignment horizontal="center"/>
    </xf>
    <xf numFmtId="166" fontId="22" fillId="0" borderId="9" xfId="72" applyNumberFormat="1" applyFont="1" applyBorder="1" applyAlignment="1">
      <alignment horizontal="center"/>
    </xf>
    <xf numFmtId="166" fontId="22" fillId="0" borderId="15" xfId="0" applyNumberFormat="1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1" fillId="26" borderId="12" xfId="0" applyFont="1" applyFill="1" applyBorder="1" applyAlignment="1">
      <alignment horizontal="center"/>
    </xf>
    <xf numFmtId="0" fontId="21" fillId="26" borderId="19" xfId="0" applyFont="1" applyFill="1" applyBorder="1"/>
    <xf numFmtId="0" fontId="21" fillId="25" borderId="31" xfId="0" applyFont="1" applyFill="1" applyBorder="1"/>
    <xf numFmtId="0" fontId="21" fillId="0" borderId="9" xfId="0" applyFont="1" applyBorder="1" applyAlignment="1">
      <alignment horizontal="center"/>
    </xf>
    <xf numFmtId="0" fontId="21" fillId="25" borderId="13" xfId="0" applyFont="1" applyFill="1" applyBorder="1" applyAlignment="1">
      <alignment horizontal="center" vertical="center" wrapText="1"/>
    </xf>
    <xf numFmtId="0" fontId="21" fillId="25" borderId="33" xfId="0" applyFont="1" applyFill="1" applyBorder="1" applyAlignment="1">
      <alignment horizontal="center" vertical="center" wrapText="1"/>
    </xf>
    <xf numFmtId="0" fontId="21" fillId="25" borderId="34" xfId="0" applyFont="1" applyFill="1" applyBorder="1" applyAlignment="1">
      <alignment horizontal="center" vertical="center" wrapText="1"/>
    </xf>
    <xf numFmtId="0" fontId="21" fillId="26" borderId="14" xfId="0" applyFont="1" applyFill="1" applyBorder="1" applyAlignment="1">
      <alignment horizontal="center"/>
    </xf>
    <xf numFmtId="166" fontId="21" fillId="26" borderId="14" xfId="72" applyNumberFormat="1" applyFont="1" applyFill="1" applyBorder="1" applyAlignment="1">
      <alignment horizontal="center"/>
    </xf>
    <xf numFmtId="166" fontId="21" fillId="26" borderId="16" xfId="0" applyNumberFormat="1" applyFont="1" applyFill="1" applyBorder="1" applyAlignment="1">
      <alignment horizontal="center"/>
    </xf>
    <xf numFmtId="0" fontId="21" fillId="26" borderId="31" xfId="0" applyFont="1" applyFill="1" applyBorder="1"/>
    <xf numFmtId="165" fontId="21" fillId="25" borderId="24" xfId="0" applyNumberFormat="1" applyFont="1" applyFill="1" applyBorder="1"/>
    <xf numFmtId="0" fontId="21" fillId="25" borderId="9" xfId="0" applyFont="1" applyFill="1" applyBorder="1" applyAlignment="1">
      <alignment horizontal="left"/>
    </xf>
    <xf numFmtId="167" fontId="21" fillId="25" borderId="9" xfId="0" applyNumberFormat="1" applyFont="1" applyFill="1" applyBorder="1" applyAlignment="1">
      <alignment horizontal="left"/>
    </xf>
    <xf numFmtId="0" fontId="21" fillId="25" borderId="9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1" fillId="0" borderId="19" xfId="0" applyFont="1" applyBorder="1" applyAlignment="1">
      <alignment horizontal="center"/>
    </xf>
    <xf numFmtId="3" fontId="22" fillId="0" borderId="9" xfId="0" applyNumberFormat="1" applyFont="1" applyBorder="1" applyAlignment="1">
      <alignment horizontal="center"/>
    </xf>
    <xf numFmtId="0" fontId="21" fillId="26" borderId="9" xfId="0" applyFont="1" applyFill="1" applyBorder="1" applyAlignment="1">
      <alignment horizontal="center"/>
    </xf>
    <xf numFmtId="166" fontId="21" fillId="26" borderId="9" xfId="72" applyNumberFormat="1" applyFont="1" applyFill="1" applyBorder="1"/>
    <xf numFmtId="166" fontId="21" fillId="26" borderId="9" xfId="72" applyNumberFormat="1" applyFont="1" applyFill="1" applyBorder="1" applyAlignment="1">
      <alignment horizontal="center"/>
    </xf>
    <xf numFmtId="0" fontId="21" fillId="0" borderId="9" xfId="0" applyFont="1" applyBorder="1"/>
    <xf numFmtId="166" fontId="22" fillId="24" borderId="9" xfId="72" applyNumberFormat="1" applyFont="1" applyFill="1" applyBorder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0" fontId="21" fillId="24" borderId="40" xfId="0" applyFont="1" applyFill="1" applyBorder="1" applyAlignment="1">
      <alignment horizontal="center"/>
    </xf>
    <xf numFmtId="1" fontId="22" fillId="0" borderId="0" xfId="0" applyNumberFormat="1" applyFont="1"/>
    <xf numFmtId="167" fontId="21" fillId="25" borderId="9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/>
    </xf>
    <xf numFmtId="168" fontId="22" fillId="0" borderId="0" xfId="84" applyNumberFormat="1" applyFont="1" applyAlignment="1">
      <alignment horizontal="center"/>
    </xf>
    <xf numFmtId="4" fontId="22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0" fontId="21" fillId="25" borderId="9" xfId="0" applyFont="1" applyFill="1" applyBorder="1" applyAlignment="1">
      <alignment horizontal="center" vertical="center" wrapText="1"/>
    </xf>
    <xf numFmtId="0" fontId="27" fillId="0" borderId="0" xfId="0" applyFont="1"/>
    <xf numFmtId="0" fontId="27" fillId="32" borderId="0" xfId="0" applyFont="1" applyFill="1"/>
    <xf numFmtId="0" fontId="28" fillId="32" borderId="0" xfId="0" applyFont="1" applyFill="1"/>
    <xf numFmtId="0" fontId="27" fillId="0" borderId="44" xfId="0" applyFont="1" applyBorder="1"/>
    <xf numFmtId="0" fontId="27" fillId="0" borderId="47" xfId="0" applyFont="1" applyBorder="1"/>
    <xf numFmtId="0" fontId="27" fillId="30" borderId="20" xfId="0" applyFont="1" applyFill="1" applyBorder="1" applyAlignment="1">
      <alignment horizontal="center"/>
    </xf>
    <xf numFmtId="0" fontId="27" fillId="30" borderId="21" xfId="0" applyFont="1" applyFill="1" applyBorder="1" applyAlignment="1">
      <alignment horizontal="center"/>
    </xf>
    <xf numFmtId="0" fontId="27" fillId="31" borderId="0" xfId="0" applyFont="1" applyFill="1" applyAlignment="1">
      <alignment horizontal="center"/>
    </xf>
    <xf numFmtId="0" fontId="27" fillId="31" borderId="0" xfId="0" applyFont="1" applyFill="1" applyBorder="1" applyAlignment="1">
      <alignment horizontal="center"/>
    </xf>
    <xf numFmtId="0" fontId="27" fillId="31" borderId="47" xfId="0" applyFont="1" applyFill="1" applyBorder="1" applyAlignment="1">
      <alignment horizontal="center"/>
    </xf>
    <xf numFmtId="0" fontId="27" fillId="30" borderId="22" xfId="0" applyFont="1" applyFill="1" applyBorder="1" applyAlignment="1">
      <alignment horizontal="center"/>
    </xf>
    <xf numFmtId="0" fontId="27" fillId="30" borderId="23" xfId="0" applyFont="1" applyFill="1" applyBorder="1" applyAlignment="1">
      <alignment horizontal="center"/>
    </xf>
    <xf numFmtId="165" fontId="27" fillId="0" borderId="48" xfId="0" applyNumberFormat="1" applyFont="1" applyBorder="1" applyAlignment="1">
      <alignment horizontal="right"/>
    </xf>
    <xf numFmtId="165" fontId="27" fillId="0" borderId="49" xfId="0" applyNumberFormat="1" applyFont="1" applyBorder="1"/>
    <xf numFmtId="0" fontId="27" fillId="28" borderId="21" xfId="0" applyFont="1" applyFill="1" applyBorder="1" applyAlignment="1">
      <alignment horizontal="center"/>
    </xf>
    <xf numFmtId="0" fontId="27" fillId="31" borderId="21" xfId="0" applyFont="1" applyFill="1" applyBorder="1" applyAlignment="1">
      <alignment horizontal="center"/>
    </xf>
    <xf numFmtId="0" fontId="27" fillId="0" borderId="21" xfId="0" applyFont="1" applyBorder="1" applyAlignment="1">
      <alignment horizontal="center"/>
    </xf>
    <xf numFmtId="165" fontId="27" fillId="0" borderId="0" xfId="0" applyNumberFormat="1" applyFont="1" applyAlignment="1">
      <alignment horizontal="right"/>
    </xf>
    <xf numFmtId="165" fontId="27" fillId="0" borderId="25" xfId="0" applyNumberFormat="1" applyFont="1" applyBorder="1" applyAlignment="1">
      <alignment horizontal="right"/>
    </xf>
    <xf numFmtId="0" fontId="27" fillId="0" borderId="23" xfId="0" applyFont="1" applyBorder="1" applyAlignment="1">
      <alignment horizontal="center"/>
    </xf>
    <xf numFmtId="165" fontId="27" fillId="0" borderId="48" xfId="0" applyNumberFormat="1" applyFont="1" applyBorder="1"/>
    <xf numFmtId="165" fontId="27" fillId="0" borderId="24" xfId="0" applyNumberFormat="1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center"/>
    </xf>
    <xf numFmtId="0" fontId="21" fillId="25" borderId="9" xfId="0" applyFont="1" applyFill="1" applyBorder="1" applyAlignment="1">
      <alignment horizontal="center" vertical="center" wrapText="1"/>
    </xf>
    <xf numFmtId="167" fontId="21" fillId="25" borderId="32" xfId="0" applyNumberFormat="1" applyFont="1" applyFill="1" applyBorder="1" applyAlignment="1">
      <alignment horizontal="center" vertical="center"/>
    </xf>
    <xf numFmtId="167" fontId="21" fillId="25" borderId="18" xfId="0" applyNumberFormat="1" applyFont="1" applyFill="1" applyBorder="1" applyAlignment="1">
      <alignment horizontal="center" vertical="center"/>
    </xf>
    <xf numFmtId="165" fontId="21" fillId="26" borderId="31" xfId="0" applyNumberFormat="1" applyFont="1" applyFill="1" applyBorder="1" applyAlignment="1">
      <alignment horizontal="center"/>
    </xf>
    <xf numFmtId="165" fontId="21" fillId="26" borderId="35" xfId="0" applyNumberFormat="1" applyFont="1" applyFill="1" applyBorder="1" applyAlignment="1">
      <alignment horizontal="center"/>
    </xf>
    <xf numFmtId="165" fontId="21" fillId="26" borderId="36" xfId="0" applyNumberFormat="1" applyFont="1" applyFill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2" fontId="22" fillId="0" borderId="29" xfId="0" applyNumberFormat="1" applyFont="1" applyBorder="1" applyAlignment="1">
      <alignment horizontal="center"/>
    </xf>
    <xf numFmtId="2" fontId="22" fillId="0" borderId="30" xfId="0" applyNumberFormat="1" applyFont="1" applyBorder="1" applyAlignment="1">
      <alignment horizontal="center"/>
    </xf>
    <xf numFmtId="2" fontId="22" fillId="0" borderId="32" xfId="0" applyNumberFormat="1" applyFont="1" applyBorder="1" applyAlignment="1">
      <alignment horizontal="center"/>
    </xf>
    <xf numFmtId="165" fontId="22" fillId="0" borderId="53" xfId="0" applyNumberFormat="1" applyFont="1" applyBorder="1" applyAlignment="1">
      <alignment horizontal="center"/>
    </xf>
    <xf numFmtId="165" fontId="22" fillId="0" borderId="43" xfId="0" applyNumberFormat="1" applyFont="1" applyBorder="1" applyAlignment="1">
      <alignment horizontal="center"/>
    </xf>
    <xf numFmtId="165" fontId="22" fillId="0" borderId="54" xfId="0" applyNumberFormat="1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6" fillId="27" borderId="0" xfId="0" applyFont="1" applyFill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28" borderId="17" xfId="0" applyFont="1" applyFill="1" applyBorder="1" applyAlignment="1">
      <alignment horizontal="center"/>
    </xf>
    <xf numFmtId="0" fontId="27" fillId="28" borderId="41" xfId="0" applyFont="1" applyFill="1" applyBorder="1" applyAlignment="1">
      <alignment horizontal="center"/>
    </xf>
    <xf numFmtId="0" fontId="27" fillId="0" borderId="42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6" fillId="29" borderId="0" xfId="0" applyFont="1" applyFill="1" applyAlignment="1">
      <alignment horizontal="center"/>
    </xf>
    <xf numFmtId="0" fontId="27" fillId="28" borderId="26" xfId="0" applyFont="1" applyFill="1" applyBorder="1" applyAlignment="1">
      <alignment horizontal="center"/>
    </xf>
    <xf numFmtId="0" fontId="27" fillId="28" borderId="37" xfId="0" applyFont="1" applyFill="1" applyBorder="1" applyAlignment="1">
      <alignment horizontal="center"/>
    </xf>
    <xf numFmtId="0" fontId="27" fillId="0" borderId="45" xfId="0" applyFont="1" applyBorder="1" applyAlignment="1">
      <alignment horizontal="center"/>
    </xf>
    <xf numFmtId="0" fontId="27" fillId="0" borderId="46" xfId="0" applyFont="1" applyBorder="1" applyAlignment="1">
      <alignment horizontal="center"/>
    </xf>
    <xf numFmtId="0" fontId="27" fillId="28" borderId="50" xfId="0" applyFont="1" applyFill="1" applyBorder="1" applyAlignment="1">
      <alignment horizontal="center"/>
    </xf>
    <xf numFmtId="0" fontId="27" fillId="28" borderId="51" xfId="0" applyFont="1" applyFill="1" applyBorder="1" applyAlignment="1">
      <alignment horizontal="center"/>
    </xf>
    <xf numFmtId="0" fontId="27" fillId="0" borderId="52" xfId="0" applyFont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" xfId="7" builtinId="30" customBuiltin="1"/>
    <cellStyle name="20% - Ênfase2" xfId="8" builtinId="34" customBuiltin="1"/>
    <cellStyle name="20% - Ênfase3" xfId="9" builtinId="38" customBuiltin="1"/>
    <cellStyle name="20% - Ênfase4" xfId="10" builtinId="42" customBuiltin="1"/>
    <cellStyle name="20% - Ênfase5" xfId="11" builtinId="46" customBuiltin="1"/>
    <cellStyle name="20% - Ênfase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Ênfase1" xfId="19" builtinId="31" customBuiltin="1"/>
    <cellStyle name="40% - Ênfase2" xfId="20" builtinId="35" customBuiltin="1"/>
    <cellStyle name="40% - Ênfase3" xfId="21" builtinId="39" customBuiltin="1"/>
    <cellStyle name="40% - Ênfase4" xfId="22" builtinId="43" customBuiltin="1"/>
    <cellStyle name="40% - Ênfase5" xfId="23" builtinId="47" customBuiltin="1"/>
    <cellStyle name="40% - Ênfase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Ênfase1" xfId="31" builtinId="32" customBuiltin="1"/>
    <cellStyle name="60% - Ênfase2" xfId="32" builtinId="36" customBuiltin="1"/>
    <cellStyle name="60% - Ênfase3" xfId="33" builtinId="40" customBuiltin="1"/>
    <cellStyle name="60% - Ênfase4" xfId="34" builtinId="44" customBuiltin="1"/>
    <cellStyle name="60% - Ênfase5" xfId="35" builtinId="48" customBuiltin="1"/>
    <cellStyle name="60% - Ênfase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om" xfId="44" builtinId="26" customBuiltin="1"/>
    <cellStyle name="Calculation" xfId="45"/>
    <cellStyle name="Cálculo" xfId="46" builtinId="22" customBuiltin="1"/>
    <cellStyle name="Célula de Verificação" xfId="47" builtinId="23" customBuiltin="1"/>
    <cellStyle name="Célula Vinculada" xfId="48" builtinId="24" customBuiltin="1"/>
    <cellStyle name="Check Cell" xfId="49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to" xfId="63" builtinId="27" customBuiltin="1"/>
    <cellStyle name="Input" xfId="64"/>
    <cellStyle name="Linked Cell" xfId="65"/>
    <cellStyle name="Neutra" xfId="66" builtinId="28" customBuiltin="1"/>
    <cellStyle name="Neutral" xfId="67"/>
    <cellStyle name="Normal" xfId="0" builtinId="0"/>
    <cellStyle name="Nota" xfId="68" builtinId="10" customBuiltin="1"/>
    <cellStyle name="Note" xfId="69"/>
    <cellStyle name="Output" xfId="70"/>
    <cellStyle name="Porcentagem" xfId="84" builtinId="5"/>
    <cellStyle name="Saída" xfId="71" builtinId="21" customBuiltin="1"/>
    <cellStyle name="Separador de milhares" xfId="72" builtinId="3"/>
    <cellStyle name="Texto de Aviso" xfId="73" builtinId="11" customBuiltin="1"/>
    <cellStyle name="Texto Explicativo" xfId="74" builtinId="53" customBuiltin="1"/>
    <cellStyle name="Title" xfId="75"/>
    <cellStyle name="Título" xfId="76" builtinId="15" customBuiltin="1"/>
    <cellStyle name="Título 1" xfId="77" builtinId="16" customBuiltin="1"/>
    <cellStyle name="Título 2" xfId="78" builtinId="17" customBuiltin="1"/>
    <cellStyle name="Título 3" xfId="79" builtinId="18" customBuiltin="1"/>
    <cellStyle name="Título 4" xfId="80" builtinId="19" customBuiltin="1"/>
    <cellStyle name="TITULOS" xfId="81"/>
    <cellStyle name="Total" xfId="82" builtinId="25" customBuiltin="1"/>
    <cellStyle name="Warning Text" xfId="83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_de_Eventos_EOL_out_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jan_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de%20Eventos%20UTE%20-%20dezemb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mar_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mai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dez_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jun_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dez_20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de%20Eventos%20UTE%20-%20novemb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Meus%20documentos_REC/Cronograma%20de%20Eventos%20UTE%20-%20Ofici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WINDOWS/TEMP/Cronograma%20de%20Eventos%20UTE%20-%20jun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_de_Eventos_EOL_jul_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WINDOWS/TEMP/Cronograma%20de%20Eventos%20UTE%20-%20ago_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jul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eco\econergy\Documents%20and%20Settings\usuario\Configura&#231;&#245;es%20locais\Temp\Diret&#243;rio%20tempor&#225;rio%201%20para%20consumo2000.zip\COMPRA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_de_Eventos_EOL_abr2004%20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de%20Eventos%20PCH_15-10-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_EventosPCH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de%20Eventos%20UHE_de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WINDOWS/TEMP/Cronograma%20de%20Eventos%20UHE_no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dos/Documents%20and%20Settings/rafaervilha/Configura&#231;&#245;es%20locais/Temp/Cronograma%20de%20Eventos%20UTE%20-%20jul_20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Resumo Ambiental"/>
      <sheetName val="Resumo Ambiental (PROINFA)"/>
      <sheetName val="EOL"/>
      <sheetName val="EOL PROINF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6...)"/>
      <sheetName val="Resumo PPT (14)"/>
      <sheetName val="cronograma PPT (65...)"/>
      <sheetName val="Resumo PPT-Cog (15)"/>
      <sheetName val="Cronograma PPT-Cog (92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Alterações (3)"/>
      <sheetName val="Quadro Resumo (4,5,6)"/>
      <sheetName val="Resumo (7)"/>
      <sheetName val="Operação Comercial (8,9)"/>
      <sheetName val="Usinas PPT (10)"/>
      <sheetName val="PPT Cogeração (11)"/>
      <sheetName val="Resumo (12) "/>
      <sheetName val="Cronograma UTE (16..)"/>
      <sheetName val="Resumo PPT (13)"/>
      <sheetName val="Cronograma PPT (63...)"/>
      <sheetName val="Resumo PPT-Cog (14)"/>
      <sheetName val="Cronograma PPT-Cog (93..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6...)"/>
      <sheetName val="Resumo PPT (14)"/>
      <sheetName val="cronograma PPT (68...)"/>
      <sheetName val="Resumo PPT-Cog (15)"/>
      <sheetName val="Cronograma PPT-Cog (93..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2)"/>
      <sheetName val="PPT Cogeração (13)"/>
      <sheetName val="Resumo (14) "/>
      <sheetName val="Cronograma UTE (18...)"/>
      <sheetName val="Resumo Biomassa (15)"/>
      <sheetName val="Cronograma Biomassa (41...)"/>
      <sheetName val="Resumo PPT (16)"/>
      <sheetName val="cronograma PPT (113...)"/>
      <sheetName val="Resumo PPT-Cog (17)"/>
      <sheetName val="Cronograma PPT-Cog (137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7)"/>
      <sheetName val="PPT Cogeração (18)"/>
      <sheetName val="Resumo (19) "/>
      <sheetName val="Cronograma UTE (24...)"/>
      <sheetName val="Resumo Biomassa (20)"/>
      <sheetName val="Cronograma Biomassa (46...)"/>
      <sheetName val="Resumo PROINFA (21)"/>
      <sheetName val="Cronograma PROINFA (107...)"/>
      <sheetName val="Resumo PPT (22)"/>
      <sheetName val="cronograma PPT (137...)"/>
      <sheetName val="Resumo PPT-Cog (23)"/>
      <sheetName val="Cronograma PPT-Cog (161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Alterações (3)"/>
      <sheetName val="Quadro Resumo (4,5,6)"/>
      <sheetName val="Resumo (7)"/>
      <sheetName val="Operação Comercial (8,9,10)"/>
      <sheetName val="Usinas PPT (11)"/>
      <sheetName val="PPT Cogeração (12)"/>
      <sheetName val="Resumo (13) "/>
      <sheetName val="Cronograma UTE (17...)"/>
      <sheetName val="Resumo PPT (14)"/>
      <sheetName val="cronograma PPT (64...)"/>
      <sheetName val="Resumo PPT-Cog (15)"/>
      <sheetName val="Cronograma PPT-Cog (92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6...)"/>
      <sheetName val="Resumo PPT (14)"/>
      <sheetName val="cronograma PPT (66...)"/>
      <sheetName val="Resumo PPT-Cog (15)"/>
      <sheetName val="Cronograma PPT-Cog (93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Quadro Resumo (4,5,6)"/>
      <sheetName val="Resumo (7)"/>
      <sheetName val="Operação Comercial (8,9)"/>
      <sheetName val="Usinas PPT (10)"/>
      <sheetName val="PPT Cogeração (11)"/>
      <sheetName val="Resumo (12) "/>
      <sheetName val="Cronograma UTE (16..)"/>
      <sheetName val="Resumo PPT (13)"/>
      <sheetName val="Cronograma PPT (66...)"/>
      <sheetName val="Resumo PPT-Cog (14)"/>
      <sheetName val="Cronograma PPT-Cog (96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Alterações (3)"/>
      <sheetName val="Quadro Resumo (4,5,6)"/>
      <sheetName val="Resumo (7)"/>
      <sheetName val="Operação Comercial (8,9,10)"/>
      <sheetName val="Usinas PPT (11)"/>
      <sheetName val="PPT Cogeração (12)"/>
      <sheetName val="Resumo (13) "/>
      <sheetName val="Cronograma UTE (17...)"/>
      <sheetName val="Resumo PPT (14)"/>
      <sheetName val="Cronograma PPT (65...)"/>
      <sheetName val="Resumo PPT-Cog (15)"/>
      <sheetName val="Cronograma PPT-Cog (94...)"/>
      <sheetName val="Alterações"/>
      <sheetName val="Quadro Resumo (3,4,5)"/>
      <sheetName val="Resumo (6)"/>
      <sheetName val="Operação Comercial (7,8)"/>
      <sheetName val="Usinas PPT (9)"/>
      <sheetName val="PPT Cogeração (10)"/>
      <sheetName val="Resumo (11) "/>
      <sheetName val="Cronograma UTE (15..)"/>
      <sheetName val="Resumo PPT (12)"/>
      <sheetName val="Cronograma PPT (59...)"/>
      <sheetName val="Resumo PPT-Cog (13)"/>
      <sheetName val="Cronograma PPT-Cog (89...)"/>
      <sheetName val="Operação Comercial (8,9)"/>
      <sheetName val="Usinas PPT (10)"/>
      <sheetName val="PPT Cogeração (11)"/>
      <sheetName val="Resumo (12) "/>
      <sheetName val="Cronograma UTE (16..)"/>
      <sheetName val="Resumo PPT (13)"/>
      <sheetName val="Cronograma PPT (66...)"/>
      <sheetName val="Resumo PPT-Cog (14)"/>
      <sheetName val="Cronograma PPT-Cog (96...)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7...)"/>
      <sheetName val="Resumo PPT (14)"/>
      <sheetName val="cronograma PPT (66...)"/>
      <sheetName val="Resumo PPT-Cog (15)"/>
      <sheetName val="Cronograma PPT-Cog (94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Resumo Ambiental"/>
      <sheetName val="EOL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6...)"/>
      <sheetName val="Resumo PPT (14)"/>
      <sheetName val="cronograma PPT (59...)"/>
      <sheetName val="Resumo PPT-Cog (15)"/>
      <sheetName val="Cronograma PPT-Cog (87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4)"/>
      <sheetName val="PPT Cogeração (15)"/>
      <sheetName val="Resumo (16) "/>
      <sheetName val="Cronograma UTE (21...)"/>
      <sheetName val="Resumo Biomassa (17,18)"/>
      <sheetName val="Cronograma Biomassa (43...)"/>
      <sheetName val="Resumo PPT (19)"/>
      <sheetName val="cronograma PPT (117...)"/>
      <sheetName val="Resumo PPT-Cog (20)"/>
      <sheetName val="Cronograma PPT-Cog (141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COMPRAS"/>
    </sheetNames>
    <sheetDataSet>
      <sheetData sheetId="0" refreshError="1"/>
      <sheetData sheetId="1">
        <row r="4">
          <cell r="B4" t="str">
            <v>COMPRAS</v>
          </cell>
          <cell r="C4" t="str">
            <v xml:space="preserve">  Óleo  Diesel (l)  -  2000</v>
          </cell>
        </row>
        <row r="6">
          <cell r="A6" t="str">
            <v>USINA</v>
          </cell>
          <cell r="C6" t="str">
            <v>JAN</v>
          </cell>
          <cell r="D6" t="str">
            <v>FEV</v>
          </cell>
          <cell r="E6" t="str">
            <v>MAR</v>
          </cell>
          <cell r="F6" t="str">
            <v>ABR</v>
          </cell>
          <cell r="G6" t="str">
            <v>MAI</v>
          </cell>
          <cell r="H6" t="str">
            <v>JUN</v>
          </cell>
          <cell r="I6" t="str">
            <v>JUL</v>
          </cell>
          <cell r="J6" t="str">
            <v>AGO</v>
          </cell>
          <cell r="K6" t="str">
            <v>SET</v>
          </cell>
          <cell r="L6" t="str">
            <v>OUT</v>
          </cell>
          <cell r="M6" t="str">
            <v>NOV</v>
          </cell>
          <cell r="N6" t="str">
            <v>DEZ</v>
          </cell>
          <cell r="O6" t="str">
            <v>TOTAL</v>
          </cell>
        </row>
        <row r="7">
          <cell r="A7" t="str">
            <v>Brasília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Cuiabá</v>
          </cell>
          <cell r="C8">
            <v>12495550</v>
          </cell>
          <cell r="D8">
            <v>14241579</v>
          </cell>
          <cell r="E8">
            <v>10804180</v>
          </cell>
          <cell r="F8">
            <v>9769660</v>
          </cell>
          <cell r="G8">
            <v>11376530</v>
          </cell>
          <cell r="H8">
            <v>11833210</v>
          </cell>
          <cell r="I8">
            <v>11152839</v>
          </cell>
          <cell r="J8">
            <v>12360870</v>
          </cell>
          <cell r="K8">
            <v>10722641</v>
          </cell>
          <cell r="L8">
            <v>13296200</v>
          </cell>
          <cell r="M8">
            <v>14715670</v>
          </cell>
          <cell r="N8">
            <v>17231030</v>
          </cell>
          <cell r="O8">
            <v>149999959</v>
          </cell>
        </row>
        <row r="9">
          <cell r="A9" t="str">
            <v>Santa Cruz</v>
          </cell>
          <cell r="C9">
            <v>210000</v>
          </cell>
          <cell r="D9">
            <v>180000</v>
          </cell>
          <cell r="E9">
            <v>150000</v>
          </cell>
          <cell r="F9">
            <v>150000</v>
          </cell>
          <cell r="G9">
            <v>270000</v>
          </cell>
          <cell r="H9">
            <v>30000</v>
          </cell>
          <cell r="I9">
            <v>270000</v>
          </cell>
          <cell r="J9">
            <v>180000</v>
          </cell>
          <cell r="K9">
            <v>210000</v>
          </cell>
          <cell r="L9">
            <v>150000</v>
          </cell>
          <cell r="M9">
            <v>150000</v>
          </cell>
          <cell r="N9">
            <v>120000</v>
          </cell>
          <cell r="O9">
            <v>2070000</v>
          </cell>
        </row>
        <row r="10">
          <cell r="A10" t="str">
            <v>Campos</v>
          </cell>
          <cell r="C10">
            <v>5000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5000</v>
          </cell>
        </row>
        <row r="11">
          <cell r="A11" t="str">
            <v>Carioba</v>
          </cell>
          <cell r="C11">
            <v>2600</v>
          </cell>
          <cell r="D11">
            <v>0</v>
          </cell>
          <cell r="E11">
            <v>2800</v>
          </cell>
          <cell r="F11">
            <v>3100</v>
          </cell>
          <cell r="G11">
            <v>3420</v>
          </cell>
          <cell r="H11">
            <v>3420</v>
          </cell>
          <cell r="I11">
            <v>0</v>
          </cell>
          <cell r="J11">
            <v>0</v>
          </cell>
          <cell r="K11">
            <v>0</v>
          </cell>
          <cell r="L11">
            <v>3000</v>
          </cell>
          <cell r="M11">
            <v>3000</v>
          </cell>
          <cell r="N11">
            <v>2730</v>
          </cell>
          <cell r="O11">
            <v>24070</v>
          </cell>
        </row>
        <row r="12">
          <cell r="A12" t="str">
            <v>Igarapé</v>
          </cell>
          <cell r="C12">
            <v>15000</v>
          </cell>
          <cell r="D12">
            <v>15000</v>
          </cell>
          <cell r="E12">
            <v>15000</v>
          </cell>
          <cell r="F12">
            <v>15000</v>
          </cell>
          <cell r="G12">
            <v>15000</v>
          </cell>
          <cell r="H12">
            <v>15000</v>
          </cell>
          <cell r="I12">
            <v>10000</v>
          </cell>
          <cell r="J12">
            <v>10000</v>
          </cell>
          <cell r="K12">
            <v>10000</v>
          </cell>
          <cell r="L12">
            <v>10000</v>
          </cell>
          <cell r="M12">
            <v>10000</v>
          </cell>
          <cell r="N12">
            <v>10000</v>
          </cell>
          <cell r="O12">
            <v>150000</v>
          </cell>
        </row>
        <row r="13">
          <cell r="A13" t="str">
            <v>J.Lacerda A *</v>
          </cell>
          <cell r="C13">
            <v>180000</v>
          </cell>
          <cell r="D13">
            <v>145000</v>
          </cell>
          <cell r="E13">
            <v>235000</v>
          </cell>
          <cell r="F13">
            <v>205000</v>
          </cell>
          <cell r="G13">
            <v>175000</v>
          </cell>
          <cell r="H13">
            <v>30000</v>
          </cell>
          <cell r="I13">
            <v>90000</v>
          </cell>
          <cell r="J13">
            <v>150000</v>
          </cell>
          <cell r="K13">
            <v>90000</v>
          </cell>
          <cell r="L13">
            <v>150000</v>
          </cell>
          <cell r="M13">
            <v>180000</v>
          </cell>
          <cell r="N13">
            <v>313000</v>
          </cell>
          <cell r="O13">
            <v>1943000</v>
          </cell>
        </row>
        <row r="14">
          <cell r="A14" t="str">
            <v>J.Lacerda B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J.Lacerda C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J.Lacerda TOTAL</v>
          </cell>
          <cell r="C16">
            <v>180000</v>
          </cell>
          <cell r="D16">
            <v>145000</v>
          </cell>
          <cell r="E16">
            <v>235000</v>
          </cell>
          <cell r="F16">
            <v>205000</v>
          </cell>
          <cell r="G16">
            <v>175000</v>
          </cell>
          <cell r="H16">
            <v>30000</v>
          </cell>
          <cell r="I16">
            <v>90000</v>
          </cell>
          <cell r="J16">
            <v>150000</v>
          </cell>
          <cell r="K16">
            <v>90000</v>
          </cell>
          <cell r="L16">
            <v>150000</v>
          </cell>
          <cell r="M16">
            <v>180000</v>
          </cell>
          <cell r="N16">
            <v>313000</v>
          </cell>
          <cell r="O16">
            <v>1943000</v>
          </cell>
        </row>
        <row r="17">
          <cell r="A17" t="str">
            <v>Charqueadas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Alegrete</v>
          </cell>
          <cell r="C18">
            <v>10000</v>
          </cell>
          <cell r="D18">
            <v>10000</v>
          </cell>
          <cell r="E18">
            <v>0</v>
          </cell>
          <cell r="F18">
            <v>0</v>
          </cell>
          <cell r="G18">
            <v>10000</v>
          </cell>
          <cell r="H18">
            <v>10000</v>
          </cell>
          <cell r="I18">
            <v>5000</v>
          </cell>
          <cell r="J18">
            <v>5000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50000</v>
          </cell>
        </row>
        <row r="19">
          <cell r="A19" t="str">
            <v>P.Médici A *</v>
          </cell>
          <cell r="C19">
            <v>30000</v>
          </cell>
          <cell r="D19">
            <v>30000</v>
          </cell>
          <cell r="E19">
            <v>30000</v>
          </cell>
          <cell r="F19">
            <v>20000</v>
          </cell>
          <cell r="G19">
            <v>40000</v>
          </cell>
          <cell r="H19">
            <v>20000</v>
          </cell>
          <cell r="I19">
            <v>28360</v>
          </cell>
          <cell r="J19">
            <v>43040</v>
          </cell>
          <cell r="K19">
            <v>50760</v>
          </cell>
          <cell r="L19">
            <v>24440</v>
          </cell>
          <cell r="M19">
            <v>15000</v>
          </cell>
          <cell r="N19">
            <v>16220</v>
          </cell>
          <cell r="O19">
            <v>347820</v>
          </cell>
        </row>
        <row r="20">
          <cell r="A20" t="str">
            <v>P.Médici B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46640</v>
          </cell>
          <cell r="J20">
            <v>16960</v>
          </cell>
          <cell r="K20">
            <v>4240</v>
          </cell>
          <cell r="L20">
            <v>49980</v>
          </cell>
          <cell r="M20">
            <v>30000</v>
          </cell>
          <cell r="N20">
            <v>13780</v>
          </cell>
          <cell r="O20">
            <v>161600</v>
          </cell>
        </row>
        <row r="21">
          <cell r="A21" t="str">
            <v>P.Médici TOTAL</v>
          </cell>
          <cell r="C21">
            <v>30000</v>
          </cell>
          <cell r="D21">
            <v>30000</v>
          </cell>
          <cell r="E21">
            <v>30000</v>
          </cell>
          <cell r="F21">
            <v>20000</v>
          </cell>
          <cell r="G21">
            <v>40000</v>
          </cell>
          <cell r="H21">
            <v>20000</v>
          </cell>
          <cell r="I21">
            <v>75000</v>
          </cell>
          <cell r="J21">
            <v>60000</v>
          </cell>
          <cell r="K21">
            <v>55000</v>
          </cell>
          <cell r="L21">
            <v>74420</v>
          </cell>
          <cell r="M21">
            <v>45000</v>
          </cell>
          <cell r="N21">
            <v>30000</v>
          </cell>
          <cell r="O21">
            <v>509420</v>
          </cell>
        </row>
        <row r="22">
          <cell r="A22" t="str">
            <v>Nutepa</v>
          </cell>
          <cell r="C22">
            <v>5000</v>
          </cell>
          <cell r="D22">
            <v>10000</v>
          </cell>
          <cell r="E22">
            <v>0</v>
          </cell>
          <cell r="F22">
            <v>0</v>
          </cell>
          <cell r="G22">
            <v>5000</v>
          </cell>
          <cell r="H22">
            <v>5000</v>
          </cell>
          <cell r="I22">
            <v>0</v>
          </cell>
          <cell r="J22">
            <v>0</v>
          </cell>
          <cell r="K22">
            <v>5000</v>
          </cell>
          <cell r="L22">
            <v>0</v>
          </cell>
          <cell r="M22">
            <v>0</v>
          </cell>
          <cell r="N22">
            <v>0</v>
          </cell>
          <cell r="O22">
            <v>30000</v>
          </cell>
        </row>
        <row r="23">
          <cell r="A23" t="str">
            <v>Figueira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30000</v>
          </cell>
          <cell r="H23">
            <v>0</v>
          </cell>
          <cell r="I23">
            <v>30000</v>
          </cell>
          <cell r="J23">
            <v>0</v>
          </cell>
          <cell r="K23">
            <v>0</v>
          </cell>
          <cell r="L23">
            <v>20000</v>
          </cell>
          <cell r="M23">
            <v>0</v>
          </cell>
          <cell r="N23">
            <v>0</v>
          </cell>
          <cell r="O23">
            <v>80000</v>
          </cell>
        </row>
        <row r="24">
          <cell r="A24" t="str">
            <v xml:space="preserve">Corumbá </v>
          </cell>
          <cell r="C24">
            <v>0</v>
          </cell>
          <cell r="D24">
            <v>0</v>
          </cell>
          <cell r="E24">
            <v>0</v>
          </cell>
          <cell r="F24">
            <v>25000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25000</v>
          </cell>
        </row>
        <row r="25">
          <cell r="A25" t="str">
            <v>Coxim</v>
          </cell>
          <cell r="C25">
            <v>0</v>
          </cell>
          <cell r="D25">
            <v>0</v>
          </cell>
          <cell r="E25">
            <v>0</v>
          </cell>
          <cell r="F25">
            <v>15000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15000</v>
          </cell>
        </row>
        <row r="26">
          <cell r="A26" t="str">
            <v>Uruguaiana</v>
          </cell>
          <cell r="C26">
            <v>2347.1</v>
          </cell>
          <cell r="D26">
            <v>10083.200000000001</v>
          </cell>
          <cell r="E26">
            <v>8296.7000000000007</v>
          </cell>
          <cell r="F26">
            <v>9407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30134</v>
          </cell>
        </row>
        <row r="27">
          <cell r="A27" t="str">
            <v>TOTAL</v>
          </cell>
          <cell r="C27">
            <v>12955497.1</v>
          </cell>
          <cell r="D27">
            <v>14641662.199999999</v>
          </cell>
          <cell r="E27">
            <v>11245276.699999999</v>
          </cell>
          <cell r="F27">
            <v>10212167</v>
          </cell>
          <cell r="G27">
            <v>11924950</v>
          </cell>
          <cell r="H27">
            <v>11946630</v>
          </cell>
          <cell r="I27">
            <v>11632839</v>
          </cell>
          <cell r="J27">
            <v>12765870</v>
          </cell>
          <cell r="K27">
            <v>11092641</v>
          </cell>
          <cell r="L27">
            <v>13703620</v>
          </cell>
          <cell r="M27">
            <v>15103670</v>
          </cell>
          <cell r="N27">
            <v>17706760</v>
          </cell>
          <cell r="O27">
            <v>154931583</v>
          </cell>
        </row>
        <row r="28">
          <cell r="A28" t="str">
            <v xml:space="preserve">(*) Compras para todo o Complexo </v>
          </cell>
        </row>
        <row r="32">
          <cell r="B32" t="str">
            <v>COMPRAS</v>
          </cell>
          <cell r="C32" t="str">
            <v>Óleo Combustível (t) - 2000</v>
          </cell>
        </row>
        <row r="34">
          <cell r="A34" t="str">
            <v>USINA</v>
          </cell>
          <cell r="C34" t="str">
            <v>JAN</v>
          </cell>
          <cell r="D34" t="str">
            <v>FEV</v>
          </cell>
          <cell r="E34" t="str">
            <v>MAR</v>
          </cell>
          <cell r="F34" t="str">
            <v>ABR</v>
          </cell>
          <cell r="G34" t="str">
            <v>MAI</v>
          </cell>
          <cell r="H34" t="str">
            <v>JUN</v>
          </cell>
          <cell r="I34" t="str">
            <v>JUL</v>
          </cell>
          <cell r="J34" t="str">
            <v>AGO</v>
          </cell>
          <cell r="K34" t="str">
            <v>SET</v>
          </cell>
          <cell r="L34" t="str">
            <v>OUT</v>
          </cell>
          <cell r="M34" t="str">
            <v>NOV</v>
          </cell>
          <cell r="N34" t="str">
            <v>DEZ</v>
          </cell>
          <cell r="O34" t="str">
            <v>TOTAL</v>
          </cell>
        </row>
        <row r="35">
          <cell r="A35" t="str">
            <v>Santa Cruz</v>
          </cell>
          <cell r="C35">
            <v>66566.31</v>
          </cell>
          <cell r="D35">
            <v>76057.53</v>
          </cell>
          <cell r="E35">
            <v>68369.17</v>
          </cell>
          <cell r="F35">
            <v>42912.514999999999</v>
          </cell>
          <cell r="G35">
            <v>57883.845000000001</v>
          </cell>
          <cell r="H35">
            <v>66210.89</v>
          </cell>
          <cell r="I35">
            <v>64426.625</v>
          </cell>
          <cell r="J35">
            <v>76374.735000000001</v>
          </cell>
          <cell r="K35">
            <v>60686.144999999997</v>
          </cell>
          <cell r="L35">
            <v>64574.19</v>
          </cell>
          <cell r="M35">
            <v>45321.334999999999</v>
          </cell>
          <cell r="N35">
            <v>51142.474999999999</v>
          </cell>
          <cell r="O35">
            <v>740525.76500000001</v>
          </cell>
        </row>
        <row r="36">
          <cell r="A36" t="str">
            <v>Campos</v>
          </cell>
          <cell r="C36">
            <v>0</v>
          </cell>
          <cell r="D36">
            <v>296.70999999999998</v>
          </cell>
          <cell r="E36">
            <v>975.61</v>
          </cell>
          <cell r="F36">
            <v>1188.895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2461.2150000000001</v>
          </cell>
        </row>
        <row r="37">
          <cell r="A37" t="str">
            <v>Carioba</v>
          </cell>
          <cell r="C37">
            <v>6893.63</v>
          </cell>
          <cell r="D37">
            <v>6008.16</v>
          </cell>
          <cell r="E37">
            <v>1661.25</v>
          </cell>
          <cell r="F37">
            <v>0</v>
          </cell>
          <cell r="G37">
            <v>2528.14</v>
          </cell>
          <cell r="H37">
            <v>7918.47</v>
          </cell>
          <cell r="I37">
            <v>7174.73</v>
          </cell>
          <cell r="J37">
            <v>4604.34</v>
          </cell>
          <cell r="K37">
            <v>3251.73</v>
          </cell>
          <cell r="L37">
            <v>0</v>
          </cell>
          <cell r="M37">
            <v>4047.23</v>
          </cell>
          <cell r="N37">
            <v>1562.92</v>
          </cell>
          <cell r="O37">
            <v>45650.6</v>
          </cell>
        </row>
        <row r="38">
          <cell r="A38" t="str">
            <v>Igarapé 2A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Igarapé 7A</v>
          </cell>
          <cell r="C39">
            <v>19738.21</v>
          </cell>
          <cell r="D39">
            <v>12529.58</v>
          </cell>
          <cell r="E39">
            <v>21947.42</v>
          </cell>
          <cell r="F39">
            <v>14523.5</v>
          </cell>
          <cell r="G39">
            <v>12512.25</v>
          </cell>
          <cell r="H39">
            <v>16256.87</v>
          </cell>
          <cell r="I39">
            <v>20459.89</v>
          </cell>
          <cell r="J39">
            <v>21128.55</v>
          </cell>
          <cell r="K39">
            <v>14950.71</v>
          </cell>
          <cell r="L39">
            <v>18044.12</v>
          </cell>
          <cell r="M39">
            <v>23500.720000000001</v>
          </cell>
          <cell r="N39">
            <v>15576.15</v>
          </cell>
          <cell r="O39">
            <v>211167.97</v>
          </cell>
        </row>
        <row r="40">
          <cell r="A40" t="str">
            <v>Igarapé TOTAL</v>
          </cell>
          <cell r="C40">
            <v>19738.21</v>
          </cell>
          <cell r="D40">
            <v>12529.58</v>
          </cell>
          <cell r="E40">
            <v>21947.42</v>
          </cell>
          <cell r="F40">
            <v>14523.5</v>
          </cell>
          <cell r="G40">
            <v>12512.25</v>
          </cell>
          <cell r="H40">
            <v>16256.87</v>
          </cell>
          <cell r="I40">
            <v>20459.89</v>
          </cell>
          <cell r="J40">
            <v>21128.55</v>
          </cell>
          <cell r="K40">
            <v>14950.71</v>
          </cell>
          <cell r="L40">
            <v>18044.12</v>
          </cell>
          <cell r="M40">
            <v>23500.720000000001</v>
          </cell>
          <cell r="N40">
            <v>15576.15</v>
          </cell>
          <cell r="O40">
            <v>211167.97</v>
          </cell>
        </row>
        <row r="41">
          <cell r="A41" t="str">
            <v>Piratininga</v>
          </cell>
          <cell r="C41">
            <v>54140.41</v>
          </cell>
          <cell r="D41">
            <v>27900.98</v>
          </cell>
          <cell r="E41">
            <v>56699.868000000002</v>
          </cell>
          <cell r="F41">
            <v>24930.7</v>
          </cell>
          <cell r="G41">
            <v>0</v>
          </cell>
          <cell r="H41">
            <v>58403.02</v>
          </cell>
          <cell r="I41">
            <v>34214.410000000003</v>
          </cell>
          <cell r="J41">
            <v>59898.94</v>
          </cell>
          <cell r="K41">
            <v>50012.09</v>
          </cell>
          <cell r="L41">
            <v>29274.37</v>
          </cell>
          <cell r="M41">
            <v>23945.09</v>
          </cell>
          <cell r="N41">
            <v>0</v>
          </cell>
          <cell r="O41">
            <v>419419.87799999997</v>
          </cell>
        </row>
        <row r="42">
          <cell r="A42" t="str">
            <v>J.Lacerda A *</v>
          </cell>
          <cell r="C42">
            <v>273.98</v>
          </cell>
          <cell r="D42">
            <v>301.45</v>
          </cell>
          <cell r="E42">
            <v>257.10000000000002</v>
          </cell>
          <cell r="F42">
            <v>281.33999999999997</v>
          </cell>
          <cell r="G42">
            <v>327.73</v>
          </cell>
          <cell r="H42">
            <v>249.6</v>
          </cell>
          <cell r="I42">
            <v>397.8</v>
          </cell>
          <cell r="J42">
            <v>327.2</v>
          </cell>
          <cell r="K42">
            <v>195.8</v>
          </cell>
          <cell r="L42">
            <v>247.9</v>
          </cell>
          <cell r="M42">
            <v>246.8</v>
          </cell>
          <cell r="N42">
            <v>568.5</v>
          </cell>
          <cell r="O42">
            <v>3675.2</v>
          </cell>
        </row>
        <row r="43">
          <cell r="A43" t="str">
            <v>J.Lacerda B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J.Lacerda C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J.Lacerda TOTAL</v>
          </cell>
          <cell r="C45">
            <v>273.98</v>
          </cell>
          <cell r="D45">
            <v>301.45</v>
          </cell>
          <cell r="E45">
            <v>257.10000000000002</v>
          </cell>
          <cell r="F45">
            <v>281.33999999999997</v>
          </cell>
          <cell r="G45">
            <v>327.73</v>
          </cell>
          <cell r="H45">
            <v>249.6</v>
          </cell>
          <cell r="I45">
            <v>397.8</v>
          </cell>
          <cell r="J45">
            <v>327.2</v>
          </cell>
          <cell r="K45">
            <v>195.8</v>
          </cell>
          <cell r="L45">
            <v>247.9</v>
          </cell>
          <cell r="M45">
            <v>246.8</v>
          </cell>
          <cell r="N45">
            <v>568.5</v>
          </cell>
          <cell r="O45">
            <v>3675.2</v>
          </cell>
        </row>
        <row r="46">
          <cell r="A46" t="str">
            <v>Charqueadas</v>
          </cell>
          <cell r="C46">
            <v>50.28</v>
          </cell>
          <cell r="D46">
            <v>38.99</v>
          </cell>
          <cell r="E46">
            <v>87.39</v>
          </cell>
          <cell r="F46">
            <v>63.13</v>
          </cell>
          <cell r="G46">
            <v>73.89</v>
          </cell>
          <cell r="H46">
            <v>60.2</v>
          </cell>
          <cell r="I46">
            <v>61.5</v>
          </cell>
          <cell r="J46">
            <v>64</v>
          </cell>
          <cell r="K46">
            <v>62.1</v>
          </cell>
          <cell r="L46">
            <v>74</v>
          </cell>
          <cell r="M46">
            <v>61.2</v>
          </cell>
          <cell r="N46">
            <v>108.6</v>
          </cell>
          <cell r="O46">
            <v>805.28</v>
          </cell>
        </row>
        <row r="47">
          <cell r="A47" t="str">
            <v>Alegrete</v>
          </cell>
          <cell r="C47">
            <v>11149.4</v>
          </cell>
          <cell r="D47">
            <v>7913.23</v>
          </cell>
          <cell r="E47">
            <v>5024.17</v>
          </cell>
          <cell r="F47">
            <v>0</v>
          </cell>
          <cell r="G47">
            <v>2178</v>
          </cell>
          <cell r="H47">
            <v>8739.4</v>
          </cell>
          <cell r="I47">
            <v>15106.5</v>
          </cell>
          <cell r="J47">
            <v>15612.7</v>
          </cell>
          <cell r="K47">
            <v>8423.2000000000007</v>
          </cell>
          <cell r="L47">
            <v>0</v>
          </cell>
          <cell r="M47">
            <v>1019.1</v>
          </cell>
          <cell r="N47">
            <v>1035</v>
          </cell>
          <cell r="O47">
            <v>76200.7</v>
          </cell>
        </row>
        <row r="48">
          <cell r="A48" t="str">
            <v>Nutepa</v>
          </cell>
          <cell r="C48">
            <v>1194.0999999999999</v>
          </cell>
          <cell r="D48">
            <v>2173.67</v>
          </cell>
          <cell r="E48">
            <v>1325.05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4692.82</v>
          </cell>
        </row>
        <row r="49">
          <cell r="A49" t="str">
            <v>P.Médici A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 t="str">
            <v>P.Médici B *</v>
          </cell>
          <cell r="C50">
            <v>1046.77</v>
          </cell>
          <cell r="D50">
            <v>2037.58</v>
          </cell>
          <cell r="E50">
            <v>1639.1</v>
          </cell>
          <cell r="F50">
            <v>2018.02</v>
          </cell>
          <cell r="G50">
            <v>2111.67</v>
          </cell>
          <cell r="H50">
            <v>3570.14</v>
          </cell>
          <cell r="I50">
            <v>2652.16</v>
          </cell>
          <cell r="J50">
            <v>3195.6</v>
          </cell>
          <cell r="K50">
            <v>1784.42</v>
          </cell>
          <cell r="L50">
            <v>1196.45</v>
          </cell>
          <cell r="M50">
            <v>1810.02</v>
          </cell>
          <cell r="N50">
            <v>1797.79</v>
          </cell>
          <cell r="O50">
            <v>24859.72</v>
          </cell>
        </row>
        <row r="51">
          <cell r="A51" t="str">
            <v>P.Médici TOTAL</v>
          </cell>
          <cell r="C51">
            <v>1046.77</v>
          </cell>
          <cell r="D51">
            <v>2037.58</v>
          </cell>
          <cell r="E51">
            <v>1639.1</v>
          </cell>
          <cell r="F51">
            <v>2018.02</v>
          </cell>
          <cell r="G51">
            <v>2111.67</v>
          </cell>
          <cell r="H51">
            <v>3570.14</v>
          </cell>
          <cell r="I51">
            <v>2652.16</v>
          </cell>
          <cell r="J51">
            <v>3195.6</v>
          </cell>
          <cell r="K51">
            <v>1784.42</v>
          </cell>
          <cell r="L51">
            <v>1196.45</v>
          </cell>
          <cell r="M51">
            <v>1810.02</v>
          </cell>
          <cell r="N51">
            <v>1797.79</v>
          </cell>
          <cell r="O51">
            <v>24859.72</v>
          </cell>
        </row>
        <row r="52">
          <cell r="A52" t="str">
            <v>TOTAL</v>
          </cell>
          <cell r="C52">
            <v>161053.09</v>
          </cell>
          <cell r="D52">
            <v>135257.88</v>
          </cell>
          <cell r="E52">
            <v>157986.12800000003</v>
          </cell>
          <cell r="F52">
            <v>85918.1</v>
          </cell>
          <cell r="G52">
            <v>77615.524999999994</v>
          </cell>
          <cell r="H52">
            <v>161408.59</v>
          </cell>
          <cell r="I52">
            <v>144493.61499999996</v>
          </cell>
          <cell r="J52">
            <v>181206.06500000003</v>
          </cell>
          <cell r="K52">
            <v>139366.19500000001</v>
          </cell>
          <cell r="L52">
            <v>113411.03</v>
          </cell>
          <cell r="M52">
            <v>99951.49500000001</v>
          </cell>
          <cell r="N52">
            <v>71791.434999999998</v>
          </cell>
          <cell r="O52">
            <v>1529459.148</v>
          </cell>
        </row>
        <row r="57">
          <cell r="B57" t="str">
            <v>COMPRAS</v>
          </cell>
          <cell r="C57" t="str">
            <v>Carvão (t) - 2000</v>
          </cell>
        </row>
        <row r="59">
          <cell r="A59" t="str">
            <v>USINA</v>
          </cell>
          <cell r="C59" t="str">
            <v>JAN</v>
          </cell>
          <cell r="D59" t="str">
            <v>FEV</v>
          </cell>
          <cell r="E59" t="str">
            <v>MAR</v>
          </cell>
          <cell r="F59" t="str">
            <v>ABR</v>
          </cell>
          <cell r="G59" t="str">
            <v>MAI</v>
          </cell>
          <cell r="H59" t="str">
            <v>JUN</v>
          </cell>
          <cell r="I59" t="str">
            <v>JUL</v>
          </cell>
          <cell r="J59" t="str">
            <v>AGO</v>
          </cell>
          <cell r="K59" t="str">
            <v>SET</v>
          </cell>
          <cell r="L59" t="str">
            <v>OUT</v>
          </cell>
          <cell r="M59" t="str">
            <v>NOV</v>
          </cell>
          <cell r="N59" t="str">
            <v>DEZ</v>
          </cell>
          <cell r="O59" t="str">
            <v>TOTAL</v>
          </cell>
        </row>
        <row r="60">
          <cell r="A60" t="str">
            <v>J.Lacerda *</v>
          </cell>
          <cell r="C60">
            <v>279147.40999999997</v>
          </cell>
          <cell r="D60">
            <v>273794.09000000003</v>
          </cell>
          <cell r="E60">
            <v>307976.7</v>
          </cell>
          <cell r="F60">
            <v>300750.84999999998</v>
          </cell>
          <cell r="G60">
            <v>297361.49</v>
          </cell>
          <cell r="H60">
            <v>311261.7</v>
          </cell>
          <cell r="I60">
            <v>321433.59999999998</v>
          </cell>
          <cell r="J60">
            <v>354201.5</v>
          </cell>
          <cell r="K60">
            <v>300000</v>
          </cell>
          <cell r="L60">
            <v>300000</v>
          </cell>
          <cell r="M60">
            <v>250000</v>
          </cell>
          <cell r="N60">
            <v>250000</v>
          </cell>
          <cell r="O60">
            <v>3545927.34</v>
          </cell>
        </row>
        <row r="61">
          <cell r="A61" t="str">
            <v>Charqueadas</v>
          </cell>
          <cell r="C61">
            <v>51137.919999999998</v>
          </cell>
          <cell r="D61">
            <v>49235</v>
          </cell>
          <cell r="E61">
            <v>40700.160000000003</v>
          </cell>
          <cell r="F61">
            <v>38546.06</v>
          </cell>
          <cell r="G61">
            <v>52708.81</v>
          </cell>
          <cell r="H61">
            <v>44026.2</v>
          </cell>
          <cell r="I61">
            <v>45161.4</v>
          </cell>
          <cell r="J61">
            <v>50216.9</v>
          </cell>
          <cell r="K61">
            <v>28866</v>
          </cell>
          <cell r="L61">
            <v>30437</v>
          </cell>
          <cell r="M61">
            <v>33449</v>
          </cell>
          <cell r="N61">
            <v>50970.5</v>
          </cell>
          <cell r="O61">
            <v>515454.95</v>
          </cell>
        </row>
        <row r="62">
          <cell r="A62" t="str">
            <v>P.Médici *</v>
          </cell>
          <cell r="C62">
            <v>247417.97</v>
          </cell>
          <cell r="D62">
            <v>253674.44</v>
          </cell>
          <cell r="E62">
            <v>254121.77</v>
          </cell>
          <cell r="F62">
            <v>130030.87</v>
          </cell>
          <cell r="G62">
            <v>118490.32</v>
          </cell>
          <cell r="H62">
            <v>162806.44</v>
          </cell>
          <cell r="I62">
            <v>187555.99</v>
          </cell>
          <cell r="J62">
            <v>185964.59</v>
          </cell>
          <cell r="K62">
            <v>137425.79999999999</v>
          </cell>
          <cell r="L62">
            <v>16136.6</v>
          </cell>
          <cell r="M62">
            <v>135479.04000000001</v>
          </cell>
          <cell r="N62">
            <v>162679.9</v>
          </cell>
          <cell r="O62">
            <v>1991783.73</v>
          </cell>
        </row>
        <row r="63">
          <cell r="A63" t="str">
            <v>São Jerônimo</v>
          </cell>
          <cell r="C63">
            <v>19832.509999999998</v>
          </cell>
          <cell r="D63">
            <v>8114.5</v>
          </cell>
          <cell r="E63">
            <v>8754.42</v>
          </cell>
          <cell r="F63">
            <v>6117.87</v>
          </cell>
          <cell r="G63">
            <v>6606.63</v>
          </cell>
          <cell r="H63">
            <v>14212.79</v>
          </cell>
          <cell r="I63">
            <v>10976.05</v>
          </cell>
          <cell r="J63">
            <v>19937.53</v>
          </cell>
          <cell r="K63">
            <v>13137.31</v>
          </cell>
          <cell r="L63">
            <v>12745.4</v>
          </cell>
          <cell r="M63">
            <v>6449.6030000000001</v>
          </cell>
          <cell r="N63">
            <v>6580.75</v>
          </cell>
          <cell r="O63">
            <v>133465.36300000001</v>
          </cell>
        </row>
        <row r="64">
          <cell r="A64" t="str">
            <v>Figueira</v>
          </cell>
          <cell r="C64">
            <v>6335</v>
          </cell>
          <cell r="D64">
            <v>6335</v>
          </cell>
          <cell r="E64">
            <v>6335</v>
          </cell>
          <cell r="F64">
            <v>6335</v>
          </cell>
          <cell r="G64">
            <v>6335</v>
          </cell>
          <cell r="H64">
            <v>6335</v>
          </cell>
          <cell r="I64">
            <v>6335</v>
          </cell>
          <cell r="J64">
            <v>8335</v>
          </cell>
          <cell r="K64">
            <v>8335</v>
          </cell>
          <cell r="L64">
            <v>8335</v>
          </cell>
          <cell r="M64">
            <v>8335</v>
          </cell>
          <cell r="N64">
            <v>8335</v>
          </cell>
          <cell r="O64">
            <v>86020</v>
          </cell>
        </row>
        <row r="65">
          <cell r="A65" t="str">
            <v>TOTAL</v>
          </cell>
          <cell r="C65">
            <v>603870.81000000006</v>
          </cell>
          <cell r="D65">
            <v>591153.03</v>
          </cell>
          <cell r="E65">
            <v>617888.05000000005</v>
          </cell>
          <cell r="F65">
            <v>481780.65</v>
          </cell>
          <cell r="G65">
            <v>481502.25</v>
          </cell>
          <cell r="H65">
            <v>538642.13</v>
          </cell>
          <cell r="I65">
            <v>571462.04</v>
          </cell>
          <cell r="J65">
            <v>618655.52</v>
          </cell>
          <cell r="K65">
            <v>487764.11</v>
          </cell>
          <cell r="L65">
            <v>367654</v>
          </cell>
          <cell r="M65">
            <v>433712.64300000004</v>
          </cell>
          <cell r="N65">
            <v>478566.15</v>
          </cell>
          <cell r="O65">
            <v>6272651.3830000004</v>
          </cell>
        </row>
        <row r="66">
          <cell r="A66" t="str">
            <v>(*) - Compras para todo o complexo.</v>
          </cell>
        </row>
        <row r="74">
          <cell r="B74" t="str">
            <v>COMPRAS</v>
          </cell>
          <cell r="C74" t="str">
            <v>Gás Natural (m3) - 2000</v>
          </cell>
        </row>
        <row r="76">
          <cell r="A76" t="str">
            <v>USINA</v>
          </cell>
          <cell r="C76" t="str">
            <v>JAN</v>
          </cell>
          <cell r="D76" t="str">
            <v>FEV</v>
          </cell>
          <cell r="E76" t="str">
            <v>MAR</v>
          </cell>
          <cell r="F76" t="str">
            <v>ABR</v>
          </cell>
          <cell r="G76" t="str">
            <v>MAI</v>
          </cell>
          <cell r="H76" t="str">
            <v>JUN</v>
          </cell>
          <cell r="I76" t="str">
            <v>JUL</v>
          </cell>
          <cell r="J76" t="str">
            <v>AGO</v>
          </cell>
          <cell r="K76" t="str">
            <v>SET</v>
          </cell>
          <cell r="L76" t="str">
            <v>OUT</v>
          </cell>
          <cell r="M76" t="str">
            <v>NOV</v>
          </cell>
          <cell r="N76" t="str">
            <v>DEZ</v>
          </cell>
          <cell r="O76" t="str">
            <v>TOTAL</v>
          </cell>
        </row>
        <row r="77">
          <cell r="A77" t="str">
            <v>Santa Cruz</v>
          </cell>
          <cell r="C77">
            <v>6418221</v>
          </cell>
          <cell r="D77">
            <v>6435698</v>
          </cell>
          <cell r="E77">
            <v>6659283</v>
          </cell>
          <cell r="F77">
            <v>6158679</v>
          </cell>
          <cell r="G77">
            <v>6489885</v>
          </cell>
          <cell r="H77">
            <v>7015341</v>
          </cell>
          <cell r="I77">
            <v>6581938</v>
          </cell>
          <cell r="J77">
            <v>6026602</v>
          </cell>
          <cell r="K77">
            <v>4693821</v>
          </cell>
          <cell r="L77">
            <v>6969425</v>
          </cell>
          <cell r="M77">
            <v>6671117</v>
          </cell>
          <cell r="N77">
            <v>4121222</v>
          </cell>
          <cell r="O77">
            <v>74241232</v>
          </cell>
        </row>
        <row r="78">
          <cell r="A78" t="str">
            <v>Campos</v>
          </cell>
          <cell r="C78">
            <v>5938530</v>
          </cell>
          <cell r="D78">
            <v>5586777</v>
          </cell>
          <cell r="E78">
            <v>5522782</v>
          </cell>
          <cell r="F78">
            <v>1855831</v>
          </cell>
          <cell r="G78">
            <v>6866255</v>
          </cell>
          <cell r="H78">
            <v>6001571</v>
          </cell>
          <cell r="I78">
            <v>7826185</v>
          </cell>
          <cell r="J78">
            <v>6837386</v>
          </cell>
          <cell r="K78">
            <v>4044598</v>
          </cell>
          <cell r="L78">
            <v>7229830</v>
          </cell>
          <cell r="M78">
            <v>7094996</v>
          </cell>
          <cell r="N78">
            <v>7111397</v>
          </cell>
          <cell r="O78">
            <v>71916138</v>
          </cell>
        </row>
        <row r="79">
          <cell r="A79" t="str">
            <v>Piratininga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4434504</v>
          </cell>
          <cell r="J79">
            <v>11203127</v>
          </cell>
          <cell r="K79">
            <v>5263289</v>
          </cell>
          <cell r="L79">
            <v>12048850</v>
          </cell>
          <cell r="M79">
            <v>16333693</v>
          </cell>
          <cell r="N79">
            <v>15979400</v>
          </cell>
          <cell r="O79">
            <v>65262863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Resumo Ambiental"/>
      <sheetName val="EOL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Resumo Ambiental"/>
      <sheetName val="PCH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Alterações"/>
      <sheetName val="Índice"/>
      <sheetName val="Resumo Situação"/>
      <sheetName val="Usinas em Operação"/>
      <sheetName val="Resumo Ambiental"/>
      <sheetName val="Obras Iniciadas"/>
      <sheetName val="P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Resumo Ambiental"/>
      <sheetName val="UHE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Índice"/>
      <sheetName val="Quadro Potência I"/>
      <sheetName val="Quadro Potência II"/>
      <sheetName val="Resumo Ambiental"/>
      <sheetName val="Leilão 001_2002"/>
      <sheetName val="U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9">
          <cell r="A139" t="str">
            <v>UHE BARRA GRANDE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Indice"/>
      <sheetName val="Usinas PPT (11)"/>
      <sheetName val="PPT Cogeração (12)"/>
      <sheetName val="Resumo (13) "/>
      <sheetName val="Cronograma UTE (16...)"/>
      <sheetName val="Resumo PPT (14)"/>
      <sheetName val="cronograma PPT (60...)"/>
      <sheetName val="Resumo PPT-Cog (15)"/>
      <sheetName val="Cronograma PPT-Cog (87..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9"/>
  <sheetViews>
    <sheetView showGridLines="0" tabSelected="1" topLeftCell="A22" zoomScale="75" workbookViewId="0">
      <selection activeCell="A33" sqref="A33"/>
    </sheetView>
  </sheetViews>
  <sheetFormatPr defaultRowHeight="15"/>
  <cols>
    <col min="1" max="1" width="29.5703125" style="3" customWidth="1"/>
    <col min="2" max="5" width="29.7109375" style="3" customWidth="1"/>
    <col min="6" max="6" width="21.42578125" style="3" customWidth="1"/>
    <col min="7" max="7" width="16.42578125" style="3" customWidth="1"/>
    <col min="8" max="8" width="10.42578125" style="3" customWidth="1"/>
    <col min="9" max="9" width="10.85546875" style="3" customWidth="1"/>
    <col min="10" max="10" width="13.42578125" style="3" customWidth="1"/>
    <col min="11" max="11" width="12" style="3" customWidth="1"/>
    <col min="12" max="12" width="14.140625" style="3" customWidth="1"/>
    <col min="13" max="13" width="13.7109375" style="3" customWidth="1"/>
    <col min="14" max="14" width="11.5703125" style="3" customWidth="1"/>
    <col min="15" max="15" width="13.7109375" style="3" bestFit="1" customWidth="1"/>
    <col min="16" max="16" width="10.5703125" style="3" bestFit="1" customWidth="1"/>
    <col min="17" max="17" width="8.85546875" style="3" bestFit="1" customWidth="1"/>
    <col min="18" max="18" width="9.42578125" style="3" bestFit="1" customWidth="1"/>
    <col min="19" max="19" width="10" style="3" bestFit="1" customWidth="1"/>
    <col min="20" max="20" width="9.42578125" style="3" bestFit="1" customWidth="1"/>
    <col min="21" max="21" width="11.5703125" style="3" bestFit="1" customWidth="1"/>
    <col min="22" max="22" width="14" style="3" bestFit="1" customWidth="1"/>
    <col min="23" max="23" width="12.28515625" style="3" bestFit="1" customWidth="1"/>
    <col min="24" max="24" width="14.5703125" style="3" bestFit="1" customWidth="1"/>
    <col min="25" max="25" width="14.28515625" style="3" bestFit="1" customWidth="1"/>
    <col min="26" max="16384" width="9.140625" style="3"/>
  </cols>
  <sheetData>
    <row r="2" spans="1:9" ht="24" customHeight="1">
      <c r="A2" s="34" t="s">
        <v>23</v>
      </c>
    </row>
    <row r="3" spans="1:9" ht="15" customHeight="1">
      <c r="A3" s="31" t="s">
        <v>17</v>
      </c>
    </row>
    <row r="4" spans="1:9" ht="15" customHeight="1">
      <c r="A4" s="42">
        <v>41821</v>
      </c>
    </row>
    <row r="5" spans="1:9" ht="15.75">
      <c r="A5" s="32"/>
      <c r="B5" s="33"/>
      <c r="C5" s="33"/>
      <c r="D5" s="32"/>
      <c r="E5" s="32"/>
    </row>
    <row r="6" spans="1:9" ht="31.5">
      <c r="A6" s="31" t="s">
        <v>29</v>
      </c>
      <c r="B6" s="31" t="s">
        <v>30</v>
      </c>
      <c r="C6" s="51" t="s">
        <v>38</v>
      </c>
      <c r="D6" s="33"/>
      <c r="E6" s="33"/>
    </row>
    <row r="7" spans="1:9" ht="15.75">
      <c r="A7" s="40" t="s">
        <v>25</v>
      </c>
      <c r="B7" s="13">
        <v>21.6</v>
      </c>
      <c r="C7" s="36">
        <v>90681</v>
      </c>
      <c r="D7" s="49"/>
      <c r="E7" s="74"/>
      <c r="F7" s="44"/>
    </row>
    <row r="8" spans="1:9" ht="15.75">
      <c r="A8" s="40" t="s">
        <v>26</v>
      </c>
      <c r="B8" s="13">
        <v>27</v>
      </c>
      <c r="C8" s="36">
        <v>113387</v>
      </c>
      <c r="D8" s="49"/>
      <c r="E8" s="74"/>
    </row>
    <row r="9" spans="1:9" ht="15.75">
      <c r="A9" s="40" t="s">
        <v>27</v>
      </c>
      <c r="B9" s="13">
        <v>29.7</v>
      </c>
      <c r="C9" s="36">
        <v>120621</v>
      </c>
      <c r="D9" s="49"/>
      <c r="E9" s="74"/>
    </row>
    <row r="10" spans="1:9" ht="15.75">
      <c r="A10" s="40" t="s">
        <v>28</v>
      </c>
      <c r="B10" s="13">
        <v>29.7</v>
      </c>
      <c r="C10" s="36">
        <v>123676</v>
      </c>
      <c r="D10" s="49"/>
      <c r="E10" s="74"/>
    </row>
    <row r="11" spans="1:9">
      <c r="B11" s="46"/>
      <c r="C11" s="48"/>
      <c r="D11" s="49"/>
      <c r="E11" s="47"/>
    </row>
    <row r="12" spans="1:9">
      <c r="A12" s="2"/>
      <c r="B12" s="2"/>
      <c r="C12" s="2"/>
      <c r="D12" s="50"/>
      <c r="G12" s="2"/>
      <c r="H12" s="2"/>
      <c r="I12" s="2"/>
    </row>
    <row r="13" spans="1:9">
      <c r="A13" s="2"/>
      <c r="B13" s="2"/>
      <c r="C13" s="2"/>
      <c r="D13" s="2"/>
      <c r="G13" s="2"/>
      <c r="H13" s="2"/>
      <c r="I13" s="2"/>
    </row>
    <row r="14" spans="1:9" ht="21" customHeight="1">
      <c r="A14" s="76" t="s">
        <v>22</v>
      </c>
      <c r="B14" s="45" t="s">
        <v>25</v>
      </c>
      <c r="C14" s="45" t="s">
        <v>26</v>
      </c>
      <c r="D14" s="45" t="s">
        <v>27</v>
      </c>
      <c r="E14" s="45" t="s">
        <v>28</v>
      </c>
      <c r="F14" s="45" t="s">
        <v>37</v>
      </c>
      <c r="G14" s="2"/>
      <c r="H14" s="2"/>
      <c r="I14" s="2"/>
    </row>
    <row r="15" spans="1:9" ht="15" customHeight="1">
      <c r="A15" s="77"/>
      <c r="B15" s="45" t="s">
        <v>47</v>
      </c>
      <c r="C15" s="45" t="s">
        <v>47</v>
      </c>
      <c r="D15" s="45" t="s">
        <v>47</v>
      </c>
      <c r="E15" s="45" t="s">
        <v>47</v>
      </c>
      <c r="F15" s="45" t="s">
        <v>47</v>
      </c>
      <c r="G15" s="2"/>
      <c r="H15" s="2"/>
      <c r="I15" s="2"/>
    </row>
    <row r="16" spans="1:9" ht="15.75">
      <c r="A16" s="43">
        <v>2014</v>
      </c>
      <c r="B16" s="41">
        <f>ROUNDDOWN($C$7/12*6,0)</f>
        <v>45340</v>
      </c>
      <c r="C16" s="41">
        <f>ROUNDDOWN($C$8/12*6,0)</f>
        <v>56693</v>
      </c>
      <c r="D16" s="41">
        <f>ROUNDDOWN($C$9/12*6,0)</f>
        <v>60310</v>
      </c>
      <c r="E16" s="41">
        <f>ROUNDDOWN($C$10/12*6,0)</f>
        <v>61838</v>
      </c>
      <c r="F16" s="41">
        <f>SUM(B16:E16)</f>
        <v>224181</v>
      </c>
      <c r="G16" s="2"/>
      <c r="H16" s="2"/>
      <c r="I16" s="2"/>
    </row>
    <row r="17" spans="1:13" ht="15.75">
      <c r="A17" s="1">
        <v>2015</v>
      </c>
      <c r="B17" s="41">
        <f t="shared" ref="B17:B22" si="0">ROUNDDOWN($C$7,0)</f>
        <v>90681</v>
      </c>
      <c r="C17" s="41">
        <f t="shared" ref="C17:C22" si="1">ROUNDDOWN($C$8,0)</f>
        <v>113387</v>
      </c>
      <c r="D17" s="41">
        <f t="shared" ref="D17:D22" si="2">ROUNDDOWN($C$9,0)</f>
        <v>120621</v>
      </c>
      <c r="E17" s="41">
        <f t="shared" ref="E17:E22" si="3">ROUNDDOWN($C$10,0)</f>
        <v>123676</v>
      </c>
      <c r="F17" s="41">
        <f t="shared" ref="F17:F24" si="4">SUM(B17:E17)</f>
        <v>448365</v>
      </c>
      <c r="G17" s="2"/>
      <c r="H17" s="2"/>
      <c r="I17" s="2"/>
    </row>
    <row r="18" spans="1:13" ht="15.75">
      <c r="A18" s="1">
        <v>2016</v>
      </c>
      <c r="B18" s="41">
        <f t="shared" si="0"/>
        <v>90681</v>
      </c>
      <c r="C18" s="41">
        <f t="shared" si="1"/>
        <v>113387</v>
      </c>
      <c r="D18" s="41">
        <f t="shared" si="2"/>
        <v>120621</v>
      </c>
      <c r="E18" s="41">
        <f t="shared" si="3"/>
        <v>123676</v>
      </c>
      <c r="F18" s="41">
        <f t="shared" si="4"/>
        <v>448365</v>
      </c>
      <c r="G18" s="2"/>
      <c r="H18" s="2"/>
      <c r="I18" s="2"/>
    </row>
    <row r="19" spans="1:13" ht="15.75">
      <c r="A19" s="1">
        <v>2017</v>
      </c>
      <c r="B19" s="41">
        <f t="shared" si="0"/>
        <v>90681</v>
      </c>
      <c r="C19" s="41">
        <f t="shared" si="1"/>
        <v>113387</v>
      </c>
      <c r="D19" s="41">
        <f t="shared" si="2"/>
        <v>120621</v>
      </c>
      <c r="E19" s="41">
        <f t="shared" si="3"/>
        <v>123676</v>
      </c>
      <c r="F19" s="41">
        <f t="shared" si="4"/>
        <v>448365</v>
      </c>
      <c r="G19" s="2"/>
      <c r="H19" s="2"/>
      <c r="I19" s="2"/>
    </row>
    <row r="20" spans="1:13" ht="15.75">
      <c r="A20" s="1">
        <v>2018</v>
      </c>
      <c r="B20" s="41">
        <f t="shared" si="0"/>
        <v>90681</v>
      </c>
      <c r="C20" s="41">
        <f t="shared" si="1"/>
        <v>113387</v>
      </c>
      <c r="D20" s="41">
        <f t="shared" si="2"/>
        <v>120621</v>
      </c>
      <c r="E20" s="41">
        <f t="shared" si="3"/>
        <v>123676</v>
      </c>
      <c r="F20" s="41">
        <f t="shared" si="4"/>
        <v>448365</v>
      </c>
      <c r="G20" s="2"/>
      <c r="H20" s="2"/>
      <c r="I20" s="2"/>
    </row>
    <row r="21" spans="1:13" ht="15.75">
      <c r="A21" s="1">
        <v>2019</v>
      </c>
      <c r="B21" s="41">
        <f t="shared" si="0"/>
        <v>90681</v>
      </c>
      <c r="C21" s="41">
        <f t="shared" si="1"/>
        <v>113387</v>
      </c>
      <c r="D21" s="41">
        <f t="shared" si="2"/>
        <v>120621</v>
      </c>
      <c r="E21" s="41">
        <f t="shared" si="3"/>
        <v>123676</v>
      </c>
      <c r="F21" s="41">
        <f t="shared" si="4"/>
        <v>448365</v>
      </c>
      <c r="G21" s="2"/>
      <c r="H21" s="2"/>
      <c r="I21" s="2"/>
    </row>
    <row r="22" spans="1:13" ht="15.75">
      <c r="A22" s="1">
        <v>2020</v>
      </c>
      <c r="B22" s="41">
        <f t="shared" si="0"/>
        <v>90681</v>
      </c>
      <c r="C22" s="41">
        <f t="shared" si="1"/>
        <v>113387</v>
      </c>
      <c r="D22" s="41">
        <f t="shared" si="2"/>
        <v>120621</v>
      </c>
      <c r="E22" s="41">
        <f t="shared" si="3"/>
        <v>123676</v>
      </c>
      <c r="F22" s="41">
        <f t="shared" si="4"/>
        <v>448365</v>
      </c>
      <c r="G22" s="2"/>
      <c r="H22" s="2"/>
      <c r="I22" s="2"/>
    </row>
    <row r="23" spans="1:13" ht="15.75">
      <c r="A23" s="1">
        <v>2021</v>
      </c>
      <c r="B23" s="41">
        <f>ROUNDDOWN($C$7/12*6,0)</f>
        <v>45340</v>
      </c>
      <c r="C23" s="41">
        <f>ROUNDDOWN($C$8/12*6,0)</f>
        <v>56693</v>
      </c>
      <c r="D23" s="41">
        <f>ROUNDDOWN($C$9/12*6,0)</f>
        <v>60310</v>
      </c>
      <c r="E23" s="41">
        <f>ROUNDDOWN($C$10/12*6,0)</f>
        <v>61838</v>
      </c>
      <c r="F23" s="41">
        <f t="shared" si="4"/>
        <v>224181</v>
      </c>
      <c r="G23" s="2"/>
      <c r="H23" s="2"/>
      <c r="I23" s="2"/>
    </row>
    <row r="24" spans="1:13" ht="16.5" thickBot="1">
      <c r="A24" s="17" t="s">
        <v>0</v>
      </c>
      <c r="B24" s="25">
        <f>SUM(B16:B23)</f>
        <v>634766</v>
      </c>
      <c r="C24" s="25">
        <f t="shared" ref="C24:E24" si="5">SUM(C16:C23)</f>
        <v>793708</v>
      </c>
      <c r="D24" s="25">
        <f t="shared" si="5"/>
        <v>844346</v>
      </c>
      <c r="E24" s="25">
        <f t="shared" si="5"/>
        <v>865732</v>
      </c>
      <c r="F24" s="25">
        <f t="shared" si="4"/>
        <v>3138552</v>
      </c>
      <c r="G24" s="2"/>
      <c r="H24" s="2"/>
      <c r="I24" s="2"/>
    </row>
    <row r="25" spans="1:13" ht="15.75">
      <c r="A25" s="4"/>
      <c r="B25" s="5"/>
      <c r="C25" s="5"/>
      <c r="D25" s="5"/>
      <c r="E25" s="5"/>
      <c r="F25" s="6"/>
      <c r="G25" s="7"/>
      <c r="H25" s="7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0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5.75">
      <c r="A28" s="29" t="s">
        <v>19</v>
      </c>
      <c r="B28" s="30" t="s">
        <v>1</v>
      </c>
      <c r="C28" s="30" t="s">
        <v>2</v>
      </c>
      <c r="D28" s="30" t="s">
        <v>3</v>
      </c>
      <c r="E28" s="30" t="s">
        <v>4</v>
      </c>
      <c r="F28" s="30" t="s">
        <v>5</v>
      </c>
      <c r="G28" s="30" t="s">
        <v>6</v>
      </c>
      <c r="H28" s="30" t="s">
        <v>7</v>
      </c>
      <c r="I28" s="30" t="s">
        <v>8</v>
      </c>
      <c r="J28" s="30" t="s">
        <v>9</v>
      </c>
      <c r="K28" s="30" t="s">
        <v>10</v>
      </c>
      <c r="L28" s="30" t="s">
        <v>11</v>
      </c>
      <c r="M28" s="30" t="s">
        <v>12</v>
      </c>
    </row>
    <row r="29" spans="1:13" ht="16.5" thickBot="1">
      <c r="A29" s="18" t="s">
        <v>15</v>
      </c>
      <c r="B29" s="85">
        <f>'Emission Factor 2011_MCTI'!O12</f>
        <v>0.29195833333333338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7"/>
    </row>
    <row r="30" spans="1:13" ht="15.75">
      <c r="A30" s="18" t="s">
        <v>13</v>
      </c>
      <c r="B30" s="81">
        <v>0.75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</row>
    <row r="31" spans="1:13" ht="16.5" thickBot="1">
      <c r="A31" s="18" t="s">
        <v>14</v>
      </c>
      <c r="B31" s="84">
        <v>0.25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</row>
    <row r="32" spans="1:13" ht="17.25" customHeight="1" thickBot="1">
      <c r="A32" s="27" t="s">
        <v>16</v>
      </c>
      <c r="B32" s="78">
        <v>0.1056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0"/>
    </row>
    <row r="33" spans="1:8" ht="16.5" thickBot="1">
      <c r="A33" s="19" t="s">
        <v>48</v>
      </c>
      <c r="B33" s="28">
        <f>B29*B30+B32*B31</f>
        <v>0.24536875000000005</v>
      </c>
    </row>
    <row r="34" spans="1:8" ht="15.75">
      <c r="A34" s="4"/>
      <c r="B34" s="5"/>
      <c r="C34" s="5"/>
      <c r="D34" s="5"/>
      <c r="E34" s="5"/>
      <c r="F34" s="8"/>
      <c r="G34" s="7"/>
      <c r="H34" s="7"/>
    </row>
    <row r="35" spans="1:8" ht="15.75">
      <c r="A35" s="9"/>
      <c r="B35" s="9"/>
      <c r="C35" s="9"/>
      <c r="D35" s="9"/>
      <c r="E35" s="10"/>
      <c r="F35" s="8"/>
      <c r="G35" s="7"/>
      <c r="H35" s="7"/>
    </row>
    <row r="36" spans="1:8" ht="19.5" customHeight="1">
      <c r="A36" s="31" t="s">
        <v>20</v>
      </c>
      <c r="B36" s="75" t="s">
        <v>32</v>
      </c>
      <c r="C36" s="75"/>
      <c r="D36" s="75"/>
      <c r="E36" s="75"/>
      <c r="F36" s="75"/>
    </row>
    <row r="37" spans="1:8" ht="21.75" customHeight="1">
      <c r="A37" s="31" t="s">
        <v>22</v>
      </c>
      <c r="B37" s="31" t="s">
        <v>25</v>
      </c>
      <c r="C37" s="31" t="s">
        <v>26</v>
      </c>
      <c r="D37" s="31" t="s">
        <v>27</v>
      </c>
      <c r="E37" s="31" t="s">
        <v>28</v>
      </c>
      <c r="F37" s="31" t="s">
        <v>34</v>
      </c>
    </row>
    <row r="38" spans="1:8" ht="15.75">
      <c r="A38" s="20">
        <v>2014</v>
      </c>
      <c r="B38" s="11">
        <f t="shared" ref="B38:E45" si="6">ROUNDDOWN(B16*$B$33,0)</f>
        <v>11125</v>
      </c>
      <c r="C38" s="11">
        <f t="shared" si="6"/>
        <v>13910</v>
      </c>
      <c r="D38" s="11">
        <f t="shared" si="6"/>
        <v>14798</v>
      </c>
      <c r="E38" s="11">
        <f t="shared" si="6"/>
        <v>15173</v>
      </c>
      <c r="F38" s="11">
        <f>SUM(B38:E38)</f>
        <v>55006</v>
      </c>
    </row>
    <row r="39" spans="1:8" ht="15.75">
      <c r="A39" s="20">
        <v>2015</v>
      </c>
      <c r="B39" s="11">
        <f t="shared" si="6"/>
        <v>22250</v>
      </c>
      <c r="C39" s="11">
        <f t="shared" si="6"/>
        <v>27821</v>
      </c>
      <c r="D39" s="11">
        <f t="shared" si="6"/>
        <v>29596</v>
      </c>
      <c r="E39" s="11">
        <f t="shared" si="6"/>
        <v>30346</v>
      </c>
      <c r="F39" s="11">
        <f t="shared" ref="F39:F45" si="7">SUM(B39:E39)</f>
        <v>110013</v>
      </c>
    </row>
    <row r="40" spans="1:8" ht="15.75">
      <c r="A40" s="20">
        <v>2016</v>
      </c>
      <c r="B40" s="11">
        <f t="shared" si="6"/>
        <v>22250</v>
      </c>
      <c r="C40" s="11">
        <f t="shared" si="6"/>
        <v>27821</v>
      </c>
      <c r="D40" s="11">
        <f t="shared" si="6"/>
        <v>29596</v>
      </c>
      <c r="E40" s="11">
        <f t="shared" si="6"/>
        <v>30346</v>
      </c>
      <c r="F40" s="11">
        <f t="shared" si="7"/>
        <v>110013</v>
      </c>
    </row>
    <row r="41" spans="1:8" ht="15.75">
      <c r="A41" s="20">
        <v>2017</v>
      </c>
      <c r="B41" s="11">
        <f t="shared" si="6"/>
        <v>22250</v>
      </c>
      <c r="C41" s="11">
        <f t="shared" si="6"/>
        <v>27821</v>
      </c>
      <c r="D41" s="11">
        <f t="shared" si="6"/>
        <v>29596</v>
      </c>
      <c r="E41" s="11">
        <f t="shared" si="6"/>
        <v>30346</v>
      </c>
      <c r="F41" s="11">
        <f t="shared" si="7"/>
        <v>110013</v>
      </c>
    </row>
    <row r="42" spans="1:8" ht="15.75">
      <c r="A42" s="20">
        <v>2018</v>
      </c>
      <c r="B42" s="11">
        <f t="shared" si="6"/>
        <v>22250</v>
      </c>
      <c r="C42" s="11">
        <f t="shared" si="6"/>
        <v>27821</v>
      </c>
      <c r="D42" s="11">
        <f t="shared" si="6"/>
        <v>29596</v>
      </c>
      <c r="E42" s="11">
        <f t="shared" si="6"/>
        <v>30346</v>
      </c>
      <c r="F42" s="11">
        <f t="shared" si="7"/>
        <v>110013</v>
      </c>
      <c r="G42" s="12"/>
    </row>
    <row r="43" spans="1:8" ht="15.75">
      <c r="A43" s="20">
        <v>2019</v>
      </c>
      <c r="B43" s="11">
        <f t="shared" si="6"/>
        <v>22250</v>
      </c>
      <c r="C43" s="11">
        <f t="shared" si="6"/>
        <v>27821</v>
      </c>
      <c r="D43" s="11">
        <f t="shared" si="6"/>
        <v>29596</v>
      </c>
      <c r="E43" s="11">
        <f t="shared" si="6"/>
        <v>30346</v>
      </c>
      <c r="F43" s="11">
        <f t="shared" si="7"/>
        <v>110013</v>
      </c>
    </row>
    <row r="44" spans="1:8" ht="15.75">
      <c r="A44" s="20">
        <v>2020</v>
      </c>
      <c r="B44" s="11">
        <f t="shared" si="6"/>
        <v>22250</v>
      </c>
      <c r="C44" s="11">
        <f t="shared" si="6"/>
        <v>27821</v>
      </c>
      <c r="D44" s="11">
        <f t="shared" si="6"/>
        <v>29596</v>
      </c>
      <c r="E44" s="11">
        <f t="shared" si="6"/>
        <v>30346</v>
      </c>
      <c r="F44" s="11">
        <f t="shared" si="7"/>
        <v>110013</v>
      </c>
    </row>
    <row r="45" spans="1:8" ht="15.75">
      <c r="A45" s="20">
        <v>2021</v>
      </c>
      <c r="B45" s="11">
        <f t="shared" si="6"/>
        <v>11125</v>
      </c>
      <c r="C45" s="11">
        <f t="shared" si="6"/>
        <v>13910</v>
      </c>
      <c r="D45" s="11">
        <f t="shared" si="6"/>
        <v>14798</v>
      </c>
      <c r="E45" s="11">
        <f t="shared" si="6"/>
        <v>15173</v>
      </c>
      <c r="F45" s="11">
        <f t="shared" si="7"/>
        <v>55006</v>
      </c>
    </row>
    <row r="46" spans="1:8" ht="15.75">
      <c r="A46" s="37" t="s">
        <v>0</v>
      </c>
      <c r="B46" s="38">
        <f>SUM(B38:B45)</f>
        <v>155750</v>
      </c>
      <c r="C46" s="38">
        <f t="shared" ref="C46:F46" si="8">SUM(C38:C45)</f>
        <v>194746</v>
      </c>
      <c r="D46" s="38">
        <f t="shared" si="8"/>
        <v>207172</v>
      </c>
      <c r="E46" s="38">
        <f t="shared" si="8"/>
        <v>212422</v>
      </c>
      <c r="F46" s="38">
        <f t="shared" si="8"/>
        <v>770090</v>
      </c>
      <c r="G46" s="5"/>
    </row>
    <row r="47" spans="1:8" ht="15.75">
      <c r="A47" s="39" t="s">
        <v>21</v>
      </c>
      <c r="B47" s="38">
        <f>SUM(B38:B45)/7</f>
        <v>22250</v>
      </c>
      <c r="C47" s="38">
        <f t="shared" ref="C47:E47" si="9">SUM(C38:C45)/7</f>
        <v>27820.857142857141</v>
      </c>
      <c r="D47" s="38">
        <f t="shared" si="9"/>
        <v>29596</v>
      </c>
      <c r="E47" s="38">
        <f t="shared" si="9"/>
        <v>30346</v>
      </c>
      <c r="F47" s="38">
        <f>SUM(F38:F45)/7</f>
        <v>110012.85714285714</v>
      </c>
      <c r="G47" s="5"/>
    </row>
    <row r="49" spans="1:5" ht="15.75" thickBot="1"/>
    <row r="50" spans="1:5" ht="50.25" customHeight="1" thickBot="1">
      <c r="A50" s="21" t="s">
        <v>18</v>
      </c>
      <c r="B50" s="22" t="s">
        <v>35</v>
      </c>
      <c r="C50" s="22" t="s">
        <v>36</v>
      </c>
      <c r="D50" s="22" t="s">
        <v>31</v>
      </c>
      <c r="E50" s="23" t="s">
        <v>32</v>
      </c>
    </row>
    <row r="51" spans="1:5" ht="15.75">
      <c r="A51" s="35">
        <v>2014</v>
      </c>
      <c r="B51" s="13">
        <v>0</v>
      </c>
      <c r="C51" s="14">
        <f>F38</f>
        <v>55006</v>
      </c>
      <c r="D51" s="13">
        <v>0</v>
      </c>
      <c r="E51" s="15">
        <f>C51-B51-D51</f>
        <v>55006</v>
      </c>
    </row>
    <row r="52" spans="1:5" ht="15.75">
      <c r="A52" s="35">
        <v>2015</v>
      </c>
      <c r="B52" s="13">
        <v>0</v>
      </c>
      <c r="C52" s="14">
        <f t="shared" ref="C52:C58" si="10">F39</f>
        <v>110013</v>
      </c>
      <c r="D52" s="13">
        <v>0</v>
      </c>
      <c r="E52" s="15">
        <f t="shared" ref="E52:E59" si="11">C52-B52-D52</f>
        <v>110013</v>
      </c>
    </row>
    <row r="53" spans="1:5" ht="15.75">
      <c r="A53" s="35">
        <v>2016</v>
      </c>
      <c r="B53" s="13">
        <v>0</v>
      </c>
      <c r="C53" s="14">
        <f t="shared" si="10"/>
        <v>110013</v>
      </c>
      <c r="D53" s="13">
        <v>0</v>
      </c>
      <c r="E53" s="15">
        <f t="shared" si="11"/>
        <v>110013</v>
      </c>
    </row>
    <row r="54" spans="1:5" ht="15.75">
      <c r="A54" s="35">
        <v>2017</v>
      </c>
      <c r="B54" s="13">
        <v>0</v>
      </c>
      <c r="C54" s="14">
        <f t="shared" si="10"/>
        <v>110013</v>
      </c>
      <c r="D54" s="13">
        <v>0</v>
      </c>
      <c r="E54" s="15">
        <f t="shared" si="11"/>
        <v>110013</v>
      </c>
    </row>
    <row r="55" spans="1:5" ht="15.75">
      <c r="A55" s="35">
        <v>2018</v>
      </c>
      <c r="B55" s="13">
        <v>0</v>
      </c>
      <c r="C55" s="14">
        <f t="shared" si="10"/>
        <v>110013</v>
      </c>
      <c r="D55" s="13">
        <v>0</v>
      </c>
      <c r="E55" s="15">
        <f t="shared" si="11"/>
        <v>110013</v>
      </c>
    </row>
    <row r="56" spans="1:5" ht="15.75">
      <c r="A56" s="35">
        <v>2019</v>
      </c>
      <c r="B56" s="13">
        <v>0</v>
      </c>
      <c r="C56" s="14">
        <f t="shared" si="10"/>
        <v>110013</v>
      </c>
      <c r="D56" s="13">
        <v>0</v>
      </c>
      <c r="E56" s="15">
        <f t="shared" si="11"/>
        <v>110013</v>
      </c>
    </row>
    <row r="57" spans="1:5" ht="15.75">
      <c r="A57" s="35">
        <v>2020</v>
      </c>
      <c r="B57" s="16">
        <v>0</v>
      </c>
      <c r="C57" s="14">
        <f t="shared" si="10"/>
        <v>110013</v>
      </c>
      <c r="D57" s="16">
        <v>0</v>
      </c>
      <c r="E57" s="15">
        <f t="shared" si="11"/>
        <v>110013</v>
      </c>
    </row>
    <row r="58" spans="1:5" ht="15.75">
      <c r="A58" s="35">
        <v>2021</v>
      </c>
      <c r="B58" s="16">
        <v>0</v>
      </c>
      <c r="C58" s="14">
        <f t="shared" si="10"/>
        <v>55006</v>
      </c>
      <c r="D58" s="16">
        <v>0</v>
      </c>
      <c r="E58" s="15">
        <f t="shared" si="11"/>
        <v>55006</v>
      </c>
    </row>
    <row r="59" spans="1:5" ht="16.5" thickBot="1">
      <c r="A59" s="17" t="s">
        <v>33</v>
      </c>
      <c r="B59" s="24">
        <f>SUM(B51:B58)</f>
        <v>0</v>
      </c>
      <c r="C59" s="25">
        <f>SUM(C51:C58)</f>
        <v>770090</v>
      </c>
      <c r="D59" s="24">
        <v>0</v>
      </c>
      <c r="E59" s="26">
        <f t="shared" si="11"/>
        <v>770090</v>
      </c>
    </row>
  </sheetData>
  <mergeCells count="6">
    <mergeCell ref="B36:F36"/>
    <mergeCell ref="A14:A15"/>
    <mergeCell ref="B32:M32"/>
    <mergeCell ref="B30:M30"/>
    <mergeCell ref="B31:M31"/>
    <mergeCell ref="B29:M29"/>
  </mergeCells>
  <phoneticPr fontId="0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7"/>
  <sheetViews>
    <sheetView topLeftCell="A19" workbookViewId="0">
      <selection activeCell="C12" sqref="C12:N12"/>
    </sheetView>
  </sheetViews>
  <sheetFormatPr defaultRowHeight="12"/>
  <cols>
    <col min="1" max="10" width="9.140625" style="52"/>
    <col min="11" max="11" width="9.85546875" style="52" customWidth="1"/>
    <col min="12" max="266" width="9.140625" style="52"/>
    <col min="267" max="267" width="9.85546875" style="52" customWidth="1"/>
    <col min="268" max="522" width="9.140625" style="52"/>
    <col min="523" max="523" width="9.85546875" style="52" customWidth="1"/>
    <col min="524" max="778" width="9.140625" style="52"/>
    <col min="779" max="779" width="9.85546875" style="52" customWidth="1"/>
    <col min="780" max="1034" width="9.140625" style="52"/>
    <col min="1035" max="1035" width="9.85546875" style="52" customWidth="1"/>
    <col min="1036" max="1290" width="9.140625" style="52"/>
    <col min="1291" max="1291" width="9.85546875" style="52" customWidth="1"/>
    <col min="1292" max="1546" width="9.140625" style="52"/>
    <col min="1547" max="1547" width="9.85546875" style="52" customWidth="1"/>
    <col min="1548" max="1802" width="9.140625" style="52"/>
    <col min="1803" max="1803" width="9.85546875" style="52" customWidth="1"/>
    <col min="1804" max="2058" width="9.140625" style="52"/>
    <col min="2059" max="2059" width="9.85546875" style="52" customWidth="1"/>
    <col min="2060" max="2314" width="9.140625" style="52"/>
    <col min="2315" max="2315" width="9.85546875" style="52" customWidth="1"/>
    <col min="2316" max="2570" width="9.140625" style="52"/>
    <col min="2571" max="2571" width="9.85546875" style="52" customWidth="1"/>
    <col min="2572" max="2826" width="9.140625" style="52"/>
    <col min="2827" max="2827" width="9.85546875" style="52" customWidth="1"/>
    <col min="2828" max="3082" width="9.140625" style="52"/>
    <col min="3083" max="3083" width="9.85546875" style="52" customWidth="1"/>
    <col min="3084" max="3338" width="9.140625" style="52"/>
    <col min="3339" max="3339" width="9.85546875" style="52" customWidth="1"/>
    <col min="3340" max="3594" width="9.140625" style="52"/>
    <col min="3595" max="3595" width="9.85546875" style="52" customWidth="1"/>
    <col min="3596" max="3850" width="9.140625" style="52"/>
    <col min="3851" max="3851" width="9.85546875" style="52" customWidth="1"/>
    <col min="3852" max="4106" width="9.140625" style="52"/>
    <col min="4107" max="4107" width="9.85546875" style="52" customWidth="1"/>
    <col min="4108" max="4362" width="9.140625" style="52"/>
    <col min="4363" max="4363" width="9.85546875" style="52" customWidth="1"/>
    <col min="4364" max="4618" width="9.140625" style="52"/>
    <col min="4619" max="4619" width="9.85546875" style="52" customWidth="1"/>
    <col min="4620" max="4874" width="9.140625" style="52"/>
    <col min="4875" max="4875" width="9.85546875" style="52" customWidth="1"/>
    <col min="4876" max="5130" width="9.140625" style="52"/>
    <col min="5131" max="5131" width="9.85546875" style="52" customWidth="1"/>
    <col min="5132" max="5386" width="9.140625" style="52"/>
    <col min="5387" max="5387" width="9.85546875" style="52" customWidth="1"/>
    <col min="5388" max="5642" width="9.140625" style="52"/>
    <col min="5643" max="5643" width="9.85546875" style="52" customWidth="1"/>
    <col min="5644" max="5898" width="9.140625" style="52"/>
    <col min="5899" max="5899" width="9.85546875" style="52" customWidth="1"/>
    <col min="5900" max="6154" width="9.140625" style="52"/>
    <col min="6155" max="6155" width="9.85546875" style="52" customWidth="1"/>
    <col min="6156" max="6410" width="9.140625" style="52"/>
    <col min="6411" max="6411" width="9.85546875" style="52" customWidth="1"/>
    <col min="6412" max="6666" width="9.140625" style="52"/>
    <col min="6667" max="6667" width="9.85546875" style="52" customWidth="1"/>
    <col min="6668" max="6922" width="9.140625" style="52"/>
    <col min="6923" max="6923" width="9.85546875" style="52" customWidth="1"/>
    <col min="6924" max="7178" width="9.140625" style="52"/>
    <col min="7179" max="7179" width="9.85546875" style="52" customWidth="1"/>
    <col min="7180" max="7434" width="9.140625" style="52"/>
    <col min="7435" max="7435" width="9.85546875" style="52" customWidth="1"/>
    <col min="7436" max="7690" width="9.140625" style="52"/>
    <col min="7691" max="7691" width="9.85546875" style="52" customWidth="1"/>
    <col min="7692" max="7946" width="9.140625" style="52"/>
    <col min="7947" max="7947" width="9.85546875" style="52" customWidth="1"/>
    <col min="7948" max="8202" width="9.140625" style="52"/>
    <col min="8203" max="8203" width="9.85546875" style="52" customWidth="1"/>
    <col min="8204" max="8458" width="9.140625" style="52"/>
    <col min="8459" max="8459" width="9.85546875" style="52" customWidth="1"/>
    <col min="8460" max="8714" width="9.140625" style="52"/>
    <col min="8715" max="8715" width="9.85546875" style="52" customWidth="1"/>
    <col min="8716" max="8970" width="9.140625" style="52"/>
    <col min="8971" max="8971" width="9.85546875" style="52" customWidth="1"/>
    <col min="8972" max="9226" width="9.140625" style="52"/>
    <col min="9227" max="9227" width="9.85546875" style="52" customWidth="1"/>
    <col min="9228" max="9482" width="9.140625" style="52"/>
    <col min="9483" max="9483" width="9.85546875" style="52" customWidth="1"/>
    <col min="9484" max="9738" width="9.140625" style="52"/>
    <col min="9739" max="9739" width="9.85546875" style="52" customWidth="1"/>
    <col min="9740" max="9994" width="9.140625" style="52"/>
    <col min="9995" max="9995" width="9.85546875" style="52" customWidth="1"/>
    <col min="9996" max="10250" width="9.140625" style="52"/>
    <col min="10251" max="10251" width="9.85546875" style="52" customWidth="1"/>
    <col min="10252" max="10506" width="9.140625" style="52"/>
    <col min="10507" max="10507" width="9.85546875" style="52" customWidth="1"/>
    <col min="10508" max="10762" width="9.140625" style="52"/>
    <col min="10763" max="10763" width="9.85546875" style="52" customWidth="1"/>
    <col min="10764" max="11018" width="9.140625" style="52"/>
    <col min="11019" max="11019" width="9.85546875" style="52" customWidth="1"/>
    <col min="11020" max="11274" width="9.140625" style="52"/>
    <col min="11275" max="11275" width="9.85546875" style="52" customWidth="1"/>
    <col min="11276" max="11530" width="9.140625" style="52"/>
    <col min="11531" max="11531" width="9.85546875" style="52" customWidth="1"/>
    <col min="11532" max="11786" width="9.140625" style="52"/>
    <col min="11787" max="11787" width="9.85546875" style="52" customWidth="1"/>
    <col min="11788" max="12042" width="9.140625" style="52"/>
    <col min="12043" max="12043" width="9.85546875" style="52" customWidth="1"/>
    <col min="12044" max="12298" width="9.140625" style="52"/>
    <col min="12299" max="12299" width="9.85546875" style="52" customWidth="1"/>
    <col min="12300" max="12554" width="9.140625" style="52"/>
    <col min="12555" max="12555" width="9.85546875" style="52" customWidth="1"/>
    <col min="12556" max="12810" width="9.140625" style="52"/>
    <col min="12811" max="12811" width="9.85546875" style="52" customWidth="1"/>
    <col min="12812" max="13066" width="9.140625" style="52"/>
    <col min="13067" max="13067" width="9.85546875" style="52" customWidth="1"/>
    <col min="13068" max="13322" width="9.140625" style="52"/>
    <col min="13323" max="13323" width="9.85546875" style="52" customWidth="1"/>
    <col min="13324" max="13578" width="9.140625" style="52"/>
    <col min="13579" max="13579" width="9.85546875" style="52" customWidth="1"/>
    <col min="13580" max="13834" width="9.140625" style="52"/>
    <col min="13835" max="13835" width="9.85546875" style="52" customWidth="1"/>
    <col min="13836" max="14090" width="9.140625" style="52"/>
    <col min="14091" max="14091" width="9.85546875" style="52" customWidth="1"/>
    <col min="14092" max="14346" width="9.140625" style="52"/>
    <col min="14347" max="14347" width="9.85546875" style="52" customWidth="1"/>
    <col min="14348" max="14602" width="9.140625" style="52"/>
    <col min="14603" max="14603" width="9.85546875" style="52" customWidth="1"/>
    <col min="14604" max="14858" width="9.140625" style="52"/>
    <col min="14859" max="14859" width="9.85546875" style="52" customWidth="1"/>
    <col min="14860" max="15114" width="9.140625" style="52"/>
    <col min="15115" max="15115" width="9.85546875" style="52" customWidth="1"/>
    <col min="15116" max="15370" width="9.140625" style="52"/>
    <col min="15371" max="15371" width="9.85546875" style="52" customWidth="1"/>
    <col min="15372" max="15626" width="9.140625" style="52"/>
    <col min="15627" max="15627" width="9.85546875" style="52" customWidth="1"/>
    <col min="15628" max="15882" width="9.140625" style="52"/>
    <col min="15883" max="15883" width="9.85546875" style="52" customWidth="1"/>
    <col min="15884" max="16138" width="9.140625" style="52"/>
    <col min="16139" max="16139" width="9.85546875" style="52" customWidth="1"/>
    <col min="16140" max="16384" width="9.140625" style="52"/>
  </cols>
  <sheetData>
    <row r="1" spans="1:15">
      <c r="A1" s="90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ht="12.75" thickBo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>
      <c r="A3" s="88" t="s">
        <v>40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1"/>
    </row>
    <row r="4" spans="1:15" ht="12.75" thickBot="1">
      <c r="A4" s="92">
        <v>2011</v>
      </c>
      <c r="B4" s="93"/>
      <c r="C4" s="94">
        <v>0.1056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6"/>
    </row>
    <row r="5" spans="1:1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5">
      <c r="A7" s="97" t="s">
        <v>41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</row>
    <row r="8" spans="1:15" ht="12.75" thickBo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>
      <c r="A9" s="88" t="s">
        <v>42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55"/>
    </row>
    <row r="10" spans="1:15">
      <c r="A10" s="98">
        <v>2011</v>
      </c>
      <c r="B10" s="99"/>
      <c r="C10" s="100" t="s">
        <v>43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56"/>
    </row>
    <row r="11" spans="1:15">
      <c r="A11" s="57"/>
      <c r="B11" s="58"/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9" t="s">
        <v>6</v>
      </c>
      <c r="I11" s="59" t="s">
        <v>7</v>
      </c>
      <c r="J11" s="59" t="s">
        <v>8</v>
      </c>
      <c r="K11" s="59" t="s">
        <v>9</v>
      </c>
      <c r="L11" s="59" t="s">
        <v>10</v>
      </c>
      <c r="M11" s="59" t="s">
        <v>11</v>
      </c>
      <c r="N11" s="60" t="s">
        <v>12</v>
      </c>
      <c r="O11" s="61" t="s">
        <v>44</v>
      </c>
    </row>
    <row r="12" spans="1:15" ht="12.75" thickBot="1">
      <c r="A12" s="62"/>
      <c r="B12" s="63"/>
      <c r="C12" s="64">
        <v>0.2621</v>
      </c>
      <c r="D12" s="64">
        <v>0.28760000000000002</v>
      </c>
      <c r="E12" s="64">
        <v>0.20760000000000001</v>
      </c>
      <c r="F12" s="64">
        <v>0.19769999999999999</v>
      </c>
      <c r="G12" s="64">
        <v>0.26979999999999998</v>
      </c>
      <c r="H12" s="64">
        <v>0.34100000000000003</v>
      </c>
      <c r="I12" s="64">
        <v>0.30759999999999998</v>
      </c>
      <c r="J12" s="64">
        <v>0.3009</v>
      </c>
      <c r="K12" s="64">
        <v>0.27339999999999998</v>
      </c>
      <c r="L12" s="64">
        <v>0.3498</v>
      </c>
      <c r="M12" s="64">
        <v>0.35649999999999998</v>
      </c>
      <c r="N12" s="64">
        <v>0.34949999999999998</v>
      </c>
      <c r="O12" s="65">
        <f>AVERAGE(C12:N12)</f>
        <v>0.29195833333333338</v>
      </c>
    </row>
    <row r="13" spans="1:15" ht="12.75" thickBo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5">
      <c r="A14" s="88" t="s">
        <v>45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1"/>
    </row>
    <row r="15" spans="1:15">
      <c r="A15" s="102">
        <v>2011</v>
      </c>
      <c r="B15" s="103"/>
      <c r="C15" s="100" t="s">
        <v>46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4"/>
    </row>
    <row r="16" spans="1:15">
      <c r="A16" s="57"/>
      <c r="B16" s="66" t="s">
        <v>24</v>
      </c>
      <c r="C16" s="59" t="s">
        <v>1</v>
      </c>
      <c r="D16" s="59" t="s">
        <v>2</v>
      </c>
      <c r="E16" s="59" t="s">
        <v>3</v>
      </c>
      <c r="F16" s="59" t="s">
        <v>4</v>
      </c>
      <c r="G16" s="59" t="s">
        <v>5</v>
      </c>
      <c r="H16" s="59" t="s">
        <v>6</v>
      </c>
      <c r="I16" s="59" t="s">
        <v>7</v>
      </c>
      <c r="J16" s="59" t="s">
        <v>8</v>
      </c>
      <c r="K16" s="59" t="s">
        <v>9</v>
      </c>
      <c r="L16" s="59" t="s">
        <v>10</v>
      </c>
      <c r="M16" s="59" t="s">
        <v>11</v>
      </c>
      <c r="N16" s="67" t="s">
        <v>12</v>
      </c>
    </row>
    <row r="17" spans="1:14">
      <c r="A17" s="57"/>
      <c r="B17" s="68">
        <v>1</v>
      </c>
      <c r="C17" s="69">
        <v>0.32679999999999998</v>
      </c>
      <c r="D17" s="69">
        <v>0.31630000000000003</v>
      </c>
      <c r="E17" s="69">
        <v>0.2752</v>
      </c>
      <c r="F17" s="69">
        <v>0.13850000000000001</v>
      </c>
      <c r="G17" s="69">
        <v>0.2331</v>
      </c>
      <c r="H17" s="69">
        <v>0.25440000000000002</v>
      </c>
      <c r="I17" s="69">
        <v>0.2339</v>
      </c>
      <c r="J17" s="69">
        <v>0.35759999999999997</v>
      </c>
      <c r="K17" s="69">
        <v>0.21360000000000001</v>
      </c>
      <c r="L17" s="69">
        <v>0.314</v>
      </c>
      <c r="M17" s="69">
        <v>0.43469999999999998</v>
      </c>
      <c r="N17" s="70">
        <v>0.316</v>
      </c>
    </row>
    <row r="18" spans="1:14">
      <c r="A18" s="57"/>
      <c r="B18" s="68">
        <v>2</v>
      </c>
      <c r="C18" s="69">
        <v>0.31369999999999998</v>
      </c>
      <c r="D18" s="69">
        <v>0.34789999999999999</v>
      </c>
      <c r="E18" s="69">
        <v>0.22450000000000001</v>
      </c>
      <c r="F18" s="69">
        <v>0.17319999999999999</v>
      </c>
      <c r="G18" s="69">
        <v>0.20849999999999999</v>
      </c>
      <c r="H18" s="69">
        <v>0.26050000000000001</v>
      </c>
      <c r="I18" s="69">
        <v>0.253</v>
      </c>
      <c r="J18" s="69">
        <v>0.38479999999999998</v>
      </c>
      <c r="K18" s="69">
        <v>0.22670000000000001</v>
      </c>
      <c r="L18" s="69">
        <v>0.34860000000000002</v>
      </c>
      <c r="M18" s="69">
        <v>0.47570000000000001</v>
      </c>
      <c r="N18" s="70">
        <v>0.31390000000000001</v>
      </c>
    </row>
    <row r="19" spans="1:14">
      <c r="A19" s="57"/>
      <c r="B19" s="68">
        <v>3</v>
      </c>
      <c r="C19" s="69">
        <v>0.25180000000000002</v>
      </c>
      <c r="D19" s="69">
        <v>0.30869999999999997</v>
      </c>
      <c r="E19" s="69">
        <v>0.2379</v>
      </c>
      <c r="F19" s="69">
        <v>0.21590000000000001</v>
      </c>
      <c r="G19" s="69">
        <v>0.23219999999999999</v>
      </c>
      <c r="H19" s="69">
        <v>0.26690000000000003</v>
      </c>
      <c r="I19" s="69">
        <v>0.27829999999999999</v>
      </c>
      <c r="J19" s="69">
        <v>0.27339999999999998</v>
      </c>
      <c r="K19" s="69">
        <v>0.23369999999999999</v>
      </c>
      <c r="L19" s="69">
        <v>0.31309999999999999</v>
      </c>
      <c r="M19" s="69">
        <v>0.38500000000000001</v>
      </c>
      <c r="N19" s="70">
        <v>0.39100000000000001</v>
      </c>
    </row>
    <row r="20" spans="1:14">
      <c r="A20" s="57"/>
      <c r="B20" s="68">
        <v>4</v>
      </c>
      <c r="C20" s="69">
        <v>0.28849999999999998</v>
      </c>
      <c r="D20" s="69">
        <v>0.29399999999999998</v>
      </c>
      <c r="E20" s="69">
        <v>0.23830000000000001</v>
      </c>
      <c r="F20" s="69">
        <v>0.18820000000000001</v>
      </c>
      <c r="G20" s="69">
        <v>0.24590000000000001</v>
      </c>
      <c r="H20" s="69">
        <v>0.35980000000000001</v>
      </c>
      <c r="I20" s="69">
        <v>0.23799999999999999</v>
      </c>
      <c r="J20" s="69">
        <v>0.27839999999999998</v>
      </c>
      <c r="K20" s="69">
        <v>0.24590000000000001</v>
      </c>
      <c r="L20" s="69">
        <v>0.34499999999999997</v>
      </c>
      <c r="M20" s="69">
        <v>0.3695</v>
      </c>
      <c r="N20" s="70">
        <v>0.43819999999999998</v>
      </c>
    </row>
    <row r="21" spans="1:14">
      <c r="A21" s="57"/>
      <c r="B21" s="68">
        <v>5</v>
      </c>
      <c r="C21" s="69">
        <v>0.31680000000000003</v>
      </c>
      <c r="D21" s="69">
        <v>0.24540000000000001</v>
      </c>
      <c r="E21" s="69">
        <v>0.2969</v>
      </c>
      <c r="F21" s="69">
        <v>0.1779</v>
      </c>
      <c r="G21" s="69">
        <v>0.24199999999999999</v>
      </c>
      <c r="H21" s="69">
        <v>0.4168</v>
      </c>
      <c r="I21" s="69">
        <v>0.24840000000000001</v>
      </c>
      <c r="J21" s="69">
        <v>0.33429999999999999</v>
      </c>
      <c r="K21" s="69">
        <v>0.20280000000000001</v>
      </c>
      <c r="L21" s="69">
        <v>0.3533</v>
      </c>
      <c r="M21" s="69">
        <v>0.40160000000000001</v>
      </c>
      <c r="N21" s="70">
        <v>0.34460000000000002</v>
      </c>
    </row>
    <row r="22" spans="1:14">
      <c r="A22" s="57"/>
      <c r="B22" s="68">
        <v>6</v>
      </c>
      <c r="C22" s="69">
        <v>0.30819999999999997</v>
      </c>
      <c r="D22" s="69">
        <v>0.24410000000000001</v>
      </c>
      <c r="E22" s="69">
        <v>0.38490000000000002</v>
      </c>
      <c r="F22" s="69">
        <v>0.1661</v>
      </c>
      <c r="G22" s="69">
        <v>0.21959999999999999</v>
      </c>
      <c r="H22" s="69">
        <v>0.32890000000000003</v>
      </c>
      <c r="I22" s="69">
        <v>0.25019999999999998</v>
      </c>
      <c r="J22" s="69">
        <v>0.42270000000000002</v>
      </c>
      <c r="K22" s="69">
        <v>0.19969999999999999</v>
      </c>
      <c r="L22" s="69">
        <v>0.34370000000000001</v>
      </c>
      <c r="M22" s="69">
        <v>0.4506</v>
      </c>
      <c r="N22" s="70">
        <v>0.33489999999999998</v>
      </c>
    </row>
    <row r="23" spans="1:14">
      <c r="A23" s="57"/>
      <c r="B23" s="68">
        <v>7</v>
      </c>
      <c r="C23" s="69">
        <v>0.29580000000000001</v>
      </c>
      <c r="D23" s="69">
        <v>0.27279999999999999</v>
      </c>
      <c r="E23" s="69">
        <v>0.32279999999999998</v>
      </c>
      <c r="F23" s="69">
        <v>0.16639999999999999</v>
      </c>
      <c r="G23" s="69">
        <v>0.24990000000000001</v>
      </c>
      <c r="H23" s="69">
        <v>0.34720000000000001</v>
      </c>
      <c r="I23" s="69">
        <v>0.2399</v>
      </c>
      <c r="J23" s="69">
        <v>0.45600000000000002</v>
      </c>
      <c r="K23" s="69">
        <v>0.2354</v>
      </c>
      <c r="L23" s="69">
        <v>0.34279999999999999</v>
      </c>
      <c r="M23" s="69">
        <v>0.38269999999999998</v>
      </c>
      <c r="N23" s="70">
        <v>0.34510000000000002</v>
      </c>
    </row>
    <row r="24" spans="1:14">
      <c r="A24" s="57"/>
      <c r="B24" s="68">
        <v>8</v>
      </c>
      <c r="C24" s="69">
        <v>0.27460000000000001</v>
      </c>
      <c r="D24" s="69">
        <v>0.28949999999999998</v>
      </c>
      <c r="E24" s="69">
        <v>0.31519999999999998</v>
      </c>
      <c r="F24" s="69">
        <v>0.19420000000000001</v>
      </c>
      <c r="G24" s="69">
        <v>0.29310000000000003</v>
      </c>
      <c r="H24" s="69">
        <v>0.35759999999999997</v>
      </c>
      <c r="I24" s="69">
        <v>0.27310000000000001</v>
      </c>
      <c r="J24" s="69">
        <v>0.38250000000000001</v>
      </c>
      <c r="K24" s="69">
        <v>0.23669999999999999</v>
      </c>
      <c r="L24" s="69">
        <v>0.31669999999999998</v>
      </c>
      <c r="M24" s="69">
        <v>0.34849999999999998</v>
      </c>
      <c r="N24" s="70">
        <v>0.37130000000000002</v>
      </c>
    </row>
    <row r="25" spans="1:14">
      <c r="A25" s="57"/>
      <c r="B25" s="68">
        <v>9</v>
      </c>
      <c r="C25" s="69">
        <v>0.28039999999999998</v>
      </c>
      <c r="D25" s="69">
        <v>0.28839999999999999</v>
      </c>
      <c r="E25" s="69">
        <v>0.21260000000000001</v>
      </c>
      <c r="F25" s="69">
        <v>0.22750000000000001</v>
      </c>
      <c r="G25" s="69">
        <v>0.24629999999999999</v>
      </c>
      <c r="H25" s="69">
        <v>0.3427</v>
      </c>
      <c r="I25" s="69">
        <v>0.34320000000000001</v>
      </c>
      <c r="J25" s="69">
        <v>0.35870000000000002</v>
      </c>
      <c r="K25" s="69">
        <v>0.22620000000000001</v>
      </c>
      <c r="L25" s="69">
        <v>0.31719999999999998</v>
      </c>
      <c r="M25" s="69">
        <v>0.28710000000000002</v>
      </c>
      <c r="N25" s="70">
        <v>0.36969999999999997</v>
      </c>
    </row>
    <row r="26" spans="1:14">
      <c r="A26" s="57"/>
      <c r="B26" s="68">
        <v>10</v>
      </c>
      <c r="C26" s="69">
        <v>0.25080000000000002</v>
      </c>
      <c r="D26" s="69">
        <v>0.30349999999999999</v>
      </c>
      <c r="E26" s="69">
        <v>0.1739</v>
      </c>
      <c r="F26" s="69">
        <v>0.24160000000000001</v>
      </c>
      <c r="G26" s="69">
        <v>0.20710000000000001</v>
      </c>
      <c r="H26" s="69">
        <v>0.33939999999999998</v>
      </c>
      <c r="I26" s="69">
        <v>0.35160000000000002</v>
      </c>
      <c r="J26" s="69">
        <v>0.36220000000000002</v>
      </c>
      <c r="K26" s="69">
        <v>0.21279999999999999</v>
      </c>
      <c r="L26" s="69">
        <v>0.25469999999999998</v>
      </c>
      <c r="M26" s="69">
        <v>0.31809999999999999</v>
      </c>
      <c r="N26" s="70">
        <v>0.3594</v>
      </c>
    </row>
    <row r="27" spans="1:14">
      <c r="A27" s="57"/>
      <c r="B27" s="68">
        <v>11</v>
      </c>
      <c r="C27" s="69">
        <v>0.2427</v>
      </c>
      <c r="D27" s="69">
        <v>0.27539999999999998</v>
      </c>
      <c r="E27" s="69">
        <v>0.1736</v>
      </c>
      <c r="F27" s="69">
        <v>0.19689999999999999</v>
      </c>
      <c r="G27" s="69">
        <v>0.23150000000000001</v>
      </c>
      <c r="H27" s="69">
        <v>0.35010000000000002</v>
      </c>
      <c r="I27" s="69">
        <v>0.30909999999999999</v>
      </c>
      <c r="J27" s="69">
        <v>0.3281</v>
      </c>
      <c r="K27" s="69">
        <v>0.26229999999999998</v>
      </c>
      <c r="L27" s="69">
        <v>0.3024</v>
      </c>
      <c r="M27" s="69">
        <v>0.3584</v>
      </c>
      <c r="N27" s="70">
        <v>0.39190000000000003</v>
      </c>
    </row>
    <row r="28" spans="1:14">
      <c r="A28" s="57"/>
      <c r="B28" s="68">
        <v>12</v>
      </c>
      <c r="C28" s="69">
        <v>0.23780000000000001</v>
      </c>
      <c r="D28" s="69">
        <v>0.22850000000000001</v>
      </c>
      <c r="E28" s="69">
        <v>0.1958</v>
      </c>
      <c r="F28" s="69">
        <v>0.19489999999999999</v>
      </c>
      <c r="G28" s="69">
        <v>0.23619999999999999</v>
      </c>
      <c r="H28" s="69">
        <v>0.39629999999999999</v>
      </c>
      <c r="I28" s="69">
        <v>0.30580000000000002</v>
      </c>
      <c r="J28" s="69">
        <v>0.2606</v>
      </c>
      <c r="K28" s="69">
        <v>0.22059999999999999</v>
      </c>
      <c r="L28" s="69">
        <v>0.34160000000000001</v>
      </c>
      <c r="M28" s="69">
        <v>0.38829999999999998</v>
      </c>
      <c r="N28" s="70">
        <v>0.33239999999999997</v>
      </c>
    </row>
    <row r="29" spans="1:14">
      <c r="A29" s="57"/>
      <c r="B29" s="68">
        <v>13</v>
      </c>
      <c r="C29" s="69">
        <v>0.2379</v>
      </c>
      <c r="D29" s="69">
        <v>0.2596</v>
      </c>
      <c r="E29" s="69">
        <v>0.24859999999999999</v>
      </c>
      <c r="F29" s="69">
        <v>0.1673</v>
      </c>
      <c r="G29" s="69">
        <v>0.2616</v>
      </c>
      <c r="H29" s="69">
        <v>0.3644</v>
      </c>
      <c r="I29" s="69">
        <v>0.30909999999999999</v>
      </c>
      <c r="J29" s="69">
        <v>0.28050000000000003</v>
      </c>
      <c r="K29" s="69">
        <v>0.20710000000000001</v>
      </c>
      <c r="L29" s="69">
        <v>0.3594</v>
      </c>
      <c r="M29" s="69">
        <v>0.45689999999999997</v>
      </c>
      <c r="N29" s="70">
        <v>0.34420000000000001</v>
      </c>
    </row>
    <row r="30" spans="1:14">
      <c r="A30" s="57"/>
      <c r="B30" s="68">
        <v>14</v>
      </c>
      <c r="C30" s="69">
        <v>0.25569999999999998</v>
      </c>
      <c r="D30" s="69">
        <v>0.24410000000000001</v>
      </c>
      <c r="E30" s="69">
        <v>0.20300000000000001</v>
      </c>
      <c r="F30" s="69">
        <v>0.19089999999999999</v>
      </c>
      <c r="G30" s="69">
        <v>0.27639999999999998</v>
      </c>
      <c r="H30" s="69">
        <v>0.36809999999999998</v>
      </c>
      <c r="I30" s="69">
        <v>0.314</v>
      </c>
      <c r="J30" s="69">
        <v>0.31430000000000002</v>
      </c>
      <c r="K30" s="69">
        <v>0.21379999999999999</v>
      </c>
      <c r="L30" s="69">
        <v>0.3372</v>
      </c>
      <c r="M30" s="69">
        <v>0.40849999999999997</v>
      </c>
      <c r="N30" s="70">
        <v>0.34089999999999998</v>
      </c>
    </row>
    <row r="31" spans="1:14">
      <c r="A31" s="57"/>
      <c r="B31" s="68">
        <v>15</v>
      </c>
      <c r="C31" s="69">
        <v>0.25580000000000003</v>
      </c>
      <c r="D31" s="69">
        <v>0.23269999999999999</v>
      </c>
      <c r="E31" s="69">
        <v>0.2074</v>
      </c>
      <c r="F31" s="69">
        <v>0.2276</v>
      </c>
      <c r="G31" s="69">
        <v>0.30049999999999999</v>
      </c>
      <c r="H31" s="69">
        <v>0.36599999999999999</v>
      </c>
      <c r="I31" s="69">
        <v>0.31900000000000001</v>
      </c>
      <c r="J31" s="69">
        <v>0.2757</v>
      </c>
      <c r="K31" s="69">
        <v>0.2155</v>
      </c>
      <c r="L31" s="69">
        <v>0.33150000000000002</v>
      </c>
      <c r="M31" s="69">
        <v>0.4355</v>
      </c>
      <c r="N31" s="70">
        <v>0.34010000000000001</v>
      </c>
    </row>
    <row r="32" spans="1:14">
      <c r="A32" s="57"/>
      <c r="B32" s="68">
        <v>16</v>
      </c>
      <c r="C32" s="69">
        <v>0.29649999999999999</v>
      </c>
      <c r="D32" s="69">
        <v>0.2452</v>
      </c>
      <c r="E32" s="69">
        <v>0.23250000000000001</v>
      </c>
      <c r="F32" s="69">
        <v>0.19500000000000001</v>
      </c>
      <c r="G32" s="69">
        <v>0.27489999999999998</v>
      </c>
      <c r="H32" s="69">
        <v>0.36059999999999998</v>
      </c>
      <c r="I32" s="69">
        <v>0.37740000000000001</v>
      </c>
      <c r="J32" s="69">
        <v>0.27729999999999999</v>
      </c>
      <c r="K32" s="69">
        <v>0.2324</v>
      </c>
      <c r="L32" s="69">
        <v>0.37019999999999997</v>
      </c>
      <c r="M32" s="69">
        <v>0.38229999999999997</v>
      </c>
      <c r="N32" s="70">
        <v>0.31280000000000002</v>
      </c>
    </row>
    <row r="33" spans="1:14">
      <c r="A33" s="57"/>
      <c r="B33" s="68">
        <v>17</v>
      </c>
      <c r="C33" s="69">
        <v>0.25519999999999998</v>
      </c>
      <c r="D33" s="69">
        <v>0.26319999999999999</v>
      </c>
      <c r="E33" s="69">
        <v>0.1865</v>
      </c>
      <c r="F33" s="69">
        <v>0.22289999999999999</v>
      </c>
      <c r="G33" s="69">
        <v>0.25679999999999997</v>
      </c>
      <c r="H33" s="69">
        <v>0.35199999999999998</v>
      </c>
      <c r="I33" s="69">
        <v>0.37669999999999998</v>
      </c>
      <c r="J33" s="69">
        <v>0.27510000000000001</v>
      </c>
      <c r="K33" s="69">
        <v>0.2366</v>
      </c>
      <c r="L33" s="69">
        <v>0.32290000000000002</v>
      </c>
      <c r="M33" s="69">
        <v>0.3412</v>
      </c>
      <c r="N33" s="70">
        <v>0.34539999999999998</v>
      </c>
    </row>
    <row r="34" spans="1:14">
      <c r="A34" s="57"/>
      <c r="B34" s="68">
        <v>18</v>
      </c>
      <c r="C34" s="69">
        <v>0.26900000000000002</v>
      </c>
      <c r="D34" s="69">
        <v>0.27279999999999999</v>
      </c>
      <c r="E34" s="69">
        <v>0.16309999999999999</v>
      </c>
      <c r="F34" s="69">
        <v>0.18640000000000001</v>
      </c>
      <c r="G34" s="69">
        <v>0.2681</v>
      </c>
      <c r="H34" s="69">
        <v>0.3382</v>
      </c>
      <c r="I34" s="69">
        <v>0.35320000000000001</v>
      </c>
      <c r="J34" s="69">
        <v>0.2838</v>
      </c>
      <c r="K34" s="69">
        <v>0.28920000000000001</v>
      </c>
      <c r="L34" s="69">
        <v>0.3266</v>
      </c>
      <c r="M34" s="69">
        <v>0.33510000000000001</v>
      </c>
      <c r="N34" s="70">
        <v>0.40289999999999998</v>
      </c>
    </row>
    <row r="35" spans="1:14">
      <c r="A35" s="57"/>
      <c r="B35" s="68">
        <v>19</v>
      </c>
      <c r="C35" s="69">
        <v>0.2606</v>
      </c>
      <c r="D35" s="69">
        <v>0.26329999999999998</v>
      </c>
      <c r="E35" s="69">
        <v>0.21340000000000001</v>
      </c>
      <c r="F35" s="69">
        <v>0.18590000000000001</v>
      </c>
      <c r="G35" s="69">
        <v>0.25690000000000002</v>
      </c>
      <c r="H35" s="69">
        <v>0.37359999999999999</v>
      </c>
      <c r="I35" s="69">
        <v>0.32900000000000001</v>
      </c>
      <c r="J35" s="69">
        <v>0.28079999999999999</v>
      </c>
      <c r="K35" s="69">
        <v>0.21609999999999999</v>
      </c>
      <c r="L35" s="69">
        <v>0.3679</v>
      </c>
      <c r="M35" s="69">
        <v>0.35849999999999999</v>
      </c>
      <c r="N35" s="70">
        <v>0.32350000000000001</v>
      </c>
    </row>
    <row r="36" spans="1:14">
      <c r="A36" s="57"/>
      <c r="B36" s="68">
        <v>20</v>
      </c>
      <c r="C36" s="69">
        <v>0.22539999999999999</v>
      </c>
      <c r="D36" s="69">
        <v>0.25490000000000002</v>
      </c>
      <c r="E36" s="69">
        <v>0.19020000000000001</v>
      </c>
      <c r="F36" s="69">
        <v>0.19339999999999999</v>
      </c>
      <c r="G36" s="69">
        <v>0.26440000000000002</v>
      </c>
      <c r="H36" s="69">
        <v>0.32969999999999999</v>
      </c>
      <c r="I36" s="69">
        <v>0.2984</v>
      </c>
      <c r="J36" s="69">
        <v>0.38290000000000002</v>
      </c>
      <c r="K36" s="69">
        <v>0.2301</v>
      </c>
      <c r="L36" s="69">
        <v>0.38040000000000002</v>
      </c>
      <c r="M36" s="69">
        <v>0.3644</v>
      </c>
      <c r="N36" s="70">
        <v>0.27779999999999999</v>
      </c>
    </row>
    <row r="37" spans="1:14">
      <c r="A37" s="57"/>
      <c r="B37" s="68">
        <v>21</v>
      </c>
      <c r="C37" s="69">
        <v>0.26910000000000001</v>
      </c>
      <c r="D37" s="69">
        <v>0.2918</v>
      </c>
      <c r="E37" s="69">
        <v>0.2389</v>
      </c>
      <c r="F37" s="69">
        <v>0.19919999999999999</v>
      </c>
      <c r="G37" s="69">
        <v>0.32279999999999998</v>
      </c>
      <c r="H37" s="69">
        <v>0.33679999999999999</v>
      </c>
      <c r="I37" s="69">
        <v>0.35339999999999999</v>
      </c>
      <c r="J37" s="69">
        <v>0.38240000000000002</v>
      </c>
      <c r="K37" s="69">
        <v>0.35589999999999999</v>
      </c>
      <c r="L37" s="69">
        <v>0.37519999999999998</v>
      </c>
      <c r="M37" s="69">
        <v>0.2944</v>
      </c>
      <c r="N37" s="70">
        <v>0.27610000000000001</v>
      </c>
    </row>
    <row r="38" spans="1:14">
      <c r="A38" s="57"/>
      <c r="B38" s="68">
        <v>22</v>
      </c>
      <c r="C38" s="69">
        <v>0.33040000000000003</v>
      </c>
      <c r="D38" s="69">
        <v>0.34289999999999998</v>
      </c>
      <c r="E38" s="69">
        <v>0.13339999999999999</v>
      </c>
      <c r="F38" s="69">
        <v>0.21479999999999999</v>
      </c>
      <c r="G38" s="69">
        <v>0.36969999999999997</v>
      </c>
      <c r="H38" s="69">
        <v>0.33250000000000002</v>
      </c>
      <c r="I38" s="69">
        <v>0.35199999999999998</v>
      </c>
      <c r="J38" s="69">
        <v>0.24829999999999999</v>
      </c>
      <c r="K38" s="69">
        <v>0.34360000000000002</v>
      </c>
      <c r="L38" s="69">
        <v>0.39200000000000002</v>
      </c>
      <c r="M38" s="69">
        <v>0.27200000000000002</v>
      </c>
      <c r="N38" s="70">
        <v>0.26819999999999999</v>
      </c>
    </row>
    <row r="39" spans="1:14">
      <c r="A39" s="57"/>
      <c r="B39" s="68">
        <v>23</v>
      </c>
      <c r="C39" s="69">
        <v>0.27710000000000001</v>
      </c>
      <c r="D39" s="69">
        <v>0.35220000000000001</v>
      </c>
      <c r="E39" s="69">
        <v>0.1394</v>
      </c>
      <c r="F39" s="69">
        <v>0.20449999999999999</v>
      </c>
      <c r="G39" s="69">
        <v>0.32750000000000001</v>
      </c>
      <c r="H39" s="69">
        <v>0.3755</v>
      </c>
      <c r="I39" s="69">
        <v>0.37809999999999999</v>
      </c>
      <c r="J39" s="69">
        <v>0.22819999999999999</v>
      </c>
      <c r="K39" s="69">
        <v>0.2949</v>
      </c>
      <c r="L39" s="69">
        <v>0.43309999999999998</v>
      </c>
      <c r="M39" s="69">
        <v>0.27260000000000001</v>
      </c>
      <c r="N39" s="70">
        <v>0.28539999999999999</v>
      </c>
    </row>
    <row r="40" spans="1:14">
      <c r="A40" s="57"/>
      <c r="B40" s="68">
        <v>24</v>
      </c>
      <c r="C40" s="69">
        <v>0.18129999999999999</v>
      </c>
      <c r="D40" s="69">
        <v>0.37569999999999998</v>
      </c>
      <c r="E40" s="69">
        <v>0.13639999999999999</v>
      </c>
      <c r="F40" s="69">
        <v>0.20619999999999999</v>
      </c>
      <c r="G40" s="69">
        <v>0.3039</v>
      </c>
      <c r="H40" s="69">
        <v>0.39179999999999998</v>
      </c>
      <c r="I40" s="69">
        <v>0.38419999999999999</v>
      </c>
      <c r="J40" s="69">
        <v>0.22489999999999999</v>
      </c>
      <c r="K40" s="69">
        <v>0.29899999999999999</v>
      </c>
      <c r="L40" s="69">
        <v>0.39410000000000001</v>
      </c>
      <c r="M40" s="69">
        <v>0.28139999999999998</v>
      </c>
      <c r="N40" s="70">
        <v>0.40310000000000001</v>
      </c>
    </row>
    <row r="41" spans="1:14">
      <c r="A41" s="57"/>
      <c r="B41" s="68">
        <v>25</v>
      </c>
      <c r="C41" s="69">
        <v>0.18509999999999999</v>
      </c>
      <c r="D41" s="69">
        <v>0.3473</v>
      </c>
      <c r="E41" s="69">
        <v>0.14199999999999999</v>
      </c>
      <c r="F41" s="69">
        <v>0.1971</v>
      </c>
      <c r="G41" s="69">
        <v>0.28129999999999999</v>
      </c>
      <c r="H41" s="69">
        <v>0.38090000000000002</v>
      </c>
      <c r="I41" s="69">
        <v>0.30649999999999999</v>
      </c>
      <c r="J41" s="69">
        <v>0.22800000000000001</v>
      </c>
      <c r="K41" s="69">
        <v>0.40260000000000001</v>
      </c>
      <c r="L41" s="69">
        <v>0.37640000000000001</v>
      </c>
      <c r="M41" s="69">
        <v>0.29070000000000001</v>
      </c>
      <c r="N41" s="70">
        <v>0.45939999999999998</v>
      </c>
    </row>
    <row r="42" spans="1:14">
      <c r="A42" s="57"/>
      <c r="B42" s="68">
        <v>26</v>
      </c>
      <c r="C42" s="69">
        <v>0.19719999999999999</v>
      </c>
      <c r="D42" s="69">
        <v>0.28710000000000002</v>
      </c>
      <c r="E42" s="69">
        <v>0.17019999999999999</v>
      </c>
      <c r="F42" s="69">
        <v>0.19739999999999999</v>
      </c>
      <c r="G42" s="69">
        <v>0.29830000000000001</v>
      </c>
      <c r="H42" s="69">
        <v>0.40629999999999999</v>
      </c>
      <c r="I42" s="69">
        <v>0.30020000000000002</v>
      </c>
      <c r="J42" s="69">
        <v>0.20580000000000001</v>
      </c>
      <c r="K42" s="69">
        <v>0.32929999999999998</v>
      </c>
      <c r="L42" s="69">
        <v>0.31950000000000001</v>
      </c>
      <c r="M42" s="69">
        <v>0.33800000000000002</v>
      </c>
      <c r="N42" s="70">
        <v>0.38429999999999997</v>
      </c>
    </row>
    <row r="43" spans="1:14">
      <c r="A43" s="57"/>
      <c r="B43" s="68">
        <v>27</v>
      </c>
      <c r="C43" s="69">
        <v>0.22339999999999999</v>
      </c>
      <c r="D43" s="69">
        <v>0.29160000000000003</v>
      </c>
      <c r="E43" s="69">
        <v>0.1774</v>
      </c>
      <c r="F43" s="69">
        <v>0.2326</v>
      </c>
      <c r="G43" s="69">
        <v>0.29049999999999998</v>
      </c>
      <c r="H43" s="69">
        <v>0.3201</v>
      </c>
      <c r="I43" s="69">
        <v>0.28549999999999998</v>
      </c>
      <c r="J43" s="69">
        <v>0.33210000000000001</v>
      </c>
      <c r="K43" s="69">
        <v>0.3569</v>
      </c>
      <c r="L43" s="69">
        <v>0.29449999999999998</v>
      </c>
      <c r="M43" s="69">
        <v>0.40179999999999999</v>
      </c>
      <c r="N43" s="70">
        <v>0.33150000000000002</v>
      </c>
    </row>
    <row r="44" spans="1:14">
      <c r="A44" s="57"/>
      <c r="B44" s="68">
        <v>28</v>
      </c>
      <c r="C44" s="69">
        <v>0.26550000000000001</v>
      </c>
      <c r="D44" s="69">
        <v>0.28060000000000002</v>
      </c>
      <c r="E44" s="69">
        <v>0.1857</v>
      </c>
      <c r="F44" s="69">
        <v>0.21690000000000001</v>
      </c>
      <c r="G44" s="69">
        <v>0.31019999999999998</v>
      </c>
      <c r="H44" s="69">
        <v>0.3231</v>
      </c>
      <c r="I44" s="69">
        <v>0.27960000000000002</v>
      </c>
      <c r="J44" s="69">
        <v>0.32119999999999999</v>
      </c>
      <c r="K44" s="69">
        <v>0.38100000000000001</v>
      </c>
      <c r="L44" s="69">
        <v>0.3397</v>
      </c>
      <c r="M44" s="69">
        <v>0.31940000000000002</v>
      </c>
      <c r="N44" s="70">
        <v>0.36280000000000001</v>
      </c>
    </row>
    <row r="45" spans="1:14">
      <c r="A45" s="57"/>
      <c r="B45" s="68">
        <v>29</v>
      </c>
      <c r="C45" s="69">
        <v>0.25359999999999999</v>
      </c>
      <c r="D45" s="69"/>
      <c r="E45" s="69">
        <v>0.19109999999999999</v>
      </c>
      <c r="F45" s="69">
        <v>0.21759999999999999</v>
      </c>
      <c r="G45" s="69">
        <v>0.38729999999999998</v>
      </c>
      <c r="H45" s="69">
        <v>0.30349999999999999</v>
      </c>
      <c r="I45" s="69">
        <v>0.27679999999999999</v>
      </c>
      <c r="J45" s="69">
        <v>0.22550000000000001</v>
      </c>
      <c r="K45" s="69">
        <v>0.43540000000000001</v>
      </c>
      <c r="L45" s="69">
        <v>0.39979999999999999</v>
      </c>
      <c r="M45" s="69">
        <v>0.32419999999999999</v>
      </c>
      <c r="N45" s="70">
        <v>0.36509999999999998</v>
      </c>
    </row>
    <row r="46" spans="1:14">
      <c r="A46" s="57"/>
      <c r="B46" s="68">
        <v>30</v>
      </c>
      <c r="C46" s="69">
        <v>0.26119999999999999</v>
      </c>
      <c r="D46" s="69"/>
      <c r="E46" s="69">
        <v>0.17699999999999999</v>
      </c>
      <c r="F46" s="69">
        <v>0.22170000000000001</v>
      </c>
      <c r="G46" s="69">
        <v>0.27589999999999998</v>
      </c>
      <c r="H46" s="69">
        <v>0.24399999999999999</v>
      </c>
      <c r="I46" s="69">
        <v>0.29459999999999997</v>
      </c>
      <c r="J46" s="69">
        <v>0.2185</v>
      </c>
      <c r="K46" s="69">
        <v>0.4375</v>
      </c>
      <c r="L46" s="69">
        <v>0.43630000000000002</v>
      </c>
      <c r="M46" s="69">
        <v>0.31979999999999997</v>
      </c>
      <c r="N46" s="70">
        <v>0.36759999999999998</v>
      </c>
    </row>
    <row r="47" spans="1:14" ht="12.75" thickBot="1">
      <c r="A47" s="62"/>
      <c r="B47" s="71">
        <v>31</v>
      </c>
      <c r="C47" s="64">
        <v>0.29370000000000002</v>
      </c>
      <c r="D47" s="64"/>
      <c r="E47" s="64">
        <v>0.13769999999999999</v>
      </c>
      <c r="F47" s="64"/>
      <c r="G47" s="64">
        <v>0.24790000000000001</v>
      </c>
      <c r="H47" s="64"/>
      <c r="I47" s="64">
        <v>0.37080000000000002</v>
      </c>
      <c r="J47" s="64">
        <v>0.22589999999999999</v>
      </c>
      <c r="K47" s="64"/>
      <c r="L47" s="64">
        <v>0.43840000000000001</v>
      </c>
      <c r="M47" s="72"/>
      <c r="N47" s="73">
        <v>0.43809999999999999</v>
      </c>
    </row>
  </sheetData>
  <mergeCells count="11">
    <mergeCell ref="A10:B10"/>
    <mergeCell ref="C10:N10"/>
    <mergeCell ref="A14:N14"/>
    <mergeCell ref="A15:B15"/>
    <mergeCell ref="C15:N15"/>
    <mergeCell ref="A9:N9"/>
    <mergeCell ref="A1:N1"/>
    <mergeCell ref="A3:N3"/>
    <mergeCell ref="A4:B4"/>
    <mergeCell ref="C4:N4"/>
    <mergeCell ref="A7:N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Corredor dos Senandes</vt:lpstr>
      <vt:lpstr>Emission Factor 2011_MCTI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Jhulie</cp:lastModifiedBy>
  <dcterms:created xsi:type="dcterms:W3CDTF">1997-01-10T22:22:50Z</dcterms:created>
  <dcterms:modified xsi:type="dcterms:W3CDTF">2012-06-25T18:48:14Z</dcterms:modified>
</cp:coreProperties>
</file>