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Lenovo\Desktop\GS\Uluborlu WPP\00 Revalidation\"/>
    </mc:Choice>
  </mc:AlternateContent>
  <xr:revisionPtr revIDLastSave="0" documentId="13_ncr:1_{7CE9E8D6-01E4-4653-9041-20958F0E2A8E}" xr6:coauthVersionLast="47" xr6:coauthVersionMax="47" xr10:uidLastSave="{00000000-0000-0000-0000-000000000000}"/>
  <bookViews>
    <workbookView xWindow="-108" yWindow="-108" windowWidth="23256" windowHeight="1257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6" i="5" l="1"/>
  <c r="I67" i="5" s="1"/>
  <c r="H66" i="5"/>
  <c r="H67" i="5" s="1"/>
  <c r="D66" i="5"/>
  <c r="D67" i="5" s="1"/>
  <c r="E66" i="5"/>
  <c r="E67" i="5" s="1"/>
  <c r="C66" i="5"/>
  <c r="C67" i="5" s="1"/>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52" i="5" s="1"/>
  <c r="G41" i="5"/>
  <c r="G34" i="5"/>
  <c r="G37" i="5"/>
  <c r="G51" i="5" s="1"/>
  <c r="G32" i="5"/>
  <c r="G33" i="5"/>
  <c r="G40" i="5"/>
  <c r="G54" i="5" s="1"/>
  <c r="G31" i="5"/>
  <c r="G35" i="5"/>
  <c r="G39" i="5"/>
  <c r="G53" i="5" s="1"/>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53" i="5" s="1"/>
  <c r="C39" i="5"/>
  <c r="C54" i="5" s="1"/>
  <c r="C34" i="5"/>
  <c r="C37" i="5"/>
  <c r="C51" i="5" s="1"/>
  <c r="C35" i="5"/>
  <c r="C41" i="5"/>
  <c r="C36" i="5"/>
  <c r="C32" i="5"/>
  <c r="C33" i="5"/>
  <c r="C38" i="5"/>
  <c r="C52" i="5" s="1"/>
  <c r="C31" i="5"/>
  <c r="S42" i="5"/>
  <c r="S37" i="5"/>
  <c r="S31" i="5"/>
  <c r="S32" i="5"/>
  <c r="S40" i="5"/>
  <c r="S41" i="5"/>
  <c r="S33" i="5"/>
  <c r="S36" i="5"/>
  <c r="S34" i="5"/>
  <c r="S39" i="5"/>
  <c r="S38" i="5"/>
  <c r="S35" i="5"/>
  <c r="K38" i="5"/>
  <c r="K52" i="5" s="1"/>
  <c r="K34" i="5"/>
  <c r="K33" i="5"/>
  <c r="K36" i="5"/>
  <c r="K40" i="5"/>
  <c r="K54" i="5" s="1"/>
  <c r="K31" i="5"/>
  <c r="K39" i="5"/>
  <c r="K53" i="5" s="1"/>
  <c r="K32" i="5"/>
  <c r="K35" i="5"/>
  <c r="K41" i="5"/>
  <c r="K37" i="5"/>
  <c r="K51" i="5" s="1"/>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<sst xmlns="http://schemas.openxmlformats.org/spreadsheetml/2006/main" count="3265" uniqueCount="1310">
  <si>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</si>
  <si>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</si>
  <si>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</si>
  <si>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</si>
  <si>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</si>
  <si>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</si>
  <si>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</si>
  <si>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</si>
  <si>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</si>
  <si>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</si>
  <si>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</si>
  <si>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</si>
  <si>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</si>
  <si>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</si>
  <si>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</si>
  <si>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</si>
  <si>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</si>
  <si>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</si>
  <si>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</si>
  <si>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</si>
  <si>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</si>
  <si>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</si>
  <si>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</si>
  <si>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</si>
  <si>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</si>
  <si>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</si>
  <si>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</si>
  <si>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</si>
  <si>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</si>
  <si>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</si>
  <si>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</si>
  <si>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</si>
  <si>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</si>
  <si>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</si>
  <si>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</si>
  <si>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</si>
  <si>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</si>
  <si>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</si>
  <si>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</si>
  <si>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</si>
  <si>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</si>
  <si>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</si>
  <si>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</si>
  <si>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</si>
  <si>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</si>
  <si>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</si>
  <si>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</si>
  <si>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</si>
  <si>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</si>
  <si>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</si>
  <si>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</si>
  <si>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</si>
  <si>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</si>
  <si>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</si>
  <si>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</si>
  <si>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</si>
  <si>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</si>
  <si>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</si>
  <si>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</si>
  <si>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</si>
  <si>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</si>
  <si>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</si>
  <si>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</si>
  <si>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</si>
  <si>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</si>
  <si>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</si>
  <si>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</si>
  <si>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</si>
  <si>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</si>
  <si>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</si>
  <si>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</si>
  <si>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</si>
  <si>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</si>
  <si>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</si>
  <si>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</si>
  <si>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</si>
  <si>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</si>
  <si>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</si>
  <si>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</si>
  <si>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</si>
  <si>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</si>
  <si>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</si>
  <si>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</si>
  <si>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</si>
  <si>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</si>
  <si>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</si>
  <si>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</si>
  <si>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</si>
  <si>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</si>
  <si>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</si>
  <si>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</si>
  <si>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</si>
  <si>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</si>
  <si>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</si>
  <si>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</si>
  <si>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</si>
  <si>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</si>
  <si>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</si>
  <si>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</si>
  <si>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</si>
  <si>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</si>
  <si>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</si>
  <si>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</si>
  <si>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</si>
  <si>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</si>
  <si>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</si>
  <si>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</si>
  <si>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</si>
  <si>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</si>
  <si>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</si>
  <si>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</si>
  <si>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</si>
  <si>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</si>
  <si>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</si>
  <si>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</si>
  <si>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</si>
  <si>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</si>
  <si>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</si>
  <si>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</si>
  <si>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</si>
  <si>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</si>
  <si>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</si>
  <si>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</si>
  <si>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</si>
  <si>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</si>
  <si>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</si>
  <si>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</si>
  <si>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</si>
  <si>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</si>
  <si>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</si>
  <si>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</si>
  <si>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</si>
  <si>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</si>
  <si>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</si>
  <si>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</si>
  <si>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</si>
  <si>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</si>
  <si>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</si>
  <si>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</si>
  <si>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</si>
  <si>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</si>
  <si>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</si>
  <si>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</si>
  <si>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</si>
  <si>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</si>
  <si>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</si>
  <si>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</si>
  <si>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</si>
  <si>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</si>
  <si>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</si>
  <si>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</si>
  <si>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</si>
  <si>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</si>
  <si>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</si>
  <si>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</si>
  <si>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</si>
  <si>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</si>
  <si>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</si>
  <si>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</si>
  <si>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</si>
  <si>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</si>
  <si>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</si>
  <si>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</si>
  <si>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</si>
  <si>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</si>
  <si>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</si>
  <si>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</si>
  <si>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</si>
  <si>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</si>
  <si>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</si>
  <si>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</si>
  <si>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</si>
  <si>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</si>
  <si>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</si>
  <si>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</si>
  <si>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</si>
  <si>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</si>
  <si>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</si>
  <si>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</si>
  <si>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</si>
  <si>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</si>
  <si>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</si>
  <si>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</si>
  <si>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</si>
  <si>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</si>
  <si>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</si>
  <si>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</si>
  <si>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</si>
  <si>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</si>
  <si>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</si>
  <si>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</si>
  <si>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</si>
  <si>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</si>
  <si>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</si>
  <si>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</si>
  <si>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</si>
  <si>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</si>
  <si>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</si>
  <si>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</si>
  <si>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</si>
  <si>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</si>
  <si>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</si>
  <si>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</si>
  <si>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</si>
  <si>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</si>
  <si>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</si>
  <si>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</si>
  <si>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</si>
  <si>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</si>
  <si>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</si>
  <si>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</si>
  <si>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</si>
  <si>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</si>
  <si>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</si>
  <si>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</si>
  <si>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</si>
  <si>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</si>
  <si>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</si>
  <si>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</si>
  <si>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</si>
  <si>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</si>
  <si>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</si>
  <si>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</si>
  <si>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</si>
  <si>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</si>
  <si>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</si>
  <si>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</si>
  <si>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</si>
  <si>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</si>
  <si>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</si>
  <si>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</si>
  <si>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</si>
  <si>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</si>
  <si>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</si>
  <si>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</si>
  <si>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</si>
  <si>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</si>
  <si>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</si>
  <si>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</si>
  <si>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</si>
  <si>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</si>
  <si>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</si>
  <si>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</si>
  <si>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</si>
  <si>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</si>
  <si>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</si>
  <si>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</si>
  <si>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</si>
  <si>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</si>
  <si>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</si>
  <si>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</si>
  <si>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</si>
  <si>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</si>
  <si>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</si>
  <si>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</si>
  <si>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</si>
  <si>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</si>
  <si>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</si>
  <si>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</si>
  <si>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</si>
  <si>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</si>
  <si>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</si>
  <si>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</si>
  <si>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</si>
  <si>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</si>
  <si>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</si>
  <si>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</si>
  <si>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</si>
  <si>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</si>
  <si>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</si>
  <si>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</si>
  <si>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</si>
  <si>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</si>
  <si>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</si>
  <si>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</si>
  <si>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</si>
  <si>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</si>
  <si>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</si>
  <si>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</si>
  <si>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</si>
  <si>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</si>
  <si>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</si>
  <si>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</si>
  <si>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</si>
  <si>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</si>
  <si>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</si>
  <si>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</si>
  <si>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</si>
  <si>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</si>
  <si>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</si>
  <si>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</si>
  <si>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</si>
  <si>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</si>
  <si>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</si>
  <si>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</si>
  <si>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</si>
  <si>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</si>
  <si>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</si>
  <si>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</si>
  <si>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</si>
  <si>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</si>
  <si>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</si>
  <si>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</si>
  <si>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</si>
  <si>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</si>
  <si>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</si>
  <si>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</si>
  <si>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</si>
  <si>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</si>
  <si>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</si>
  <si>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</si>
  <si>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</si>
  <si>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</si>
  <si>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</si>
  <si>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</si>
  <si>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</si>
  <si>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</si>
  <si>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</si>
  <si>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</si>
  <si>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</si>
  <si>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</si>
  <si>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</si>
  <si>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</si>
  <si>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</si>
  <si>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</si>
  <si>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</si>
  <si>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</si>
  <si>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</si>
  <si>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</si>
  <si>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</si>
  <si>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</si>
  <si>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</si>
  <si>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</si>
  <si>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</si>
  <si>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</si>
  <si>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</si>
  <si>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</si>
  <si>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</si>
  <si>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</si>
  <si>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</si>
  <si>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</si>
  <si>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</si>
  <si>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</si>
  <si>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</si>
  <si>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</si>
  <si>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</si>
  <si>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</si>
  <si>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</si>
  <si>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</si>
  <si>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</si>
  <si>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</si>
  <si>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</si>
  <si>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</si>
  <si>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</si>
  <si>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</si>
  <si>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</si>
  <si>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</si>
  <si>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</si>
  <si>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</si>
  <si>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</si>
  <si>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</si>
  <si>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</si>
  <si>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</si>
  <si>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</si>
  <si>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</si>
  <si>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</si>
  <si>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</si>
  <si>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</si>
  <si>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</si>
  <si>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</si>
  <si>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</si>
  <si>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</si>
  <si>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</si>
  <si>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</si>
  <si>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</si>
  <si>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</si>
  <si>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</si>
  <si>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</si>
  <si>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</si>
  <si>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</si>
  <si>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</si>
  <si>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</si>
  <si>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</si>
  <si>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</si>
  <si>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</si>
  <si>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</si>
  <si>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</si>
  <si>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</si>
  <si>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</si>
  <si>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</si>
  <si>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</si>
  <si>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</si>
  <si>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</si>
  <si>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</si>
  <si>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</si>
  <si>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</si>
  <si>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</si>
  <si>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</si>
  <si>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</si>
  <si>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</si>
  <si>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</si>
  <si>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</si>
  <si>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</si>
  <si>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</si>
  <si>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</si>
  <si>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</si>
  <si>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</si>
  <si>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</si>
  <si>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</si>
  <si>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</si>
  <si>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</si>
  <si>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</si>
  <si>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</si>
  <si>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</si>
  <si>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</si>
  <si>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</si>
  <si>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</si>
  <si>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</si>
  <si>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</si>
  <si>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</si>
  <si>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</si>
  <si>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</si>
  <si>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</si>
  <si>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</si>
  <si>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</si>
  <si>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</si>
  <si>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</si>
  <si>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</si>
  <si>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</si>
  <si>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</si>
  <si>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</si>
  <si>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</si>
  <si>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</si>
  <si>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</si>
  <si>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</si>
  <si>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</si>
  <si>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</si>
  <si>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</si>
  <si>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</si>
  <si>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</si>
  <si>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</si>
  <si>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</si>
  <si>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</si>
  <si>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</si>
  <si>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</si>
  <si>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</si>
  <si>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</si>
  <si>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</si>
  <si>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</si>
  <si>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</si>
  <si>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</si>
  <si>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</si>
  <si>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</si>
  <si>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</si>
  <si>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</si>
  <si>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</si>
  <si>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</si>
  <si>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</si>
  <si>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</si>
  <si>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</si>
  <si>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</si>
  <si>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</si>
  <si>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</si>
  <si>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</si>
  <si>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</si>
  <si>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</si>
  <si>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</si>
  <si>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</si>
  <si>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</si>
  <si>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</si>
  <si>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</si>
  <si>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</si>
  <si>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</si>
  <si>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</si>
  <si>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</si>
  <si>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</si>
  <si>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</si>
  <si>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</si>
  <si>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</si>
  <si>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</si>
  <si>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</si>
  <si>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</si>
  <si>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</si>
  <si>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</si>
  <si>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</si>
  <si>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</si>
  <si>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</si>
  <si>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</si>
  <si>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</si>
  <si>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</si>
  <si>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</si>
  <si>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</si>
  <si>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</si>
  <si>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</si>
  <si>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</si>
  <si>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</si>
  <si>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</si>
  <si>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</si>
  <si>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</si>
  <si>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</si>
  <si>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</si>
  <si>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</si>
  <si>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</si>
  <si>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</si>
  <si>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</si>
  <si>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</si>
  <si>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</si>
  <si>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</si>
  <si>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</si>
  <si>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</si>
  <si>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</si>
  <si>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</si>
  <si>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</si>
  <si>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</si>
  <si>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</si>
  <si>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</si>
  <si>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</si>
  <si>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</si>
  <si>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</si>
  <si>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</si>
  <si>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</si>
  <si>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</si>
  <si>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</si>
  <si>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</si>
  <si>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</si>
  <si>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</si>
  <si>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</si>
  <si>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</si>
  <si>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</si>
  <si>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</si>
  <si>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</si>
  <si>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</si>
  <si>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</si>
  <si>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</si>
  <si>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</si>
  <si>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</si>
  <si>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</si>
  <si>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</si>
  <si>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</si>
  <si>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</si>
  <si>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</si>
  <si>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</si>
  <si>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</si>
  <si>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</si>
  <si>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</si>
  <si>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</si>
  <si>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</si>
  <si>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</si>
  <si>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</si>
  <si>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</si>
  <si>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</si>
  <si>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</si>
  <si>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</si>
  <si>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</si>
  <si>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</si>
  <si>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</si>
  <si>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</si>
  <si>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</si>
  <si>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</si>
  <si>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</si>
  <si>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</si>
  <si>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</si>
  <si>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</si>
  <si>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</si>
  <si>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</si>
  <si>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</si>
  <si>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</si>
  <si>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</si>
  <si>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</si>
  <si>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</si>
  <si>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</si>
  <si>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</si>
  <si>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</si>
  <si>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</si>
  <si>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</si>
  <si>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</si>
  <si>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</si>
  <si>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</si>
  <si>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</si>
  <si>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</si>
  <si>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</si>
  <si>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</si>
  <si>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</si>
  <si>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</si>
  <si>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</si>
  <si>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</si>
  <si>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</si>
  <si>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</si>
  <si>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</si>
  <si>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</si>
  <si>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</si>
  <si>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</si>
  <si>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</si>
  <si>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</si>
  <si>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</si>
  <si>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</si>
  <si>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</si>
  <si>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</si>
  <si>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</si>
  <si>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</si>
  <si>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</si>
  <si>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</si>
  <si>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</si>
  <si>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</si>
  <si>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</si>
  <si>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</si>
  <si>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</si>
  <si>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</si>
  <si>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</si>
  <si>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</si>
  <si>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</si>
  <si>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</si>
  <si>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</si>
  <si>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</si>
  <si>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</si>
  <si>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</si>
  <si>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</si>
  <si>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</si>
  <si>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</si>
  <si>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</si>
  <si>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</si>
  <si>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</si>
  <si>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</si>
  <si>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</si>
  <si>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</si>
  <si>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</si>
  <si>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</si>
  <si>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</si>
  <si>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</si>
  <si>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</si>
  <si>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</si>
  <si>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</si>
  <si>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</si>
  <si>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</si>
  <si>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</si>
  <si>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</si>
  <si>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</si>
  <si>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</si>
  <si>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</si>
  <si>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</si>
  <si>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</si>
  <si>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</si>
  <si>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</si>
  <si>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</si>
  <si>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</si>
  <si>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</si>
  <si>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</si>
  <si>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</si>
  <si>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</si>
  <si>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</si>
  <si>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</si>
  <si>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</si>
  <si>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</si>
  <si>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</si>
  <si>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</si>
  <si>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</si>
  <si>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</si>
  <si>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</si>
  <si>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</si>
  <si>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</si>
  <si>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</si>
  <si>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</si>
  <si>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</si>
  <si>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</si>
  <si>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</si>
  <si>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</si>
  <si>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</si>
  <si>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</si>
  <si>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</si>
  <si>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</si>
  <si>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</si>
  <si>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</si>
  <si>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</si>
  <si>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</si>
  <si>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</si>
  <si>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</si>
  <si>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</si>
  <si>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</si>
  <si>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</si>
  <si>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</si>
  <si>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</si>
  <si>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</si>
  <si>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</si>
  <si>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</si>
  <si>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</si>
  <si>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</si>
  <si>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</si>
  <si>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</si>
  <si>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</si>
  <si>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</si>
  <si>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</si>
  <si>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</si>
  <si>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</si>
  <si>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</si>
  <si>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</si>
  <si>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</si>
  <si>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</si>
  <si>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</si>
  <si>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</si>
  <si>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</si>
  <si>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</si>
  <si>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</si>
  <si>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</si>
  <si>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</si>
  <si>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</si>
  <si>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</si>
  <si>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</si>
  <si>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</si>
  <si>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</si>
  <si>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</si>
  <si>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</si>
  <si>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</si>
  <si>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</si>
  <si>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</si>
  <si>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</si>
  <si>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</si>
  <si>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</si>
  <si>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</si>
  <si>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</si>
  <si>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</si>
  <si>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</si>
  <si>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</si>
  <si>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</si>
  <si>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</si>
  <si>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</si>
  <si>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</si>
  <si>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</si>
  <si>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</si>
  <si>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</si>
  <si>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</si>
  <si>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</si>
  <si>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</si>
  <si>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</si>
  <si>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</si>
  <si>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</si>
  <si>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</si>
  <si>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</si>
  <si>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</si>
  <si>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</si>
  <si>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</si>
  <si>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</si>
  <si>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</si>
  <si>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</si>
  <si>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</si>
  <si>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</si>
  <si>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</si>
  <si>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</si>
  <si>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</si>
  <si>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</si>
  <si>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</si>
  <si>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</si>
  <si>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</si>
  <si>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</si>
  <si>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</si>
  <si>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</si>
  <si>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</si>
  <si>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</si>
  <si>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</si>
  <si>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</si>
  <si>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</si>
  <si>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</si>
  <si>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</si>
  <si>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</si>
  <si>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</si>
  <si>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</si>
  <si>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</si>
  <si>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</si>
  <si>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</si>
  <si>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</si>
  <si>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</si>
  <si>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</si>
  <si>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</si>
  <si>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</si>
  <si>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</si>
  <si>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</si>
  <si>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</si>
  <si>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</si>
  <si>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</si>
  <si>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</si>
  <si>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</si>
  <si>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</si>
  <si>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</si>
  <si>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</si>
  <si>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</si>
  <si>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</si>
  <si>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</si>
  <si>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</si>
  <si>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</si>
  <si>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</si>
  <si>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</si>
  <si>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</si>
  <si>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</si>
  <si>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</si>
  <si>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</si>
  <si>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</si>
  <si>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</si>
  <si>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</si>
  <si>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</si>
  <si>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</si>
  <si>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</si>
  <si>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</si>
  <si>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</si>
  <si>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</si>
  <si>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</si>
  <si>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</si>
  <si>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</si>
  <si>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</si>
  <si>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</si>
  <si>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</si>
  <si>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</si>
  <si>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</si>
  <si>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</si>
  <si>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</si>
  <si>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</si>
  <si>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</si>
  <si>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</si>
  <si>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</si>
  <si>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</si>
  <si>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</si>
  <si>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</si>
  <si>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</si>
  <si>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</si>
  <si>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</si>
  <si>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</si>
  <si>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</si>
  <si>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</si>
  <si>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</si>
  <si>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</si>
  <si>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</si>
  <si>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</si>
  <si>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</si>
  <si>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</si>
  <si>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</si>
  <si>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</si>
  <si>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</si>
  <si>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</si>
  <si>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</si>
  <si>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</si>
  <si>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</si>
  <si>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</si>
  <si>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</si>
  <si>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</si>
  <si>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</si>
  <si>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</si>
  <si>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</si>
  <si>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</si>
  <si>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</si>
  <si>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</si>
  <si>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</si>
  <si>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</si>
  <si>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</si>
  <si>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</si>
  <si>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</si>
  <si>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</si>
  <si>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</si>
  <si>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</si>
  <si>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</si>
  <si>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</si>
  <si>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</si>
  <si>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</si>
  <si>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</si>
  <si>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</si>
  <si>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</si>
  <si>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</si>
  <si>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</si>
  <si>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</si>
  <si>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</si>
  <si>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</si>
  <si>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</si>
  <si>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</si>
  <si>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</si>
  <si>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</si>
  <si>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</si>
  <si>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</si>
  <si>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</si>
  <si>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</si>
  <si>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</si>
  <si>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</si>
  <si>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</si>
  <si>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</si>
  <si>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</si>
  <si>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</si>
  <si>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</si>
  <si>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</si>
  <si>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</si>
  <si>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</si>
  <si>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</si>
  <si>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</si>
  <si>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</si>
  <si>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</si>
  <si>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</si>
  <si>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</si>
  <si>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</si>
  <si>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</si>
  <si>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</si>
  <si>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</si>
  <si>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</si>
  <si>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</si>
  <si>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</si>
  <si>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</si>
  <si>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</si>
  <si>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</si>
  <si>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</si>
  <si>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</si>
  <si>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</si>
  <si>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</si>
  <si>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</si>
  <si>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</si>
  <si>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</si>
  <si>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</si>
  <si>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</si>
  <si>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</si>
  <si>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</si>
  <si>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</si>
  <si>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</si>
  <si>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</si>
  <si>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</si>
  <si>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</si>
  <si>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</si>
  <si>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</si>
  <si>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</si>
  <si>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</si>
  <si>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</si>
  <si>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</si>
  <si>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</si>
  <si>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</si>
  <si>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</si>
  <si>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</si>
  <si>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</si>
  <si>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</si>
  <si>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</si>
  <si>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</si>
  <si>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</si>
  <si>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</si>
  <si>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</si>
  <si>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</si>
  <si>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</si>
  <si>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</si>
  <si>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</si>
  <si>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</si>
  <si>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</si>
  <si>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</si>
  <si>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</si>
  <si>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</si>
  <si>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</si>
  <si>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</si>
  <si>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</si>
  <si>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</si>
  <si>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</si>
  <si>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</si>
  <si>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</si>
  <si>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</si>
  <si>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</si>
  <si>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</si>
  <si>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</si>
  <si>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</si>
  <si>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</si>
  <si>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</si>
  <si>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</si>
  <si>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</si>
  <si>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</si>
  <si>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</si>
  <si>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</si>
  <si>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</si>
  <si>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</si>
  <si>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</si>
  <si>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</si>
  <si>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</si>
  <si>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</si>
  <si>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</si>
  <si>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</si>
  <si>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</si>
  <si>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</si>
  <si>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</si>
  <si>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</si>
  <si>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</si>
  <si>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</si>
  <si>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</si>
  <si>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</si>
  <si>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</si>
  <si>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</si>
  <si>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</si>
  <si>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</si>
  <si>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</si>
  <si>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</si>
  <si>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</si>
  <si>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</si>
  <si>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</si>
  <si>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</si>
  <si>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</si>
  <si>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</si>
  <si>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</si>
  <si>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</si>
  <si>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</si>
  <si>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</si>
  <si>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</si>
  <si>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</si>
  <si>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</si>
  <si>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</si>
  <si>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</si>
  <si>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</si>
  <si>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</si>
  <si>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</si>
  <si>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</si>
  <si>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</si>
  <si>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</si>
  <si>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</si>
  <si>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</si>
  <si>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</si>
  <si>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</si>
  <si>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</si>
  <si>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</si>
  <si>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</si>
  <si>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</si>
  <si>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</si>
  <si>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</si>
  <si>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</si>
  <si>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</si>
  <si>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</si>
  <si>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</si>
  <si>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</si>
  <si>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</si>
  <si>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</si>
  <si>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</si>
  <si>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</si>
  <si>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</si>
  <si>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</si>
  <si>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</si>
  <si>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</si>
  <si>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</si>
  <si>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</si>
  <si>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</si>
  <si>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</si>
  <si>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</si>
  <si>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</si>
  <si>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</si>
  <si>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</si>
  <si>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</si>
  <si>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</si>
  <si>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</si>
  <si>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</si>
  <si>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</si>
  <si>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</si>
  <si>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</si>
  <si>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</si>
  <si>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</si>
  <si>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</si>
  <si>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</si>
  <si>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</si>
  <si>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</si>
  <si>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</si>
  <si>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</si>
  <si>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</si>
  <si>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</si>
  <si>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</si>
  <si>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</si>
  <si>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</si>
  <si>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</si>
  <si>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</si>
  <si>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</si>
  <si>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</si>
  <si>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</si>
  <si>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</si>
  <si>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</si>
  <si>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</si>
  <si>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</si>
  <si>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</si>
  <si>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</si>
  <si>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</si>
  <si>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</si>
  <si>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</si>
  <si>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</si>
  <si>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</si>
  <si>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</si>
  <si>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</si>
  <si>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</si>
  <si>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</si>
  <si>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</si>
  <si>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</si>
  <si>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</si>
  <si>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</si>
  <si>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</si>
  <si>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</si>
  <si>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</si>
  <si>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</si>
  <si>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</si>
  <si>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</si>
  <si>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</si>
  <si>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</si>
  <si>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</si>
  <si>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</si>
  <si>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</si>
  <si>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</si>
  <si>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</si>
  <si>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</si>
  <si>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</si>
  <si>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</si>
  <si>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</si>
  <si>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</si>
  <si>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</si>
  <si>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</si>
  <si>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</si>
  <si>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</si>
  <si>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</si>
  <si>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</si>
  <si>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</si>
  <si>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</si>
  <si>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</si>
  <si>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</si>
  <si>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</si>
  <si>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</si>
  <si>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</si>
  <si>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</si>
  <si>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</si>
  <si>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</si>
  <si>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</si>
  <si>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</si>
  <si>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</si>
  <si>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</si>
  <si>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</si>
  <si>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</si>
  <si>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</si>
  <si>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</si>
  <si>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</si>
  <si>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</si>
  <si>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</si>
  <si>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</si>
  <si>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</si>
  <si>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</si>
  <si>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</si>
  <si>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</si>
  <si>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</si>
  <si>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</si>
  <si>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</si>
  <si>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</si>
  <si>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</si>
  <si>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</si>
  <si>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</si>
  <si>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</si>
  <si>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</si>
  <si>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</si>
  <si>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</si>
  <si>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</si>
  <si>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</si>
  <si>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</si>
  <si>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</si>
  <si>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</si>
  <si>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</si>
  <si>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</si>
  <si>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</si>
  <si>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</si>
  <si>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</si>
  <si>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</si>
  <si>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</si>
  <si>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</si>
  <si>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</si>
  <si>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</si>
  <si>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</si>
  <si>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</si>
  <si>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</si>
  <si>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</si>
  <si>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</si>
  <si>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</si>
  <si>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</si>
  <si>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</si>
  <si>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</si>
  <si>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</si>
  <si>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</si>
  <si>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</si>
  <si>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</si>
  <si>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</si>
  <si>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</si>
  <si>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</si>
  <si>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</si>
  <si>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</si>
  <si>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</si>
  <si>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</si>
  <si>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</si>
  <si>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</si>
  <si>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</si>
  <si>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</si>
  <si>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</si>
  <si>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</si>
  <si>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</si>
  <si>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</si>
  <si>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</si>
  <si>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</si>
  <si>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</si>
  <si>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</si>
  <si>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</si>
  <si>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</si>
  <si>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</si>
  <si>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</si>
  <si>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</si>
  <si>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</si>
  <si>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</si>
  <si>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</si>
  <si>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</si>
  <si>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</si>
  <si>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</si>
  <si>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</si>
  <si>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</si>
  <si>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</si>
  <si>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</si>
  <si>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</si>
  <si>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</si>
  <si>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</si>
  <si>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</si>
  <si>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</si>
  <si>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</si>
  <si>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</si>
  <si>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</si>
  <si>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</si>
  <si>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</si>
  <si>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</si>
  <si>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</si>
  <si>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</si>
  <si>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</si>
  <si>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</si>
  <si>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</si>
  <si>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</si>
  <si>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</si>
  <si>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</si>
  <si>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</si>
  <si>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</si>
  <si>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</si>
  <si>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</si>
  <si>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</si>
  <si>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</si>
  <si>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</si>
  <si>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</si>
  <si>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</si>
  <si>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</si>
  <si>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</si>
  <si>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</si>
  <si>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</si>
  <si>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</si>
  <si>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</si>
  <si>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</si>
  <si>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</si>
  <si>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</si>
  <si>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</si>
  <si>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</si>
  <si>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</si>
  <si>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</si>
  <si>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</si>
  <si>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</si>
  <si>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</si>
  <si>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</si>
  <si>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</si>
  <si>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</si>
  <si>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</si>
  <si>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</si>
  <si>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</si>
  <si>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</si>
  <si>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</si>
  <si>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</si>
  <si>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</si>
  <si>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</si>
  <si>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</si>
  <si>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</si>
  <si>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</si>
  <si>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</si>
  <si>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</si>
  <si>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</si>
  <si>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</si>
  <si>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</si>
  <si>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</si>
  <si>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</si>
  <si>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</si>
  <si>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</si>
  <si>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</si>
  <si>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</si>
  <si>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</si>
  <si>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</si>
  <si>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</si>
  <si>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</si>
  <si>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</si>
  <si>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</si>
  <si>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</si>
  <si>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</si>
  <si>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</si>
  <si>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</si>
  <si>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</si>
  <si>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</si>
  <si>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</si>
  <si>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</si>
  <si>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</si>
  <si>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</si>
  <si>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</si>
  <si>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</si>
  <si>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</si>
  <si>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</si>
  <si>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</si>
  <si>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</si>
  <si>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</si>
  <si>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</si>
  <si>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</si>
  <si>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</si>
  <si>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</si>
  <si>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</si>
  <si>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</si>
  <si>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</si>
  <si>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</si>
  <si>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</si>
  <si>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GS3493</t>
  </si>
  <si>
    <t>2023 (01/07/2023 - 31/12/2023)</t>
  </si>
  <si>
    <t>2030 (01/01/2030 - 30/06/2030)</t>
  </si>
  <si>
    <t>(expected)</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</si>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</sst>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0" fontId="1" fillId="15" borderId="25" xfId="0" applyFont="1" applyFill="1" applyBorder="1" applyAlignment="1">
      <alignment horizontal="center"/>
    </xf>
    <xf numFmtId="0" fontId="1" fillId="15" borderId="25" xfId="0" applyFont="1" applyFill="1" applyBorder="1" applyAlignment="1">
      <alignment horizontal="center" wrapText="1"/>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85737</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row r="2" spans="1:8" ht="19.95" customHeight="1">
      <c r="A2" s="50"/>
      <c r="B2" s="180" t="s">
        <v>1302</v>
      </c>
      <c r="C2" s="181"/>
      <c r="D2" s="50"/>
      <c r="E2" s="50"/>
      <c r="F2" s="50"/>
    </row>
    <row r="3" spans="1:8" ht="19.95" customHeight="1">
      <c r="A3" s="50"/>
      <c r="B3" s="180" t="s">
        <v>1303</v>
      </c>
      <c r="C3" s="181"/>
      <c r="D3" s="50"/>
      <c r="E3" s="50"/>
      <c r="F3" s="50"/>
    </row>
    <row r="4" spans="1:8" ht="55.95" customHeight="1">
      <c r="A4" s="50"/>
      <c r="B4" s="179" t="s">
        <v>0</v>
      </c>
      <c r="C4" s="179"/>
      <c r="D4" s="179"/>
      <c r="E4" s="179"/>
      <c r="F4" s="179"/>
      <c r="G4" s="179"/>
      <c r="H4" s="179"/>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80"/>
  <sheetViews>
    <sheetView tabSelected="1" zoomScale="70" zoomScaleNormal="70" workbookViewId="0">
      <pane xSplit="2" ySplit="2" topLeftCell="W3" activePane="bottomRight" state="frozen"/>
      <selection pane="topRight" activeCell="C1" sqref="C1"/>
      <selection pane="bottomLeft" activeCell="A3" sqref="A3"/>
      <selection pane="bottomRight" activeCell="AA35" sqref="AA35:AC35"/>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3" t="s">
        <v>13</v>
      </c>
      <c r="B1" s="71"/>
      <c r="C1" s="170"/>
      <c r="D1" s="170"/>
      <c r="E1" s="171"/>
    </row>
    <row r="2" spans="1:5" s="14" customFormat="1" ht="15">
      <c r="A2" s="183"/>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1305</v>
      </c>
      <c r="D5" s="14" t="s">
        <v>20</v>
      </c>
      <c r="E5" s="101"/>
    </row>
    <row r="6" spans="1:5" s="14" customFormat="1">
      <c r="B6" s="71" t="s">
        <v>21</v>
      </c>
      <c r="C6" s="101"/>
      <c r="D6" s="14" t="s">
        <v>22</v>
      </c>
      <c r="E6" s="101"/>
    </row>
    <row r="7" spans="1:5" s="14" customFormat="1">
      <c r="B7" s="71" t="s">
        <v>23</v>
      </c>
      <c r="C7" s="102" t="s">
        <v>884</v>
      </c>
    </row>
    <row r="8" spans="1:5" s="14" customFormat="1">
      <c r="B8" s="71" t="s">
        <v>25</v>
      </c>
      <c r="C8" s="14" t="s">
        <v>26</v>
      </c>
      <c r="D8" s="14" t="s">
        <v>27</v>
      </c>
    </row>
    <row r="9" spans="1:5" s="14" customFormat="1">
      <c r="B9" s="71"/>
      <c r="C9" s="169">
        <v>45108</v>
      </c>
      <c r="D9" s="169">
        <v>47664</v>
      </c>
      <c r="E9" s="14" t="s">
        <v>28</v>
      </c>
    </row>
    <row r="10" spans="1:5" s="14" customFormat="1">
      <c r="B10" s="71" t="s">
        <v>29</v>
      </c>
      <c r="C10" s="14" t="s">
        <v>26</v>
      </c>
      <c r="D10" s="14" t="s">
        <v>27</v>
      </c>
    </row>
    <row r="11" spans="1:5" s="14" customFormat="1">
      <c r="B11" s="71" t="s">
        <v>30</v>
      </c>
      <c r="C11" s="169">
        <v>43466</v>
      </c>
      <c r="D11" s="169">
        <v>43830</v>
      </c>
      <c r="E11" s="14" t="s">
        <v>32</v>
      </c>
    </row>
    <row r="12" spans="1:5" s="14" customFormat="1">
      <c r="B12" s="71" t="s">
        <v>33</v>
      </c>
      <c r="C12" s="169">
        <v>43831</v>
      </c>
      <c r="D12" s="169">
        <v>44196</v>
      </c>
    </row>
    <row r="13" spans="1:5" s="14" customFormat="1">
      <c r="B13" s="71" t="s">
        <v>34</v>
      </c>
      <c r="C13" s="169">
        <v>44197</v>
      </c>
      <c r="D13" s="169">
        <v>45107</v>
      </c>
      <c r="E13" s="14" t="s">
        <v>1308</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7" t="s">
        <v>5</v>
      </c>
      <c r="B20" s="11" t="s">
        <v>42</v>
      </c>
      <c r="C20" s="102" t="s">
        <v>43</v>
      </c>
      <c r="E20" s="108" t="s">
        <v>44</v>
      </c>
      <c r="O20" s="69"/>
    </row>
    <row r="21" spans="1:55 16384:16384" s="14" customFormat="1">
      <c r="A21" s="227"/>
      <c r="B21" s="17"/>
    </row>
    <row r="22" spans="1:55 16384:16384" s="174" customFormat="1" ht="13.95" customHeight="1">
      <c r="A22" s="227"/>
      <c r="C22" s="218" t="s">
        <v>1304</v>
      </c>
      <c r="D22" s="219"/>
      <c r="E22" s="220"/>
      <c r="F22" s="175"/>
      <c r="G22" s="212" t="s">
        <v>46</v>
      </c>
      <c r="H22" s="213"/>
      <c r="I22" s="214"/>
      <c r="K22" s="212" t="s">
        <v>46</v>
      </c>
      <c r="L22" s="213"/>
      <c r="M22" s="214"/>
      <c r="O22" s="212" t="s">
        <v>46</v>
      </c>
      <c r="P22" s="213"/>
      <c r="Q22" s="214"/>
      <c r="S22" s="212" t="s">
        <v>46</v>
      </c>
      <c r="T22" s="213"/>
      <c r="U22" s="214"/>
      <c r="W22" s="212" t="s">
        <v>46</v>
      </c>
      <c r="X22" s="213"/>
      <c r="Y22" s="214"/>
      <c r="AA22" s="212" t="s">
        <v>46</v>
      </c>
      <c r="AB22" s="213"/>
      <c r="AC22" s="214"/>
      <c r="AE22" s="212" t="s">
        <v>46</v>
      </c>
      <c r="AF22" s="213"/>
      <c r="AG22" s="214"/>
      <c r="AI22" s="212" t="s">
        <v>46</v>
      </c>
      <c r="AJ22" s="213"/>
      <c r="AK22" s="214"/>
      <c r="AM22" s="212" t="s">
        <v>46</v>
      </c>
      <c r="AN22" s="213"/>
      <c r="AO22" s="214"/>
      <c r="AP22" s="175"/>
      <c r="AQ22" s="175"/>
      <c r="AR22" s="175"/>
      <c r="AS22" s="175"/>
      <c r="AT22" s="175"/>
      <c r="AU22" s="175"/>
      <c r="AV22" s="175"/>
      <c r="AW22" s="175"/>
      <c r="AX22" s="175"/>
      <c r="AY22" s="175"/>
      <c r="AZ22" s="175"/>
      <c r="BA22" s="175"/>
      <c r="BB22" s="175"/>
      <c r="BC22" s="175"/>
    </row>
    <row r="23" spans="1:55 16384:16384">
      <c r="A23" s="227"/>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55 16384:16384" ht="12.75" customHeight="1">
      <c r="A24" s="227"/>
      <c r="B24" s="172" t="str">
        <f>IF(C20="Start with SDG","Select SDG &gt;&gt;","")</f>
        <v>Select SDG &gt;&gt;</v>
      </c>
      <c r="C24" s="191" t="s">
        <v>133</v>
      </c>
      <c r="D24" s="192"/>
      <c r="E24" s="193"/>
      <c r="F24" s="115" t="str">
        <f>IF($B$24="Select SDG &gt;&gt;","&gt;&gt;","")</f>
        <v>&gt;&gt;</v>
      </c>
      <c r="G24" s="191" t="s">
        <v>127</v>
      </c>
      <c r="H24" s="192"/>
      <c r="I24" s="193"/>
      <c r="J24" s="115" t="str">
        <f>IF($B$24="Select SDG &gt;&gt;","&gt;&gt;","")</f>
        <v>&gt;&gt;</v>
      </c>
      <c r="K24" s="191" t="s">
        <v>128</v>
      </c>
      <c r="L24" s="192"/>
      <c r="M24" s="193"/>
      <c r="N24" s="115" t="str">
        <f>IF($B$24="Select SDG &gt;&gt;","&gt;&gt;","")</f>
        <v>&gt;&gt;</v>
      </c>
      <c r="O24" s="191" t="s">
        <v>133</v>
      </c>
      <c r="P24" s="192"/>
      <c r="Q24" s="193"/>
      <c r="R24" s="115" t="str">
        <f>IF($B$24="Select SDG &gt;&gt;","&gt;&gt;","")</f>
        <v>&gt;&gt;</v>
      </c>
      <c r="S24" s="191" t="s">
        <v>126</v>
      </c>
      <c r="T24" s="192"/>
      <c r="U24" s="193"/>
      <c r="V24" s="115" t="str">
        <f>IF($B$24="Select SDG &gt;&gt;","&gt;&gt;","")</f>
        <v>&gt;&gt;</v>
      </c>
      <c r="W24" s="191" t="s">
        <v>132</v>
      </c>
      <c r="X24" s="192"/>
      <c r="Y24" s="193"/>
      <c r="Z24" s="115" t="str">
        <f>IF($B$24="Select SDG &gt;&gt;","&gt;&gt;","")</f>
        <v>&gt;&gt;</v>
      </c>
      <c r="AA24" s="191" t="s">
        <v>135</v>
      </c>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55 16384:16384" ht="12.75" customHeight="1">
      <c r="B27" s="173" t="str">
        <f>IF(C24&lt;&gt;"","Select Monitoring indicator &gt;&gt;","")</f>
        <v>Select Monitoring indicator &gt;&gt;</v>
      </c>
      <c r="C27" s="200" t="s">
        <v>215</v>
      </c>
      <c r="D27" s="201"/>
      <c r="E27" s="202"/>
      <c r="F27" s="115" t="str">
        <f>IF($B$27="Select Monitoring indicator &gt;&gt;","&gt;&gt;","")</f>
        <v>&gt;&gt;</v>
      </c>
      <c r="G27" s="191" t="s">
        <v>175</v>
      </c>
      <c r="H27" s="192"/>
      <c r="I27" s="193"/>
      <c r="J27" s="115" t="str">
        <f>IF($B$27="Select Monitoring indicator &gt;&gt;","&gt;&gt;","")</f>
        <v>&gt;&gt;</v>
      </c>
      <c r="K27" s="191" t="s">
        <v>273</v>
      </c>
      <c r="L27" s="192"/>
      <c r="M27" s="193"/>
      <c r="N27" s="115" t="str">
        <f>IF($B$27="Select Monitoring indicator &gt;&gt;","&gt;&gt;","")</f>
        <v>&gt;&gt;</v>
      </c>
      <c r="O27" s="191" t="s">
        <v>1309</v>
      </c>
      <c r="P27" s="192"/>
      <c r="Q27" s="193"/>
      <c r="R27" s="115" t="str">
        <f>IF($B$27="Select Monitoring indicator &gt;&gt;","&gt;&gt;","")</f>
        <v>&gt;&gt;</v>
      </c>
      <c r="S27" s="191" t="s">
        <v>1309</v>
      </c>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GSDM-I7.2.1</v>
      </c>
      <c r="H30" s="189"/>
      <c r="I30" s="190"/>
      <c r="K30" s="188" t="str" cm="1">
        <f t="array" ref="K30">IFERROR(_xlfn.IFS(K23&lt;&gt;"",IFERROR(INDEX(BA!$J$4:$J$952,MATCH(K26,BA!$P$4:$P$952,0)),""),K24&lt;&gt;"",IFERROR(INDEX(BA!$J$4:$J$952,MATCH(K27,BA!$P$4:$P$952,0)),"")),"")</f>
        <v>GSDM-I8.5.1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55 16384:16384">
      <c r="A31" s="14"/>
      <c r="B31" s="104" t="s">
        <v>56</v>
      </c>
      <c r="C31" s="188" t="str">
        <f>IFERROR(INDEX(BA!$O$4:$O$952,MATCH(C30,BA!$J$4:$J$952,0)),"")</f>
        <v xml:space="preserve">Reduction in GHGs emissions </v>
      </c>
      <c r="D31" s="189"/>
      <c r="E31" s="190"/>
      <c r="G31" s="188" t="str">
        <f>IFERROR(INDEX(BA!$O$4:$O$952,MATCH(G30,BA!$J$4:$J$952,0)),"")</f>
        <v>Renewable energy generation</v>
      </c>
      <c r="H31" s="189"/>
      <c r="I31" s="190"/>
      <c r="K31" s="188" t="str">
        <f>IFERROR(INDEX(BA!$O$4:$O$952,MATCH(K30,BA!$J$4:$J$952,0)),"")</f>
        <v>Increased employment opportunities</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55 16384:16384" ht="15" customHeight="1">
      <c r="A32" s="14"/>
      <c r="B32" s="104" t="s">
        <v>57</v>
      </c>
      <c r="C32" s="188" t="str">
        <f>IFERROR(INDEX(BA!$L$4:$L$952,MATCH(C30,BA!$J$4:$J$952,0)),"")</f>
        <v>Climate change mitigation</v>
      </c>
      <c r="D32" s="189"/>
      <c r="E32" s="190"/>
      <c r="G32" s="188" t="str">
        <f>IFERROR(INDEX(BA!$L$4:$L$952,MATCH(G30,BA!$J$4:$J$952,0)),"")</f>
        <v>Energy generation, efficiency &amp; access</v>
      </c>
      <c r="H32" s="189"/>
      <c r="I32" s="190"/>
      <c r="K32" s="188" t="str">
        <f>IFERROR(INDEX(BA!$L$4:$L$952,MATCH(K30,BA!$J$4:$J$952,0)),"")</f>
        <v>Employment</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 xml:space="preserve">7. Affordable and clean energy </v>
      </c>
      <c r="H33" s="189"/>
      <c r="I33" s="190"/>
      <c r="K33" s="188" t="str">
        <f>IFERROR(INDEX(BA!$M$4:$M$952,MATCH(K30,BA!$J$4:$J$952,0)),"")</f>
        <v>8. Decent work and economic growth</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7.2 By 2030, increase substantially the share of renewable energy in the global energy mix</v>
      </c>
      <c r="H34" s="189"/>
      <c r="I34" s="190"/>
      <c r="K34" s="188" t="str">
        <f>IFERROR(INDEX(BA!$N$4:$N$952,MATCH(K30,BA!$J$4:$J$952,0)),"")</f>
        <v>8.5 By 2030, achieve full and productive employment and decent work for all women and men, including for young people and persons with disabilities, and equal pay for work of equal value</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89"/>
      <c r="I35" s="190"/>
      <c r="K35" s="188" t="str">
        <f>IFERROR(INDEX(BA!$Q$4:$Q$952,MATCH($K$30,BA!$J$4:$J$952,0)),"")</f>
        <v>Refers to total jobs generated as a result of the project.</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89"/>
      <c r="I36" s="190"/>
      <c r="K36" s="188"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MWh</v>
      </c>
      <c r="H37" s="207"/>
      <c r="I37" s="208"/>
      <c r="K37" s="206" t="str">
        <f>IFERROR(INDEX(BA!$S$4:$S$952,MATCH(K30,BA!$J$4:$J$952,0)),"")</f>
        <v>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Electricity meters</v>
      </c>
      <c r="H39" s="207"/>
      <c r="I39" s="208"/>
      <c r="K39" s="206"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Continuous measurement</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t="str">
        <f>IFERROR(INDEX(BA!$X$4:$X$952,MATCH(K30,BA!$J$4:$J$952,0 )),"")</f>
        <v>NA</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NA</v>
      </c>
      <c r="H42" s="207"/>
      <c r="I42" s="208"/>
      <c r="K42" s="206" t="str">
        <f>IFERROR(INDEX(BA!$Y$4:$Y$952,MATCH(K30,BA!$J$4:$J$952,0 )),"")</f>
        <v>GRI 102: General Disclosures</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electricity produced: Renewable</v>
      </c>
      <c r="H50" s="222"/>
      <c r="I50" s="223"/>
      <c r="J50" s="38"/>
      <c r="K50" s="221" t="str" cm="1">
        <f t="array" ref="K50">IFERROR(_xlfn.IFS(J26&lt;&gt;"",K26,J27&lt;&gt;"",K27),"")</f>
        <v>Total number of jobs</v>
      </c>
      <c r="L50" s="222"/>
      <c r="M50" s="223"/>
      <c r="N50" s="38"/>
      <c r="O50" s="221" t="str" cm="1">
        <f t="array" ref="O50">IFERROR(_xlfn.IFS(N26&lt;&gt;"",O26,N27&lt;&gt;"",O27),"")</f>
        <v/>
      </c>
      <c r="P50" s="222"/>
      <c r="Q50" s="223"/>
      <c r="R50" s="38"/>
      <c r="S50" s="221" t="str" cm="1">
        <f t="array" ref="S50">IFERROR(_xlfn.IFS(R26&lt;&gt;"",S26,R27&lt;&gt;"",S27),"")</f>
        <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4" t="str">
        <f>C37</f>
        <v>tCO2eq</v>
      </c>
      <c r="D51" s="185"/>
      <c r="E51" s="185"/>
      <c r="F51" s="37"/>
      <c r="G51" s="184" t="str">
        <f>G37</f>
        <v>MWh</v>
      </c>
      <c r="H51" s="185"/>
      <c r="I51" s="185"/>
      <c r="J51" s="38"/>
      <c r="K51" s="184" t="str">
        <f>K37</f>
        <v>Number</v>
      </c>
      <c r="L51" s="185"/>
      <c r="M51" s="185"/>
      <c r="N51" s="38"/>
      <c r="O51" s="184" t="s">
        <v>72</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7"/>
      <c r="B52" s="106" t="s">
        <v>63</v>
      </c>
      <c r="C52" s="184" t="str">
        <f t="shared" ref="C52" si="0">C38</f>
        <v>Project activity</v>
      </c>
      <c r="D52" s="185"/>
      <c r="E52" s="185"/>
      <c r="F52" s="37"/>
      <c r="G52" s="184" t="str">
        <f t="shared" ref="G52:G54" si="1">G38</f>
        <v>Project activity</v>
      </c>
      <c r="H52" s="185"/>
      <c r="I52" s="185"/>
      <c r="J52" s="38"/>
      <c r="K52" s="184" t="str">
        <f t="shared" ref="K52:K54" si="2">K38</f>
        <v>Project activity</v>
      </c>
      <c r="L52" s="185"/>
      <c r="M52" s="185"/>
      <c r="N52" s="38"/>
      <c r="O52" s="184" t="s">
        <v>72</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7"/>
      <c r="B53" s="106" t="s">
        <v>65</v>
      </c>
      <c r="C53" s="184" t="str">
        <f>C40</f>
        <v>Annual</v>
      </c>
      <c r="D53" s="185"/>
      <c r="E53" s="185"/>
      <c r="F53" s="37"/>
      <c r="G53" s="184" t="str">
        <f t="shared" si="1"/>
        <v>Electricity meters</v>
      </c>
      <c r="H53" s="185"/>
      <c r="I53" s="185"/>
      <c r="J53" s="38"/>
      <c r="K53" s="184" t="str">
        <f t="shared" si="2"/>
        <v>Either head count or Full Time Equivalent (FTE), with the chosen
approach stated and applied consistently
Use numbers as at the end of the reporting period, unless there has been a material change during the reporting period;</v>
      </c>
      <c r="L53" s="185"/>
      <c r="M53" s="185"/>
      <c r="N53" s="38"/>
      <c r="O53" s="184" t="s">
        <v>72</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7"/>
      <c r="B54" s="106" t="s">
        <v>64</v>
      </c>
      <c r="C54" s="184" t="str">
        <f>C39</f>
        <v>Calculation</v>
      </c>
      <c r="D54" s="185"/>
      <c r="E54" s="185"/>
      <c r="F54" s="37"/>
      <c r="G54" s="184" t="str">
        <f t="shared" si="1"/>
        <v>Continuous measurement</v>
      </c>
      <c r="H54" s="185"/>
      <c r="I54" s="185"/>
      <c r="J54" s="38"/>
      <c r="K54" s="184" t="str">
        <f t="shared" si="2"/>
        <v>Annual</v>
      </c>
      <c r="L54" s="185"/>
      <c r="M54" s="185"/>
      <c r="N54" s="38"/>
      <c r="O54" s="184" t="s">
        <v>72</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7"/>
      <c r="B55" s="106" t="s">
        <v>73</v>
      </c>
      <c r="C55" s="184" t="s">
        <v>72</v>
      </c>
      <c r="D55" s="185"/>
      <c r="E55" s="185"/>
      <c r="F55" s="37"/>
      <c r="G55" s="184" t="s">
        <v>72</v>
      </c>
      <c r="H55" s="185"/>
      <c r="I55" s="185"/>
      <c r="J55" s="38"/>
      <c r="K55" s="184" t="s">
        <v>72</v>
      </c>
      <c r="L55" s="185"/>
      <c r="M55" s="185"/>
      <c r="N55" s="38"/>
      <c r="O55" s="184" t="s">
        <v>72</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7"/>
      <c r="B56" s="106" t="s">
        <v>74</v>
      </c>
      <c r="C56" s="184" t="s">
        <v>72</v>
      </c>
      <c r="D56" s="185"/>
      <c r="E56" s="185"/>
      <c r="F56" s="37"/>
      <c r="G56" s="184" t="s">
        <v>72</v>
      </c>
      <c r="H56" s="185"/>
      <c r="I56" s="185"/>
      <c r="J56" s="38"/>
      <c r="K56" s="184" t="s">
        <v>72</v>
      </c>
      <c r="L56" s="185"/>
      <c r="M56" s="185"/>
      <c r="N56" s="38"/>
      <c r="O56" s="184" t="s">
        <v>72</v>
      </c>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77" t="s">
        <v>1306</v>
      </c>
      <c r="C58" s="176">
        <v>70646</v>
      </c>
      <c r="D58" s="41">
        <v>0</v>
      </c>
      <c r="E58" s="176">
        <v>70646</v>
      </c>
      <c r="F58" s="37"/>
      <c r="G58" s="41">
        <v>0</v>
      </c>
      <c r="H58" s="176">
        <v>108887.67</v>
      </c>
      <c r="I58" s="176">
        <v>108887.67</v>
      </c>
      <c r="J58" s="38"/>
      <c r="K58" s="41">
        <v>0</v>
      </c>
      <c r="L58" s="224">
        <v>8</v>
      </c>
      <c r="M58" s="224">
        <v>8</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77">
        <v>2024</v>
      </c>
      <c r="C59" s="176">
        <v>140140</v>
      </c>
      <c r="D59" s="41">
        <v>0</v>
      </c>
      <c r="E59" s="176">
        <v>140140</v>
      </c>
      <c r="F59" s="37"/>
      <c r="G59" s="41">
        <v>0</v>
      </c>
      <c r="H59" s="176">
        <v>216000</v>
      </c>
      <c r="I59" s="176">
        <v>216000</v>
      </c>
      <c r="J59" s="38"/>
      <c r="K59" s="41">
        <v>0</v>
      </c>
      <c r="L59" s="225"/>
      <c r="M59" s="225"/>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77">
        <v>2025</v>
      </c>
      <c r="C60" s="176">
        <v>140140</v>
      </c>
      <c r="D60" s="41">
        <v>0</v>
      </c>
      <c r="E60" s="176">
        <v>140140</v>
      </c>
      <c r="F60" s="37"/>
      <c r="G60" s="41">
        <v>0</v>
      </c>
      <c r="H60" s="176">
        <v>216000</v>
      </c>
      <c r="I60" s="176">
        <v>216000</v>
      </c>
      <c r="J60" s="38"/>
      <c r="K60" s="41">
        <v>0</v>
      </c>
      <c r="L60" s="225"/>
      <c r="M60" s="225"/>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77">
        <v>2026</v>
      </c>
      <c r="C61" s="176">
        <v>140140</v>
      </c>
      <c r="D61" s="41">
        <v>0</v>
      </c>
      <c r="E61" s="176">
        <v>140140</v>
      </c>
      <c r="F61" s="37"/>
      <c r="G61" s="41">
        <v>0</v>
      </c>
      <c r="H61" s="176">
        <v>216000</v>
      </c>
      <c r="I61" s="176">
        <v>216000</v>
      </c>
      <c r="J61" s="38"/>
      <c r="K61" s="41">
        <v>0</v>
      </c>
      <c r="L61" s="225"/>
      <c r="M61" s="225"/>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2.75" customHeight="1">
      <c r="A62" s="182"/>
      <c r="B62" s="177">
        <v>2027</v>
      </c>
      <c r="C62" s="176">
        <v>140140</v>
      </c>
      <c r="D62" s="41">
        <v>0</v>
      </c>
      <c r="E62" s="176">
        <v>140140</v>
      </c>
      <c r="F62" s="37"/>
      <c r="G62" s="41">
        <v>0</v>
      </c>
      <c r="H62" s="176">
        <v>216000</v>
      </c>
      <c r="I62" s="176">
        <v>216000</v>
      </c>
      <c r="J62" s="38"/>
      <c r="K62" s="41">
        <v>0</v>
      </c>
      <c r="L62" s="225"/>
      <c r="M62" s="225"/>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2.75" customHeight="1">
      <c r="A63" s="182"/>
      <c r="B63" s="177">
        <v>2028</v>
      </c>
      <c r="C63" s="176">
        <v>140140</v>
      </c>
      <c r="D63" s="41">
        <v>0</v>
      </c>
      <c r="E63" s="176">
        <v>140140</v>
      </c>
      <c r="F63" s="37"/>
      <c r="G63" s="41">
        <v>0</v>
      </c>
      <c r="H63" s="176">
        <v>216000</v>
      </c>
      <c r="I63" s="176">
        <v>216000</v>
      </c>
      <c r="J63" s="38"/>
      <c r="K63" s="41">
        <v>0</v>
      </c>
      <c r="L63" s="225"/>
      <c r="M63" s="225"/>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c r="A64" s="182"/>
      <c r="B64" s="177">
        <v>2029</v>
      </c>
      <c r="C64" s="176">
        <v>140140</v>
      </c>
      <c r="D64" s="41">
        <v>0</v>
      </c>
      <c r="E64" s="176">
        <v>140140</v>
      </c>
      <c r="F64" s="37"/>
      <c r="G64" s="41">
        <v>0</v>
      </c>
      <c r="H64" s="176">
        <v>216000</v>
      </c>
      <c r="I64" s="176">
        <v>216000</v>
      </c>
      <c r="J64" s="38"/>
      <c r="K64" s="41">
        <v>0</v>
      </c>
      <c r="L64" s="225"/>
      <c r="M64" s="225"/>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178" t="s">
        <v>1307</v>
      </c>
      <c r="C65" s="176">
        <v>69494</v>
      </c>
      <c r="D65" s="41">
        <v>0</v>
      </c>
      <c r="E65" s="176">
        <v>69494</v>
      </c>
      <c r="F65" s="37"/>
      <c r="G65" s="41">
        <v>0</v>
      </c>
      <c r="H65" s="176">
        <v>107112.33</v>
      </c>
      <c r="I65" s="176">
        <v>107112.33</v>
      </c>
      <c r="J65" s="38"/>
      <c r="K65" s="41">
        <v>0</v>
      </c>
      <c r="L65" s="226"/>
      <c r="M65" s="226"/>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2.75" customHeight="1">
      <c r="A66" s="182"/>
      <c r="B66" s="106" t="s">
        <v>81</v>
      </c>
      <c r="C66" s="176">
        <f>SUM(C58:C65)</f>
        <v>980980</v>
      </c>
      <c r="D66" s="176">
        <f t="shared" ref="D66:E66" si="3">SUM(D58:D65)</f>
        <v>0</v>
      </c>
      <c r="E66" s="176">
        <f t="shared" si="3"/>
        <v>980980</v>
      </c>
      <c r="F66" s="37"/>
      <c r="G66" s="41">
        <v>0</v>
      </c>
      <c r="H66" s="176">
        <f>SUM(H58:H65)</f>
        <v>1512000</v>
      </c>
      <c r="I66" s="176">
        <f>SUM(I58:I65)</f>
        <v>1512000</v>
      </c>
      <c r="J66" s="38"/>
      <c r="K66" s="41">
        <v>0</v>
      </c>
      <c r="L66" s="41">
        <v>8</v>
      </c>
      <c r="M66" s="41">
        <v>8</v>
      </c>
      <c r="N66" s="38"/>
      <c r="O66" s="41"/>
      <c r="P66" s="41"/>
      <c r="Q66" s="41"/>
      <c r="R66" s="38"/>
      <c r="S66" s="41"/>
      <c r="T66" s="41"/>
      <c r="U66" s="41"/>
      <c r="V66" s="38"/>
      <c r="W66" s="41"/>
      <c r="X66" s="41"/>
      <c r="Y66" s="41"/>
      <c r="Z66" s="38"/>
      <c r="AA66" s="41"/>
      <c r="AB66" s="41"/>
      <c r="AC66" s="41"/>
      <c r="AD66" s="38"/>
      <c r="AE66" s="41"/>
      <c r="AF66" s="41"/>
      <c r="AG66" s="41"/>
      <c r="AH66" s="38"/>
      <c r="AI66" s="41"/>
      <c r="AJ66" s="41"/>
      <c r="AK66" s="41"/>
      <c r="AL66" s="38"/>
      <c r="AM66" s="41"/>
      <c r="AN66" s="41"/>
      <c r="AO66" s="41"/>
    </row>
    <row r="67" spans="1:41">
      <c r="A67" s="182"/>
      <c r="B67" s="106" t="s">
        <v>82</v>
      </c>
      <c r="C67" s="176">
        <f>C66/7</f>
        <v>140140</v>
      </c>
      <c r="D67" s="176">
        <f t="shared" ref="D67:E67" si="4">D66/7</f>
        <v>0</v>
      </c>
      <c r="E67" s="176">
        <f t="shared" si="4"/>
        <v>140140</v>
      </c>
      <c r="F67" s="37"/>
      <c r="G67" s="41">
        <v>0</v>
      </c>
      <c r="H67" s="176">
        <f>H66/7</f>
        <v>216000</v>
      </c>
      <c r="I67" s="176">
        <f>I66/7</f>
        <v>216000</v>
      </c>
      <c r="J67" s="38"/>
      <c r="K67" s="41">
        <v>0</v>
      </c>
      <c r="L67" s="41"/>
      <c r="M67" s="41"/>
      <c r="N67" s="38"/>
      <c r="O67" s="41"/>
      <c r="P67" s="41"/>
      <c r="Q67" s="41"/>
      <c r="R67" s="38"/>
      <c r="S67" s="41"/>
      <c r="T67" s="41"/>
      <c r="U67" s="41"/>
      <c r="V67" s="38"/>
      <c r="W67" s="41"/>
      <c r="X67" s="41"/>
      <c r="Y67" s="41"/>
      <c r="Z67" s="38"/>
      <c r="AA67" s="41"/>
      <c r="AB67" s="41"/>
      <c r="AC67" s="41"/>
      <c r="AD67" s="38"/>
      <c r="AE67" s="41"/>
      <c r="AF67" s="41"/>
      <c r="AG67" s="41"/>
      <c r="AH67" s="38"/>
      <c r="AI67" s="41"/>
      <c r="AJ67" s="41"/>
      <c r="AK67" s="41"/>
      <c r="AL67" s="38"/>
      <c r="AM67" s="41"/>
      <c r="AN67" s="41"/>
      <c r="AO67" s="41"/>
    </row>
    <row r="68" spans="1:41">
      <c r="A68" s="182"/>
      <c r="B68" s="38"/>
      <c r="C68" s="38"/>
      <c r="D68" s="38"/>
      <c r="E68" s="38"/>
      <c r="F68" s="37"/>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row>
    <row r="69" spans="1:41">
      <c r="A69" s="182"/>
      <c r="B69" s="39" t="s">
        <v>83</v>
      </c>
      <c r="C69" s="228" t="s">
        <v>84</v>
      </c>
      <c r="D69" s="228"/>
      <c r="E69" s="228"/>
      <c r="F69" s="37"/>
      <c r="G69" s="228" t="s">
        <v>84</v>
      </c>
      <c r="H69" s="228"/>
      <c r="I69" s="228"/>
      <c r="J69" s="38"/>
      <c r="K69" s="228" t="s">
        <v>84</v>
      </c>
      <c r="L69" s="228"/>
      <c r="M69" s="228"/>
      <c r="N69" s="38"/>
      <c r="O69" s="228" t="s">
        <v>84</v>
      </c>
      <c r="P69" s="228"/>
      <c r="Q69" s="228"/>
      <c r="R69" s="38"/>
      <c r="S69" s="228" t="s">
        <v>84</v>
      </c>
      <c r="T69" s="228"/>
      <c r="U69" s="228"/>
      <c r="V69" s="38"/>
      <c r="W69" s="228" t="s">
        <v>84</v>
      </c>
      <c r="X69" s="228"/>
      <c r="Y69" s="228"/>
      <c r="Z69" s="38"/>
      <c r="AA69" s="228" t="s">
        <v>84</v>
      </c>
      <c r="AB69" s="228"/>
      <c r="AC69" s="228"/>
      <c r="AD69" s="38"/>
      <c r="AE69" s="228" t="s">
        <v>84</v>
      </c>
      <c r="AF69" s="228"/>
      <c r="AG69" s="228"/>
      <c r="AH69" s="38"/>
      <c r="AI69" s="228" t="s">
        <v>84</v>
      </c>
      <c r="AJ69" s="228"/>
      <c r="AK69" s="228"/>
      <c r="AL69" s="38"/>
      <c r="AM69" s="228" t="s">
        <v>84</v>
      </c>
      <c r="AN69" s="228"/>
      <c r="AO69" s="228"/>
    </row>
    <row r="70" spans="1:41">
      <c r="A70" s="182"/>
      <c r="B70" s="229"/>
      <c r="C70" s="228"/>
      <c r="D70" s="228"/>
      <c r="E70" s="228"/>
      <c r="F70" s="37"/>
      <c r="G70" s="228"/>
      <c r="H70" s="228"/>
      <c r="I70" s="228"/>
      <c r="J70" s="38"/>
      <c r="K70" s="228"/>
      <c r="L70" s="228"/>
      <c r="M70" s="228"/>
      <c r="N70" s="38"/>
      <c r="O70" s="228"/>
      <c r="P70" s="228"/>
      <c r="Q70" s="228"/>
      <c r="R70" s="38"/>
      <c r="S70" s="228"/>
      <c r="T70" s="228"/>
      <c r="U70" s="228"/>
      <c r="V70" s="38"/>
      <c r="W70" s="228"/>
      <c r="X70" s="228"/>
      <c r="Y70" s="228"/>
      <c r="Z70" s="38"/>
      <c r="AA70" s="228"/>
      <c r="AB70" s="228"/>
      <c r="AC70" s="228"/>
      <c r="AD70" s="38"/>
      <c r="AE70" s="228"/>
      <c r="AF70" s="228"/>
      <c r="AG70" s="228"/>
      <c r="AH70" s="38"/>
      <c r="AI70" s="228"/>
      <c r="AJ70" s="228"/>
      <c r="AK70" s="228"/>
      <c r="AL70" s="38"/>
      <c r="AM70" s="228"/>
      <c r="AN70" s="228"/>
      <c r="AO70" s="228"/>
    </row>
    <row r="71" spans="1:41">
      <c r="A71" s="182"/>
      <c r="B71" s="230"/>
      <c r="C71" s="228"/>
      <c r="D71" s="228"/>
      <c r="E71" s="228"/>
      <c r="F71" s="37"/>
      <c r="G71" s="228"/>
      <c r="H71" s="228"/>
      <c r="I71" s="228"/>
      <c r="J71" s="38"/>
      <c r="K71" s="228"/>
      <c r="L71" s="228"/>
      <c r="M71" s="228"/>
      <c r="N71" s="38"/>
      <c r="O71" s="228"/>
      <c r="P71" s="228"/>
      <c r="Q71" s="228"/>
      <c r="R71" s="38"/>
      <c r="S71" s="228"/>
      <c r="T71" s="228"/>
      <c r="U71" s="228"/>
      <c r="V71" s="38"/>
      <c r="W71" s="228"/>
      <c r="X71" s="228"/>
      <c r="Y71" s="228"/>
      <c r="Z71" s="38"/>
      <c r="AA71" s="228"/>
      <c r="AB71" s="228"/>
      <c r="AC71" s="228"/>
      <c r="AD71" s="38"/>
      <c r="AE71" s="228"/>
      <c r="AF71" s="228"/>
      <c r="AG71" s="228"/>
      <c r="AH71" s="38"/>
      <c r="AI71" s="228"/>
      <c r="AJ71" s="228"/>
      <c r="AK71" s="228"/>
      <c r="AL71" s="38"/>
      <c r="AM71" s="228"/>
      <c r="AN71" s="228"/>
      <c r="AO71" s="228"/>
    </row>
    <row r="72" spans="1:41">
      <c r="A72" s="182"/>
      <c r="B72" s="230"/>
      <c r="C72" s="228"/>
      <c r="D72" s="228"/>
      <c r="E72" s="228"/>
      <c r="F72" s="37"/>
      <c r="G72" s="228"/>
      <c r="H72" s="228"/>
      <c r="I72" s="228"/>
      <c r="J72" s="38"/>
      <c r="K72" s="228"/>
      <c r="L72" s="228"/>
      <c r="M72" s="228"/>
      <c r="N72" s="38"/>
      <c r="O72" s="228"/>
      <c r="P72" s="228"/>
      <c r="Q72" s="228"/>
      <c r="R72" s="38"/>
      <c r="S72" s="228"/>
      <c r="T72" s="228"/>
      <c r="U72" s="228"/>
      <c r="V72" s="38"/>
      <c r="W72" s="228"/>
      <c r="X72" s="228"/>
      <c r="Y72" s="228"/>
      <c r="Z72" s="38"/>
      <c r="AA72" s="228"/>
      <c r="AB72" s="228"/>
      <c r="AC72" s="228"/>
      <c r="AD72" s="38"/>
      <c r="AE72" s="228"/>
      <c r="AF72" s="228"/>
      <c r="AG72" s="228"/>
      <c r="AH72" s="38"/>
      <c r="AI72" s="228"/>
      <c r="AJ72" s="228"/>
      <c r="AK72" s="228"/>
      <c r="AL72" s="38"/>
      <c r="AM72" s="228"/>
      <c r="AN72" s="228"/>
      <c r="AO72" s="228"/>
    </row>
    <row r="73" spans="1:41">
      <c r="A73" s="182"/>
      <c r="B73" s="230"/>
      <c r="C73" s="228"/>
      <c r="D73" s="228"/>
      <c r="E73" s="228"/>
      <c r="F73" s="37"/>
      <c r="G73" s="228"/>
      <c r="H73" s="228"/>
      <c r="I73" s="228"/>
      <c r="J73" s="38"/>
      <c r="K73" s="228"/>
      <c r="L73" s="228"/>
      <c r="M73" s="228"/>
      <c r="N73" s="38"/>
      <c r="O73" s="228"/>
      <c r="P73" s="228"/>
      <c r="Q73" s="228"/>
      <c r="R73" s="38"/>
      <c r="S73" s="228"/>
      <c r="T73" s="228"/>
      <c r="U73" s="228"/>
      <c r="V73" s="38"/>
      <c r="W73" s="228"/>
      <c r="X73" s="228"/>
      <c r="Y73" s="228"/>
      <c r="Z73" s="38"/>
      <c r="AA73" s="228"/>
      <c r="AB73" s="228"/>
      <c r="AC73" s="228"/>
      <c r="AD73" s="38"/>
      <c r="AE73" s="228"/>
      <c r="AF73" s="228"/>
      <c r="AG73" s="228"/>
      <c r="AH73" s="38"/>
      <c r="AI73" s="228"/>
      <c r="AJ73" s="228"/>
      <c r="AK73" s="228"/>
      <c r="AL73" s="38"/>
      <c r="AM73" s="228"/>
      <c r="AN73" s="228"/>
      <c r="AO73" s="228"/>
    </row>
    <row r="74" spans="1:41">
      <c r="A74" s="182"/>
      <c r="B74" s="230"/>
      <c r="C74" s="228"/>
      <c r="D74" s="228"/>
      <c r="E74" s="228"/>
      <c r="F74" s="37"/>
      <c r="G74" s="228"/>
      <c r="H74" s="228"/>
      <c r="I74" s="228"/>
      <c r="J74" s="38"/>
      <c r="K74" s="228"/>
      <c r="L74" s="228"/>
      <c r="M74" s="228"/>
      <c r="N74" s="38"/>
      <c r="O74" s="228"/>
      <c r="P74" s="228"/>
      <c r="Q74" s="228"/>
      <c r="R74" s="38"/>
      <c r="S74" s="228"/>
      <c r="T74" s="228"/>
      <c r="U74" s="228"/>
      <c r="V74" s="38"/>
      <c r="W74" s="228"/>
      <c r="X74" s="228"/>
      <c r="Y74" s="228"/>
      <c r="Z74" s="38"/>
      <c r="AA74" s="228"/>
      <c r="AB74" s="228"/>
      <c r="AC74" s="228"/>
      <c r="AD74" s="38"/>
      <c r="AE74" s="228"/>
      <c r="AF74" s="228"/>
      <c r="AG74" s="228"/>
      <c r="AH74" s="38"/>
      <c r="AI74" s="228"/>
      <c r="AJ74" s="228"/>
      <c r="AK74" s="228"/>
      <c r="AL74" s="38"/>
      <c r="AM74" s="228"/>
      <c r="AN74" s="228"/>
      <c r="AO74" s="228"/>
    </row>
    <row r="75" spans="1:41">
      <c r="A75" s="182"/>
      <c r="B75" s="231"/>
      <c r="C75" s="228"/>
      <c r="D75" s="228"/>
      <c r="E75" s="228"/>
      <c r="F75" s="37"/>
      <c r="G75" s="228"/>
      <c r="H75" s="228"/>
      <c r="I75" s="228"/>
      <c r="J75" s="38"/>
      <c r="K75" s="228"/>
      <c r="L75" s="228"/>
      <c r="M75" s="228"/>
      <c r="N75" s="38"/>
      <c r="O75" s="228"/>
      <c r="P75" s="228"/>
      <c r="Q75" s="228"/>
      <c r="R75" s="38"/>
      <c r="S75" s="228"/>
      <c r="T75" s="228"/>
      <c r="U75" s="228"/>
      <c r="V75" s="38"/>
      <c r="W75" s="228"/>
      <c r="X75" s="228"/>
      <c r="Y75" s="228"/>
      <c r="Z75" s="38"/>
      <c r="AA75" s="228"/>
      <c r="AB75" s="228"/>
      <c r="AC75" s="228"/>
      <c r="AD75" s="38"/>
      <c r="AE75" s="228"/>
      <c r="AF75" s="228"/>
      <c r="AG75" s="228"/>
      <c r="AH75" s="38"/>
      <c r="AI75" s="228"/>
      <c r="AJ75" s="228"/>
      <c r="AK75" s="228"/>
      <c r="AL75" s="38"/>
      <c r="AM75" s="228"/>
      <c r="AN75" s="228"/>
      <c r="AO75" s="228"/>
    </row>
    <row r="76" spans="1:41">
      <c r="A76" s="182"/>
    </row>
    <row r="77" spans="1:41">
      <c r="A77" s="182"/>
    </row>
    <row r="78" spans="1:41">
      <c r="A78" s="182"/>
    </row>
    <row r="79" spans="1:41">
      <c r="A79" s="182"/>
    </row>
    <row r="80" spans="1:41">
      <c r="A80" s="182"/>
    </row>
  </sheetData>
  <mergeCells count="328">
    <mergeCell ref="L58:L65"/>
    <mergeCell ref="M58:M65"/>
    <mergeCell ref="A20:A24"/>
    <mergeCell ref="AM69:AO75"/>
    <mergeCell ref="AE69:AG75"/>
    <mergeCell ref="AI69:AK75"/>
    <mergeCell ref="W69:Y75"/>
    <mergeCell ref="C69:E75"/>
    <mergeCell ref="B70:B75"/>
    <mergeCell ref="AA50:AC50"/>
    <mergeCell ref="AE50:AG50"/>
    <mergeCell ref="AI50:AK50"/>
    <mergeCell ref="G69:I75"/>
    <mergeCell ref="K69:M75"/>
    <mergeCell ref="O69:Q75"/>
    <mergeCell ref="S69:U75"/>
    <mergeCell ref="S53:U53"/>
    <mergeCell ref="S54:U54"/>
    <mergeCell ref="S55:U55"/>
    <mergeCell ref="S56:U56"/>
    <mergeCell ref="AA69:AC75"/>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O54:Q54"/>
    <mergeCell ref="O55:Q55"/>
    <mergeCell ref="A61:A80"/>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P1" zoomScaleNormal="100" zoomScalePageLayoutView="97" workbookViewId="0">
      <pane ySplit="1" topLeftCell="A2" activePane="bottomLeft" state="frozen"/>
      <selection pane="bottomLeft" activeCell="AA1" sqref="AA1"/>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1.2"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20.399999999999999"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20.399999999999999"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20.399999999999999"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1"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1"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1"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20.399999999999999"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20.399999999999999"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20.399999999999999"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105.6">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58.4">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52.8">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77.2">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43.2">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409.2">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98">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6.6">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211.2">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58.4">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6">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8">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6">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92.4">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599999999999994">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0.4">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8.4">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599999999999994">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71.6">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96">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96">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6.4">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6">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50.4">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3.80000000000001">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8.2">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63">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63">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8.2">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6">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66">
      <c r="B6" s="44" t="s">
        <v>823</v>
      </c>
      <c r="C6" s="233" t="s">
        <v>824</v>
      </c>
      <c r="D6" s="233" t="s">
        <v>825</v>
      </c>
    </row>
    <row r="7" spans="1:4" ht="39.6">
      <c r="A7" s="45" t="s">
        <v>826</v>
      </c>
      <c r="B7" s="44" t="s">
        <v>827</v>
      </c>
      <c r="C7" s="233"/>
      <c r="D7" s="233"/>
    </row>
    <row r="8" spans="1:4" ht="39.6">
      <c r="B8" s="44" t="s">
        <v>828</v>
      </c>
      <c r="C8" s="233"/>
      <c r="D8" s="233"/>
    </row>
    <row r="9" spans="1:4" ht="39.6">
      <c r="B9" s="44" t="s">
        <v>829</v>
      </c>
      <c r="C9" s="233"/>
      <c r="D9" s="233"/>
    </row>
    <row r="10" spans="1:4" ht="38.25" customHeight="1">
      <c r="B10" s="44" t="s">
        <v>830</v>
      </c>
      <c r="C10" s="1" t="s">
        <v>831</v>
      </c>
      <c r="D10" s="233"/>
    </row>
    <row r="12" spans="1:4">
      <c r="B12" s="44" t="s">
        <v>832</v>
      </c>
      <c r="D12" s="48"/>
    </row>
    <row r="13" spans="1:4" ht="39.6">
      <c r="B13" s="44" t="s">
        <v>833</v>
      </c>
      <c r="C13" s="233" t="s">
        <v>834</v>
      </c>
      <c r="D13" s="189" t="s">
        <v>835</v>
      </c>
    </row>
    <row r="14" spans="1:4" ht="39.6">
      <c r="B14" s="44" t="s">
        <v>836</v>
      </c>
      <c r="C14" s="233"/>
      <c r="D14" s="189"/>
    </row>
    <row r="15" spans="1:4" ht="39.6">
      <c r="B15" s="44" t="s">
        <v>837</v>
      </c>
      <c r="C15" s="233"/>
      <c r="D15" s="189"/>
    </row>
    <row r="16" spans="1:4" ht="26.4">
      <c r="B16" s="44" t="s">
        <v>838</v>
      </c>
      <c r="C16" s="233"/>
      <c r="D16" s="189"/>
    </row>
    <row r="17" spans="2:4">
      <c r="B17" s="44"/>
      <c r="D17" s="48"/>
    </row>
    <row r="18" spans="2:4">
      <c r="B18" s="44" t="s">
        <v>839</v>
      </c>
      <c r="D18" s="48"/>
    </row>
    <row r="19" spans="2:4" ht="39.6">
      <c r="B19" s="44" t="s">
        <v>840</v>
      </c>
      <c r="D19" s="189" t="s">
        <v>835</v>
      </c>
    </row>
    <row r="20" spans="2:4" ht="39.6">
      <c r="B20" s="44" t="s">
        <v>841</v>
      </c>
      <c r="C20" s="46" t="s">
        <v>842</v>
      </c>
      <c r="D20" s="189"/>
    </row>
    <row r="21" spans="2:4" ht="39.6">
      <c r="B21" s="44" t="s">
        <v>843</v>
      </c>
      <c r="C21" s="46" t="s">
        <v>844</v>
      </c>
      <c r="D21" s="189"/>
    </row>
    <row r="22" spans="2:4" ht="39.6">
      <c r="B22" s="44" t="s">
        <v>845</v>
      </c>
      <c r="C22" s="46" t="s">
        <v>846</v>
      </c>
      <c r="D22" s="189"/>
    </row>
    <row r="23" spans="2:4">
      <c r="B23" s="43"/>
      <c r="D23" s="48"/>
    </row>
    <row r="24" spans="2:4">
      <c r="B24" s="44" t="s">
        <v>847</v>
      </c>
      <c r="D24" s="48"/>
    </row>
    <row r="25" spans="2:4" ht="51" customHeight="1">
      <c r="B25" s="44" t="s">
        <v>848</v>
      </c>
      <c r="C25" s="232" t="s">
        <v>849</v>
      </c>
      <c r="D25" s="232" t="s">
        <v>850</v>
      </c>
    </row>
    <row r="26" spans="2:4" ht="39.6">
      <c r="B26" s="44" t="s">
        <v>851</v>
      </c>
      <c r="C26" s="232"/>
      <c r="D26" s="232"/>
    </row>
    <row r="27" spans="2:4" ht="39.6">
      <c r="B27" s="44" t="s">
        <v>852</v>
      </c>
      <c r="C27" s="232"/>
      <c r="D27" s="232"/>
    </row>
    <row r="28" spans="2:4" ht="39.6">
      <c r="B28" s="44" t="s">
        <v>853</v>
      </c>
      <c r="C28" s="232"/>
      <c r="D28" s="232"/>
    </row>
    <row r="29" spans="2:4" ht="39.6">
      <c r="B29" s="44" t="s">
        <v>854</v>
      </c>
      <c r="C29" s="232"/>
      <c r="D29" s="232"/>
    </row>
    <row r="30" spans="2:4" ht="39.6">
      <c r="B30" s="44" t="s">
        <v>855</v>
      </c>
      <c r="C30" s="232"/>
      <c r="D30" s="23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90" zoomScaleNormal="90" workbookViewId="0">
      <pane xSplit="2" ySplit="2" topLeftCell="C3" activePane="bottomRight" state="frozen"/>
      <selection pane="topRight" activeCell="C1" sqref="C1"/>
      <selection pane="bottomLeft" activeCell="A3" sqref="A3"/>
      <selection pane="bottomRight" activeCell="A8" sqref="A8"/>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34" t="s">
        <v>13</v>
      </c>
      <c r="B1" s="71"/>
      <c r="C1" s="170"/>
      <c r="D1" s="170"/>
      <c r="E1" s="171"/>
    </row>
    <row r="2" spans="1:5" s="14" customFormat="1" ht="15">
      <c r="A2" s="234"/>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7" t="s">
        <v>5</v>
      </c>
      <c r="B20" s="11" t="s">
        <v>42</v>
      </c>
      <c r="C20" s="102" t="s">
        <v>43</v>
      </c>
      <c r="E20" s="108" t="s">
        <v>44</v>
      </c>
      <c r="O20" s="69"/>
    </row>
    <row r="21" spans="1:41 16384:16384" s="14" customFormat="1">
      <c r="A21" s="227"/>
      <c r="B21" s="17"/>
    </row>
    <row r="22" spans="1:41 16384:16384">
      <c r="A22" s="227"/>
      <c r="C22" s="235" t="s">
        <v>45</v>
      </c>
      <c r="D22" s="236"/>
      <c r="E22" s="237"/>
      <c r="G22" s="238" t="s">
        <v>46</v>
      </c>
      <c r="H22" s="239"/>
      <c r="I22" s="240"/>
      <c r="K22" s="238" t="s">
        <v>46</v>
      </c>
      <c r="L22" s="239"/>
      <c r="M22" s="240"/>
      <c r="O22" s="238" t="s">
        <v>46</v>
      </c>
      <c r="P22" s="239"/>
      <c r="Q22" s="240"/>
      <c r="S22" s="238" t="s">
        <v>46</v>
      </c>
      <c r="T22" s="239"/>
      <c r="U22" s="240"/>
      <c r="W22" s="238" t="s">
        <v>46</v>
      </c>
      <c r="X22" s="239"/>
      <c r="Y22" s="240"/>
      <c r="AA22" s="238" t="s">
        <v>46</v>
      </c>
      <c r="AB22" s="239"/>
      <c r="AC22" s="240"/>
      <c r="AE22" s="238" t="s">
        <v>46</v>
      </c>
      <c r="AF22" s="239"/>
      <c r="AG22" s="240"/>
      <c r="AI22" s="238" t="s">
        <v>46</v>
      </c>
      <c r="AJ22" s="239"/>
      <c r="AK22" s="240"/>
      <c r="AM22" s="238" t="s">
        <v>46</v>
      </c>
      <c r="AN22" s="239"/>
      <c r="AO22" s="240"/>
    </row>
    <row r="23" spans="1:41 16384:16384">
      <c r="A23" s="227"/>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41 16384:16384" ht="12.75" customHeight="1">
      <c r="A24" s="227"/>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126</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41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1019</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GSDG-I6.1.1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41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Access to improved source of water</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41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Access to basic services</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6. Clean water and sanitation </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6.1 By 2030, achieve universal and equitable access to safe and affordable drinking water for all</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6.1.1 Proportion of population using safely managed drinking water services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4" t="s">
        <v>218</v>
      </c>
      <c r="D51" s="185"/>
      <c r="E51" s="185"/>
      <c r="F51" s="37"/>
      <c r="G51" s="184" t="s">
        <v>1293</v>
      </c>
      <c r="H51" s="185"/>
      <c r="I51" s="185"/>
      <c r="J51" s="38"/>
      <c r="K51" s="184" t="s">
        <v>276</v>
      </c>
      <c r="L51" s="185"/>
      <c r="M51" s="185"/>
      <c r="N51" s="38"/>
      <c r="O51" s="184" t="s">
        <v>72</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7"/>
      <c r="B52" s="106" t="s">
        <v>63</v>
      </c>
      <c r="C52" s="184" t="s">
        <v>1294</v>
      </c>
      <c r="D52" s="185"/>
      <c r="E52" s="185"/>
      <c r="F52" s="37"/>
      <c r="G52" s="184" t="s">
        <v>1295</v>
      </c>
      <c r="H52" s="185"/>
      <c r="I52" s="185"/>
      <c r="J52" s="38"/>
      <c r="K52" s="184" t="s">
        <v>1296</v>
      </c>
      <c r="L52" s="185"/>
      <c r="M52" s="185"/>
      <c r="N52" s="38"/>
      <c r="O52" s="184" t="s">
        <v>72</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7"/>
      <c r="B53" s="106" t="s">
        <v>65</v>
      </c>
      <c r="C53" s="184" t="s">
        <v>220</v>
      </c>
      <c r="D53" s="185"/>
      <c r="E53" s="185"/>
      <c r="F53" s="37"/>
      <c r="G53" s="184" t="s">
        <v>220</v>
      </c>
      <c r="H53" s="185"/>
      <c r="I53" s="185"/>
      <c r="J53" s="38"/>
      <c r="K53" s="184" t="s">
        <v>205</v>
      </c>
      <c r="L53" s="185"/>
      <c r="M53" s="185"/>
      <c r="N53" s="38"/>
      <c r="O53" s="184" t="s">
        <v>72</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7"/>
      <c r="B54" s="106" t="s">
        <v>64</v>
      </c>
      <c r="C54" s="184"/>
      <c r="D54" s="185"/>
      <c r="E54" s="185"/>
      <c r="F54" s="37"/>
      <c r="G54" s="241" t="s">
        <v>1297</v>
      </c>
      <c r="H54" s="242"/>
      <c r="I54" s="242"/>
      <c r="J54" s="38"/>
      <c r="K54" s="184" t="s">
        <v>1298</v>
      </c>
      <c r="L54" s="185"/>
      <c r="M54" s="185"/>
      <c r="N54" s="38"/>
      <c r="O54" s="184" t="s">
        <v>72</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7"/>
      <c r="B55" s="106" t="s">
        <v>73</v>
      </c>
      <c r="C55" s="184" t="s">
        <v>72</v>
      </c>
      <c r="D55" s="185"/>
      <c r="E55" s="185"/>
      <c r="F55" s="37"/>
      <c r="G55" s="184" t="s">
        <v>1299</v>
      </c>
      <c r="H55" s="185"/>
      <c r="I55" s="185"/>
      <c r="J55" s="38"/>
      <c r="K55" s="184" t="s">
        <v>206</v>
      </c>
      <c r="L55" s="185"/>
      <c r="M55" s="185"/>
      <c r="N55" s="38"/>
      <c r="O55" s="184" t="s">
        <v>72</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7"/>
      <c r="B56" s="106" t="s">
        <v>74</v>
      </c>
      <c r="C56" s="184" t="s">
        <v>72</v>
      </c>
      <c r="D56" s="185"/>
      <c r="E56" s="185"/>
      <c r="F56" s="37"/>
      <c r="G56" s="184"/>
      <c r="H56" s="185"/>
      <c r="I56" s="185"/>
      <c r="J56" s="38"/>
      <c r="K56" s="184"/>
      <c r="L56" s="185"/>
      <c r="M56" s="185"/>
      <c r="N56" s="38"/>
      <c r="O56" s="184" t="s">
        <v>72</v>
      </c>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2"/>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2"/>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2"/>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2"/>
      <c r="B67" s="39" t="s">
        <v>83</v>
      </c>
      <c r="C67" s="243" t="s">
        <v>1300</v>
      </c>
      <c r="D67" s="243"/>
      <c r="E67" s="243"/>
      <c r="F67" s="37"/>
      <c r="G67" s="228" t="s">
        <v>1301</v>
      </c>
      <c r="H67" s="228"/>
      <c r="I67" s="228"/>
      <c r="J67" s="38"/>
      <c r="K67" s="228" t="s">
        <v>84</v>
      </c>
      <c r="L67" s="228"/>
      <c r="M67" s="228"/>
      <c r="N67" s="38"/>
      <c r="O67" s="228" t="s">
        <v>84</v>
      </c>
      <c r="P67" s="228"/>
      <c r="Q67" s="228"/>
      <c r="R67" s="38"/>
      <c r="S67" s="228" t="s">
        <v>84</v>
      </c>
      <c r="T67" s="228"/>
      <c r="U67" s="228"/>
      <c r="V67" s="38"/>
      <c r="W67" s="228" t="s">
        <v>84</v>
      </c>
      <c r="X67" s="228"/>
      <c r="Y67" s="228"/>
      <c r="Z67" s="38"/>
      <c r="AA67" s="228" t="s">
        <v>84</v>
      </c>
      <c r="AB67" s="228"/>
      <c r="AC67" s="228"/>
      <c r="AD67" s="38"/>
      <c r="AE67" s="228" t="s">
        <v>84</v>
      </c>
      <c r="AF67" s="228"/>
      <c r="AG67" s="228"/>
      <c r="AH67" s="38"/>
      <c r="AI67" s="228" t="s">
        <v>84</v>
      </c>
      <c r="AJ67" s="228"/>
      <c r="AK67" s="228"/>
      <c r="AL67" s="38"/>
      <c r="AM67" s="228" t="s">
        <v>84</v>
      </c>
      <c r="AN67" s="228"/>
      <c r="AO67" s="228"/>
    </row>
    <row r="68" spans="1:41">
      <c r="A68" s="182"/>
      <c r="B68" s="229"/>
      <c r="C68" s="243"/>
      <c r="D68" s="243"/>
      <c r="E68" s="243"/>
      <c r="F68" s="37"/>
      <c r="G68" s="228"/>
      <c r="H68" s="228"/>
      <c r="I68" s="228"/>
      <c r="J68" s="38"/>
      <c r="K68" s="228"/>
      <c r="L68" s="228"/>
      <c r="M68" s="228"/>
      <c r="N68" s="38"/>
      <c r="O68" s="228"/>
      <c r="P68" s="228"/>
      <c r="Q68" s="228"/>
      <c r="R68" s="38"/>
      <c r="S68" s="228"/>
      <c r="T68" s="228"/>
      <c r="U68" s="228"/>
      <c r="V68" s="38"/>
      <c r="W68" s="228"/>
      <c r="X68" s="228"/>
      <c r="Y68" s="228"/>
      <c r="Z68" s="38"/>
      <c r="AA68" s="228"/>
      <c r="AB68" s="228"/>
      <c r="AC68" s="228"/>
      <c r="AD68" s="38"/>
      <c r="AE68" s="228"/>
      <c r="AF68" s="228"/>
      <c r="AG68" s="228"/>
      <c r="AH68" s="38"/>
      <c r="AI68" s="228"/>
      <c r="AJ68" s="228"/>
      <c r="AK68" s="228"/>
      <c r="AL68" s="38"/>
      <c r="AM68" s="228"/>
      <c r="AN68" s="228"/>
      <c r="AO68" s="228"/>
    </row>
    <row r="69" spans="1:41">
      <c r="A69" s="182"/>
      <c r="B69" s="230"/>
      <c r="C69" s="243"/>
      <c r="D69" s="243"/>
      <c r="E69" s="243"/>
      <c r="F69" s="37"/>
      <c r="G69" s="228"/>
      <c r="H69" s="228"/>
      <c r="I69" s="228"/>
      <c r="J69" s="38"/>
      <c r="K69" s="228"/>
      <c r="L69" s="228"/>
      <c r="M69" s="228"/>
      <c r="N69" s="38"/>
      <c r="O69" s="228"/>
      <c r="P69" s="228"/>
      <c r="Q69" s="228"/>
      <c r="R69" s="38"/>
      <c r="S69" s="228"/>
      <c r="T69" s="228"/>
      <c r="U69" s="228"/>
      <c r="V69" s="38"/>
      <c r="W69" s="228"/>
      <c r="X69" s="228"/>
      <c r="Y69" s="228"/>
      <c r="Z69" s="38"/>
      <c r="AA69" s="228"/>
      <c r="AB69" s="228"/>
      <c r="AC69" s="228"/>
      <c r="AD69" s="38"/>
      <c r="AE69" s="228"/>
      <c r="AF69" s="228"/>
      <c r="AG69" s="228"/>
      <c r="AH69" s="38"/>
      <c r="AI69" s="228"/>
      <c r="AJ69" s="228"/>
      <c r="AK69" s="228"/>
      <c r="AL69" s="38"/>
      <c r="AM69" s="228"/>
      <c r="AN69" s="228"/>
      <c r="AO69" s="228"/>
    </row>
    <row r="70" spans="1:41">
      <c r="A70" s="182"/>
      <c r="B70" s="230"/>
      <c r="C70" s="243"/>
      <c r="D70" s="243"/>
      <c r="E70" s="243"/>
      <c r="F70" s="37"/>
      <c r="G70" s="228"/>
      <c r="H70" s="228"/>
      <c r="I70" s="228"/>
      <c r="J70" s="38"/>
      <c r="K70" s="228"/>
      <c r="L70" s="228"/>
      <c r="M70" s="228"/>
      <c r="N70" s="38"/>
      <c r="O70" s="228"/>
      <c r="P70" s="228"/>
      <c r="Q70" s="228"/>
      <c r="R70" s="38"/>
      <c r="S70" s="228"/>
      <c r="T70" s="228"/>
      <c r="U70" s="228"/>
      <c r="V70" s="38"/>
      <c r="W70" s="228"/>
      <c r="X70" s="228"/>
      <c r="Y70" s="228"/>
      <c r="Z70" s="38"/>
      <c r="AA70" s="228"/>
      <c r="AB70" s="228"/>
      <c r="AC70" s="228"/>
      <c r="AD70" s="38"/>
      <c r="AE70" s="228"/>
      <c r="AF70" s="228"/>
      <c r="AG70" s="228"/>
      <c r="AH70" s="38"/>
      <c r="AI70" s="228"/>
      <c r="AJ70" s="228"/>
      <c r="AK70" s="228"/>
      <c r="AL70" s="38"/>
      <c r="AM70" s="228"/>
      <c r="AN70" s="228"/>
      <c r="AO70" s="228"/>
    </row>
    <row r="71" spans="1:41">
      <c r="A71" s="182"/>
      <c r="B71" s="230"/>
      <c r="C71" s="243"/>
      <c r="D71" s="243"/>
      <c r="E71" s="243"/>
      <c r="F71" s="37"/>
      <c r="G71" s="228"/>
      <c r="H71" s="228"/>
      <c r="I71" s="228"/>
      <c r="J71" s="38"/>
      <c r="K71" s="228"/>
      <c r="L71" s="228"/>
      <c r="M71" s="228"/>
      <c r="N71" s="38"/>
      <c r="O71" s="228"/>
      <c r="P71" s="228"/>
      <c r="Q71" s="228"/>
      <c r="R71" s="38"/>
      <c r="S71" s="228"/>
      <c r="T71" s="228"/>
      <c r="U71" s="228"/>
      <c r="V71" s="38"/>
      <c r="W71" s="228"/>
      <c r="X71" s="228"/>
      <c r="Y71" s="228"/>
      <c r="Z71" s="38"/>
      <c r="AA71" s="228"/>
      <c r="AB71" s="228"/>
      <c r="AC71" s="228"/>
      <c r="AD71" s="38"/>
      <c r="AE71" s="228"/>
      <c r="AF71" s="228"/>
      <c r="AG71" s="228"/>
      <c r="AH71" s="38"/>
      <c r="AI71" s="228"/>
      <c r="AJ71" s="228"/>
      <c r="AK71" s="228"/>
      <c r="AL71" s="38"/>
      <c r="AM71" s="228"/>
      <c r="AN71" s="228"/>
      <c r="AO71" s="228"/>
    </row>
    <row r="72" spans="1:41">
      <c r="A72" s="182"/>
      <c r="B72" s="230"/>
      <c r="C72" s="243"/>
      <c r="D72" s="243"/>
      <c r="E72" s="243"/>
      <c r="F72" s="37"/>
      <c r="G72" s="228"/>
      <c r="H72" s="228"/>
      <c r="I72" s="228"/>
      <c r="J72" s="38"/>
      <c r="K72" s="228"/>
      <c r="L72" s="228"/>
      <c r="M72" s="228"/>
      <c r="N72" s="38"/>
      <c r="O72" s="228"/>
      <c r="P72" s="228"/>
      <c r="Q72" s="228"/>
      <c r="R72" s="38"/>
      <c r="S72" s="228"/>
      <c r="T72" s="228"/>
      <c r="U72" s="228"/>
      <c r="V72" s="38"/>
      <c r="W72" s="228"/>
      <c r="X72" s="228"/>
      <c r="Y72" s="228"/>
      <c r="Z72" s="38"/>
      <c r="AA72" s="228"/>
      <c r="AB72" s="228"/>
      <c r="AC72" s="228"/>
      <c r="AD72" s="38"/>
      <c r="AE72" s="228"/>
      <c r="AF72" s="228"/>
      <c r="AG72" s="228"/>
      <c r="AH72" s="38"/>
      <c r="AI72" s="228"/>
      <c r="AJ72" s="228"/>
      <c r="AK72" s="228"/>
      <c r="AL72" s="38"/>
      <c r="AM72" s="228"/>
      <c r="AN72" s="228"/>
      <c r="AO72" s="228"/>
    </row>
    <row r="73" spans="1:41">
      <c r="A73" s="182"/>
      <c r="B73" s="231"/>
      <c r="C73" s="243"/>
      <c r="D73" s="243"/>
      <c r="E73" s="243"/>
      <c r="F73" s="37"/>
      <c r="G73" s="228"/>
      <c r="H73" s="228"/>
      <c r="I73" s="228"/>
      <c r="J73" s="38"/>
      <c r="K73" s="228"/>
      <c r="L73" s="228"/>
      <c r="M73" s="228"/>
      <c r="N73" s="38"/>
      <c r="O73" s="228"/>
      <c r="P73" s="228"/>
      <c r="Q73" s="228"/>
      <c r="R73" s="38"/>
      <c r="S73" s="228"/>
      <c r="T73" s="228"/>
      <c r="U73" s="228"/>
      <c r="V73" s="38"/>
      <c r="W73" s="228"/>
      <c r="X73" s="228"/>
      <c r="Y73" s="228"/>
      <c r="Z73" s="38"/>
      <c r="AA73" s="228"/>
      <c r="AB73" s="228"/>
      <c r="AC73" s="228"/>
      <c r="AD73" s="38"/>
      <c r="AE73" s="228"/>
      <c r="AF73" s="228"/>
      <c r="AG73" s="228"/>
      <c r="AH73" s="38"/>
      <c r="AI73" s="228"/>
      <c r="AJ73" s="228"/>
      <c r="AK73" s="228"/>
      <c r="AL73" s="38"/>
      <c r="AM73" s="228"/>
      <c r="AN73" s="228"/>
      <c r="AO73" s="228"/>
    </row>
    <row r="74" spans="1:41">
      <c r="A74" s="182"/>
    </row>
    <row r="75" spans="1:41">
      <c r="A75" s="182"/>
    </row>
    <row r="76" spans="1:41">
      <c r="A76" s="182"/>
    </row>
    <row r="77" spans="1:41">
      <c r="A77" s="182"/>
    </row>
    <row r="78" spans="1:41">
      <c r="A78" s="182"/>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Lenovo</cp:lastModifiedBy>
  <cp:revision/>
  <dcterms:created xsi:type="dcterms:W3CDTF">2020-07-30T17:29:20Z</dcterms:created>
  <dcterms:modified xsi:type="dcterms:W3CDTF">2023-03-20T11:49:09Z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