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ate1904="1" codeName="ThisWorkbook" defaultThemeVersion="124226"/>
  <mc:AlternateContent xmlns:mc="http://schemas.openxmlformats.org/markup-compatibility/2006">
    <mc:Choice Requires="x15">
      <x15ac:absPath xmlns:x15ac="http://schemas.microsoft.com/office/spreadsheetml/2010/11/ac" url="C:\Users\Deniz\Desktop\1\0_Projects\VCS\Rina\AYDEM_Yeni Süreçler\Düzce-Aksu HEPP\Verifikasyon\Düzce-Aksu HEPP - VER\0. Findings\2nd Round\"/>
    </mc:Choice>
  </mc:AlternateContent>
  <bookViews>
    <workbookView xWindow="0" yWindow="0" windowWidth="23196" windowHeight="9276" tabRatio="613"/>
  </bookViews>
  <sheets>
    <sheet name="Detail" sheetId="1" r:id="rId1"/>
    <sheet name="Generation in April 2024" sheetId="14" r:id="rId2"/>
    <sheet name="SDG Contributions" sheetId="13" r:id="rId3"/>
    <sheet name="Power Density" sheetId="12"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1" i="1" l="1"/>
  <c r="J11" i="1"/>
  <c r="H11" i="1"/>
  <c r="C11" i="1"/>
  <c r="D9" i="14"/>
  <c r="D10" i="14"/>
  <c r="D11" i="14"/>
  <c r="D12" i="14"/>
  <c r="D13" i="14"/>
  <c r="D14" i="14"/>
  <c r="D15" i="14"/>
  <c r="D16" i="14"/>
  <c r="D17" i="14"/>
  <c r="D18" i="14"/>
  <c r="D19" i="14"/>
  <c r="D20" i="14"/>
  <c r="D21" i="14"/>
  <c r="D22" i="14"/>
  <c r="D23" i="14"/>
  <c r="D24" i="14"/>
  <c r="D25" i="14"/>
  <c r="D26" i="14"/>
  <c r="D27" i="14"/>
  <c r="D28" i="14"/>
  <c r="D29" i="14"/>
  <c r="D30" i="14"/>
  <c r="D31" i="14"/>
  <c r="D8" i="14"/>
  <c r="L8" i="14"/>
  <c r="M8" i="14"/>
  <c r="G31" i="14" l="1"/>
  <c r="G32" i="14" s="1"/>
  <c r="K584" i="14"/>
  <c r="L584" i="14"/>
  <c r="J584"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66" i="14"/>
  <c r="L67" i="14"/>
  <c r="L68" i="14"/>
  <c r="L69" i="14"/>
  <c r="L70" i="14"/>
  <c r="L71" i="14"/>
  <c r="L72" i="14"/>
  <c r="L73" i="14"/>
  <c r="L74" i="14"/>
  <c r="L75" i="14"/>
  <c r="L76" i="14"/>
  <c r="L77" i="14"/>
  <c r="L78" i="14"/>
  <c r="L79" i="14"/>
  <c r="L80" i="14"/>
  <c r="L81" i="14"/>
  <c r="L82" i="14"/>
  <c r="L83" i="14"/>
  <c r="L84" i="14"/>
  <c r="L85" i="14"/>
  <c r="L86" i="14"/>
  <c r="L87" i="14"/>
  <c r="L88" i="14"/>
  <c r="L89" i="14"/>
  <c r="L90" i="14"/>
  <c r="L91" i="14"/>
  <c r="L92" i="14"/>
  <c r="L93" i="14"/>
  <c r="L94" i="14"/>
  <c r="L95" i="14"/>
  <c r="L96" i="14"/>
  <c r="L97" i="14"/>
  <c r="L98" i="14"/>
  <c r="L99" i="14"/>
  <c r="L100" i="14"/>
  <c r="L101" i="14"/>
  <c r="L102" i="14"/>
  <c r="L103" i="14"/>
  <c r="L104" i="14"/>
  <c r="L105" i="14"/>
  <c r="L106" i="14"/>
  <c r="L107" i="14"/>
  <c r="L108" i="14"/>
  <c r="L109" i="14"/>
  <c r="L110" i="14"/>
  <c r="L111" i="14"/>
  <c r="L112" i="14"/>
  <c r="L113" i="14"/>
  <c r="L114" i="14"/>
  <c r="L115" i="14"/>
  <c r="L116" i="14"/>
  <c r="L117" i="14"/>
  <c r="L118" i="14"/>
  <c r="L119" i="14"/>
  <c r="L120" i="14"/>
  <c r="L121" i="14"/>
  <c r="L122" i="14"/>
  <c r="L123" i="14"/>
  <c r="L124" i="14"/>
  <c r="L125" i="14"/>
  <c r="L126" i="14"/>
  <c r="L127" i="14"/>
  <c r="L128" i="14"/>
  <c r="L129" i="14"/>
  <c r="L130" i="14"/>
  <c r="L131" i="14"/>
  <c r="L132" i="14"/>
  <c r="L133" i="14"/>
  <c r="L134" i="14"/>
  <c r="L135" i="14"/>
  <c r="L136" i="14"/>
  <c r="L137" i="14"/>
  <c r="L138" i="14"/>
  <c r="L139" i="14"/>
  <c r="L140" i="14"/>
  <c r="L141" i="14"/>
  <c r="L142" i="14"/>
  <c r="L143" i="14"/>
  <c r="L144" i="14"/>
  <c r="L145" i="14"/>
  <c r="L146" i="14"/>
  <c r="L147" i="14"/>
  <c r="L148" i="14"/>
  <c r="L149" i="14"/>
  <c r="L150" i="14"/>
  <c r="L151" i="14"/>
  <c r="L152" i="14"/>
  <c r="L153" i="14"/>
  <c r="L154" i="14"/>
  <c r="L155" i="14"/>
  <c r="L156" i="14"/>
  <c r="L157" i="14"/>
  <c r="L158" i="14"/>
  <c r="L159" i="14"/>
  <c r="L160" i="14"/>
  <c r="L161" i="14"/>
  <c r="L162" i="14"/>
  <c r="L163" i="14"/>
  <c r="L164" i="14"/>
  <c r="L165" i="14"/>
  <c r="L166" i="14"/>
  <c r="L167" i="14"/>
  <c r="L168" i="14"/>
  <c r="L169" i="14"/>
  <c r="L170" i="14"/>
  <c r="L171" i="14"/>
  <c r="L172" i="14"/>
  <c r="L173" i="14"/>
  <c r="L174" i="14"/>
  <c r="L175" i="14"/>
  <c r="L176" i="14"/>
  <c r="L177" i="14"/>
  <c r="L178" i="14"/>
  <c r="L179" i="14"/>
  <c r="L180" i="14"/>
  <c r="L181" i="14"/>
  <c r="L182" i="14"/>
  <c r="L183" i="14"/>
  <c r="L184" i="14"/>
  <c r="L185" i="14"/>
  <c r="L186" i="14"/>
  <c r="L187" i="14"/>
  <c r="L188" i="14"/>
  <c r="L189" i="14"/>
  <c r="L190" i="14"/>
  <c r="L191" i="14"/>
  <c r="L192" i="14"/>
  <c r="L193" i="14"/>
  <c r="L194" i="14"/>
  <c r="L195" i="14"/>
  <c r="L196" i="14"/>
  <c r="L197" i="14"/>
  <c r="L198" i="14"/>
  <c r="L199" i="14"/>
  <c r="L200" i="14"/>
  <c r="L201" i="14"/>
  <c r="L202" i="14"/>
  <c r="L203" i="14"/>
  <c r="L204" i="14"/>
  <c r="L205" i="14"/>
  <c r="L206" i="14"/>
  <c r="L207" i="14"/>
  <c r="L208" i="14"/>
  <c r="L209" i="14"/>
  <c r="L210" i="14"/>
  <c r="L211" i="14"/>
  <c r="L212" i="14"/>
  <c r="L213" i="14"/>
  <c r="L214" i="14"/>
  <c r="L215" i="14"/>
  <c r="L216" i="14"/>
  <c r="L217" i="14"/>
  <c r="L218" i="14"/>
  <c r="L219" i="14"/>
  <c r="L220" i="14"/>
  <c r="L221" i="14"/>
  <c r="L222" i="14"/>
  <c r="L223" i="14"/>
  <c r="L224" i="14"/>
  <c r="L225" i="14"/>
  <c r="L226" i="14"/>
  <c r="L227" i="14"/>
  <c r="L228" i="14"/>
  <c r="L229" i="14"/>
  <c r="L230" i="14"/>
  <c r="L231" i="14"/>
  <c r="L232" i="14"/>
  <c r="L233" i="14"/>
  <c r="L234" i="14"/>
  <c r="L235" i="14"/>
  <c r="L236" i="14"/>
  <c r="L237" i="14"/>
  <c r="L238" i="14"/>
  <c r="L239" i="14"/>
  <c r="L240" i="14"/>
  <c r="L241" i="14"/>
  <c r="L242" i="14"/>
  <c r="L243" i="14"/>
  <c r="L244" i="14"/>
  <c r="L245" i="14"/>
  <c r="L246" i="14"/>
  <c r="L247" i="14"/>
  <c r="L248" i="14"/>
  <c r="L249" i="14"/>
  <c r="L250" i="14"/>
  <c r="L251" i="14"/>
  <c r="L252" i="14"/>
  <c r="L253" i="14"/>
  <c r="L254" i="14"/>
  <c r="L255" i="14"/>
  <c r="L256" i="14"/>
  <c r="L257" i="14"/>
  <c r="L258" i="14"/>
  <c r="L259" i="14"/>
  <c r="L260" i="14"/>
  <c r="L261" i="14"/>
  <c r="L262" i="14"/>
  <c r="L263" i="14"/>
  <c r="L264" i="14"/>
  <c r="L265" i="14"/>
  <c r="L266" i="14"/>
  <c r="L267" i="14"/>
  <c r="L268" i="14"/>
  <c r="L269" i="14"/>
  <c r="L270" i="14"/>
  <c r="L271" i="14"/>
  <c r="L272" i="14"/>
  <c r="L273" i="14"/>
  <c r="L274" i="14"/>
  <c r="L275" i="14"/>
  <c r="L276" i="14"/>
  <c r="L277" i="14"/>
  <c r="L278" i="14"/>
  <c r="L279" i="14"/>
  <c r="L280" i="14"/>
  <c r="L281" i="14"/>
  <c r="L282" i="14"/>
  <c r="L283" i="14"/>
  <c r="L284" i="14"/>
  <c r="L285" i="14"/>
  <c r="L286" i="14"/>
  <c r="L287" i="14"/>
  <c r="L288" i="14"/>
  <c r="L289" i="14"/>
  <c r="L290" i="14"/>
  <c r="L291" i="14"/>
  <c r="L292" i="14"/>
  <c r="L293" i="14"/>
  <c r="L294" i="14"/>
  <c r="L295" i="14"/>
  <c r="L296" i="14"/>
  <c r="L297" i="14"/>
  <c r="L298" i="14"/>
  <c r="L299" i="14"/>
  <c r="L300" i="14"/>
  <c r="L301" i="14"/>
  <c r="L302" i="14"/>
  <c r="L303" i="14"/>
  <c r="L304" i="14"/>
  <c r="L305" i="14"/>
  <c r="L306" i="14"/>
  <c r="L307" i="14"/>
  <c r="L308" i="14"/>
  <c r="L309" i="14"/>
  <c r="L310" i="14"/>
  <c r="L311" i="14"/>
  <c r="L312" i="14"/>
  <c r="L313" i="14"/>
  <c r="L314" i="14"/>
  <c r="L315" i="14"/>
  <c r="L316" i="14"/>
  <c r="L317" i="14"/>
  <c r="L318" i="14"/>
  <c r="L319" i="14"/>
  <c r="L320" i="14"/>
  <c r="L321" i="14"/>
  <c r="L322" i="14"/>
  <c r="L323" i="14"/>
  <c r="L324" i="14"/>
  <c r="L325" i="14"/>
  <c r="L326" i="14"/>
  <c r="L327" i="14"/>
  <c r="L328" i="14"/>
  <c r="L329" i="14"/>
  <c r="L330" i="14"/>
  <c r="L331" i="14"/>
  <c r="L332" i="14"/>
  <c r="L333" i="14"/>
  <c r="L334" i="14"/>
  <c r="L335" i="14"/>
  <c r="L336" i="14"/>
  <c r="L337" i="14"/>
  <c r="L338" i="14"/>
  <c r="L339" i="14"/>
  <c r="L340" i="14"/>
  <c r="L341" i="14"/>
  <c r="L342" i="14"/>
  <c r="L343" i="14"/>
  <c r="L344" i="14"/>
  <c r="L345" i="14"/>
  <c r="L346" i="14"/>
  <c r="L347" i="14"/>
  <c r="L348" i="14"/>
  <c r="L349" i="14"/>
  <c r="L350" i="14"/>
  <c r="L351" i="14"/>
  <c r="L352" i="14"/>
  <c r="L353" i="14"/>
  <c r="L354" i="14"/>
  <c r="L355" i="14"/>
  <c r="L356" i="14"/>
  <c r="L357" i="14"/>
  <c r="L358" i="14"/>
  <c r="L359" i="14"/>
  <c r="L360" i="14"/>
  <c r="L361" i="14"/>
  <c r="L362" i="14"/>
  <c r="L363" i="14"/>
  <c r="L364" i="14"/>
  <c r="L365" i="14"/>
  <c r="L366" i="14"/>
  <c r="L367" i="14"/>
  <c r="L368" i="14"/>
  <c r="L369" i="14"/>
  <c r="L370" i="14"/>
  <c r="L371" i="14"/>
  <c r="L372" i="14"/>
  <c r="L373" i="14"/>
  <c r="L374" i="14"/>
  <c r="L375" i="14"/>
  <c r="L376" i="14"/>
  <c r="L377" i="14"/>
  <c r="L378" i="14"/>
  <c r="L379" i="14"/>
  <c r="L380" i="14"/>
  <c r="L381" i="14"/>
  <c r="L382" i="14"/>
  <c r="L383" i="14"/>
  <c r="L384"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L416" i="14"/>
  <c r="L417" i="14"/>
  <c r="L418" i="14"/>
  <c r="L419" i="14"/>
  <c r="L420" i="14"/>
  <c r="L421" i="14"/>
  <c r="L422" i="14"/>
  <c r="L423" i="14"/>
  <c r="L424" i="14"/>
  <c r="L425" i="14"/>
  <c r="L426" i="14"/>
  <c r="L427" i="14"/>
  <c r="L428" i="14"/>
  <c r="L429" i="14"/>
  <c r="L430" i="14"/>
  <c r="L431" i="14"/>
  <c r="L432" i="14"/>
  <c r="L433" i="14"/>
  <c r="L434" i="14"/>
  <c r="L435" i="14"/>
  <c r="L436" i="14"/>
  <c r="L437"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492" i="14"/>
  <c r="L493" i="14"/>
  <c r="L494" i="14"/>
  <c r="L495" i="14"/>
  <c r="L496" i="14"/>
  <c r="L497" i="14"/>
  <c r="L498" i="14"/>
  <c r="L499" i="14"/>
  <c r="L500" i="14"/>
  <c r="L501" i="14"/>
  <c r="L502" i="14"/>
  <c r="L503" i="14"/>
  <c r="L504" i="14"/>
  <c r="L505" i="14"/>
  <c r="L506" i="14"/>
  <c r="L507" i="14"/>
  <c r="L508" i="14"/>
  <c r="L509" i="14"/>
  <c r="L510" i="14"/>
  <c r="L511" i="14"/>
  <c r="L512" i="14"/>
  <c r="L513" i="14"/>
  <c r="L514" i="14"/>
  <c r="L515" i="14"/>
  <c r="L516" i="14"/>
  <c r="L517" i="14"/>
  <c r="L518" i="14"/>
  <c r="L519" i="14"/>
  <c r="L520" i="14"/>
  <c r="L521" i="14"/>
  <c r="L522" i="14"/>
  <c r="L523" i="14"/>
  <c r="L524" i="14"/>
  <c r="L525" i="14"/>
  <c r="L526" i="14"/>
  <c r="L527" i="14"/>
  <c r="L528" i="14"/>
  <c r="L529" i="14"/>
  <c r="L530" i="14"/>
  <c r="L531" i="14"/>
  <c r="L532" i="14"/>
  <c r="L533" i="14"/>
  <c r="L534" i="14"/>
  <c r="L535" i="14"/>
  <c r="L536" i="14"/>
  <c r="L537" i="14"/>
  <c r="L538" i="14"/>
  <c r="L539" i="14"/>
  <c r="L540" i="14"/>
  <c r="L541" i="14"/>
  <c r="L542" i="14"/>
  <c r="L543" i="14"/>
  <c r="L544" i="14"/>
  <c r="L545" i="14"/>
  <c r="L546" i="14"/>
  <c r="L547" i="14"/>
  <c r="L548" i="14"/>
  <c r="L549" i="14"/>
  <c r="L550" i="14"/>
  <c r="L551" i="14"/>
  <c r="L552" i="14"/>
  <c r="L553" i="14"/>
  <c r="L554" i="14"/>
  <c r="L555" i="14"/>
  <c r="L556" i="14"/>
  <c r="L557" i="14"/>
  <c r="L558" i="14"/>
  <c r="L559" i="14"/>
  <c r="L560" i="14"/>
  <c r="L561" i="14"/>
  <c r="L562" i="14"/>
  <c r="L563" i="14"/>
  <c r="L564" i="14"/>
  <c r="L565" i="14"/>
  <c r="L566" i="14"/>
  <c r="L567" i="14"/>
  <c r="L568" i="14"/>
  <c r="L569" i="14"/>
  <c r="L570" i="14"/>
  <c r="L571" i="14"/>
  <c r="L572" i="14"/>
  <c r="L573" i="14"/>
  <c r="L574" i="14"/>
  <c r="L575" i="14"/>
  <c r="L576" i="14"/>
  <c r="L577" i="14"/>
  <c r="L578" i="14"/>
  <c r="L579" i="14"/>
  <c r="L580" i="14"/>
  <c r="L581" i="14"/>
  <c r="L582" i="14"/>
  <c r="L583" i="14"/>
  <c r="C32" i="14" l="1"/>
  <c r="D32" i="14"/>
  <c r="E32" i="14"/>
  <c r="F32" i="14"/>
  <c r="B32" i="14"/>
  <c r="L22" i="1" l="1"/>
  <c r="L21" i="1"/>
  <c r="R28" i="1" l="1"/>
  <c r="R27" i="1"/>
  <c r="O17" i="1" l="1"/>
  <c r="O16" i="1"/>
  <c r="M17" i="1"/>
  <c r="M16" i="1"/>
  <c r="R23" i="1"/>
  <c r="R24" i="1"/>
  <c r="R22" i="1"/>
  <c r="R21" i="1"/>
  <c r="J12" i="1" l="1"/>
  <c r="L4" i="1" l="1"/>
  <c r="L5" i="1"/>
  <c r="O5" i="1" s="1"/>
  <c r="R5" i="1" s="1"/>
  <c r="L6" i="1"/>
  <c r="O6" i="1" s="1"/>
  <c r="R6" i="1" s="1"/>
  <c r="L7" i="1"/>
  <c r="O7" i="1" s="1"/>
  <c r="R7" i="1" s="1"/>
  <c r="I4" i="1"/>
  <c r="I5" i="1"/>
  <c r="I6" i="1"/>
  <c r="I7" i="1"/>
  <c r="I8" i="1"/>
  <c r="O4" i="1" l="1"/>
  <c r="R4" i="1" s="1"/>
  <c r="H19" i="1" s="1"/>
  <c r="M4" i="1"/>
  <c r="L8" i="1"/>
  <c r="L9" i="1"/>
  <c r="O9" i="1" s="1"/>
  <c r="R9" i="1" s="1"/>
  <c r="L10" i="1"/>
  <c r="O10" i="1" s="1"/>
  <c r="R10" i="1" s="1"/>
  <c r="L11" i="1"/>
  <c r="O11" i="1" s="1"/>
  <c r="R11" i="1" s="1"/>
  <c r="F14" i="1"/>
  <c r="E12" i="1"/>
  <c r="H12" i="1"/>
  <c r="G12" i="1"/>
  <c r="D12" i="1"/>
  <c r="F12" i="1"/>
  <c r="I10" i="1"/>
  <c r="B14" i="1"/>
  <c r="K12" i="1"/>
  <c r="D35" i="1"/>
  <c r="D32" i="1"/>
  <c r="D33" i="1"/>
  <c r="D34" i="1"/>
  <c r="C3" i="12"/>
  <c r="O8" i="1" l="1"/>
  <c r="R8" i="1" s="1"/>
  <c r="H20" i="1" s="1"/>
  <c r="M21" i="1" s="1"/>
  <c r="M8" i="1"/>
  <c r="B20" i="1" s="1"/>
  <c r="M22" i="1" s="1"/>
  <c r="B19" i="1"/>
  <c r="I11" i="1"/>
  <c r="O18" i="1"/>
  <c r="M18" i="1"/>
  <c r="L12" i="1"/>
  <c r="B15" i="1" s="1"/>
  <c r="K22" i="1" s="1"/>
  <c r="I9" i="1"/>
  <c r="C12" i="1"/>
  <c r="M12" i="1" l="1"/>
  <c r="O12" i="1"/>
  <c r="R12" i="1" s="1"/>
  <c r="B17" i="1" s="1"/>
  <c r="C15" i="1"/>
  <c r="D36" i="1"/>
  <c r="F15" i="1"/>
  <c r="I12" i="1"/>
  <c r="F17" i="1" l="1"/>
  <c r="G17" i="1" s="1"/>
  <c r="G15" i="1"/>
  <c r="C17" i="1" l="1"/>
  <c r="H21" i="1"/>
  <c r="B21" i="1"/>
  <c r="N29" i="1" s="1"/>
  <c r="N30" i="1" s="1"/>
  <c r="M29" i="1" l="1"/>
  <c r="M30" i="1" s="1"/>
  <c r="K21" i="1"/>
  <c r="C3" i="13"/>
  <c r="C2" i="13"/>
</calcChain>
</file>

<file path=xl/comments1.xml><?xml version="1.0" encoding="utf-8"?>
<comments xmlns="http://schemas.openxmlformats.org/spreadsheetml/2006/main">
  <authors>
    <author>Lenovo</author>
  </authors>
  <commentList>
    <comment ref="J21" authorId="0" shapeId="0">
      <text>
        <r>
          <rPr>
            <b/>
            <sz val="9"/>
            <color indexed="81"/>
            <rFont val="Tahoma"/>
            <family val="2"/>
            <charset val="162"/>
          </rPr>
          <t>Lenovo:</t>
        </r>
        <r>
          <rPr>
            <sz val="9"/>
            <color indexed="81"/>
            <rFont val="Tahoma"/>
            <family val="2"/>
            <charset val="162"/>
          </rPr>
          <t xml:space="preserve">
Between estimated ER value and actual ER value</t>
        </r>
      </text>
    </comment>
  </commentList>
</comments>
</file>

<file path=xl/sharedStrings.xml><?xml version="1.0" encoding="utf-8"?>
<sst xmlns="http://schemas.openxmlformats.org/spreadsheetml/2006/main" count="122" uniqueCount="92">
  <si>
    <t>Months</t>
  </si>
  <si>
    <t>February</t>
  </si>
  <si>
    <t>March</t>
  </si>
  <si>
    <t>April</t>
  </si>
  <si>
    <t>September</t>
  </si>
  <si>
    <t>October</t>
  </si>
  <si>
    <t>November</t>
  </si>
  <si>
    <t>Emissions Factor</t>
  </si>
  <si>
    <t>January</t>
  </si>
  <si>
    <t>Year</t>
  </si>
  <si>
    <t xml:space="preserve">Total Energy Provided to the Grid </t>
  </si>
  <si>
    <t>Loss Factor Calculated from TEIAS web page*</t>
  </si>
  <si>
    <t>Amount in Invoice  (TL)</t>
  </si>
  <si>
    <t>Tariff</t>
  </si>
  <si>
    <t>Internal Consumption</t>
  </si>
  <si>
    <t>Net Generation</t>
  </si>
  <si>
    <t>Gross Generation(MWh)</t>
  </si>
  <si>
    <t>Net Generation(MWh)</t>
  </si>
  <si>
    <t>Gross Generation</t>
  </si>
  <si>
    <t>METERING RECORDS (MWh)</t>
  </si>
  <si>
    <t>Net Emission Reduction* (tCO2e)</t>
  </si>
  <si>
    <t>*Since the power density (PD) of the project activities is greater than 10 W/m2, Project Emissions (PE) are considered 0</t>
  </si>
  <si>
    <t>Total</t>
  </si>
  <si>
    <t>EPIAS RECORDS (MWh)</t>
  </si>
  <si>
    <t>Emission Factor (tCO2/MWh)</t>
  </si>
  <si>
    <t>Total Estimated ER in Monitoring Period (tCO2)</t>
  </si>
  <si>
    <t>Expected annual Generation (MWh)</t>
  </si>
  <si>
    <t>Annual ER in MP (tCO2e)</t>
  </si>
  <si>
    <t>Annual EG in MP (MWh)</t>
  </si>
  <si>
    <t>Annual Generation</t>
  </si>
  <si>
    <t>Parameter</t>
  </si>
  <si>
    <t>Description &amp; Unit</t>
  </si>
  <si>
    <t>Value</t>
  </si>
  <si>
    <t>PD=</t>
  </si>
  <si>
    <t>Power density of the project activity (W/m2)</t>
  </si>
  <si>
    <t>CapPJ=</t>
  </si>
  <si>
    <t xml:space="preserve">Installed capacity of the hydro power plant after the implementation of the project activity (W) </t>
  </si>
  <si>
    <t>CapBL=</t>
  </si>
  <si>
    <t>Installed capacity of the hydro power plant before the implementation of the project activity (W). For new hydro power plants, this value is zero</t>
  </si>
  <si>
    <t>APJ=</t>
  </si>
  <si>
    <t>Area of the reservoir measured in the surface of the water, after the implementation of the project activity, when the reservoir is full (m2)</t>
  </si>
  <si>
    <t>ABL=</t>
  </si>
  <si>
    <t xml:space="preserve">Area of the reservoir measured in the surface of the water, before the implementation of the project activity, when the reservoir is full (m2).  For new reservoirs, this value is zero. </t>
  </si>
  <si>
    <t>December</t>
  </si>
  <si>
    <t>in PD</t>
  </si>
  <si>
    <t>∞</t>
  </si>
  <si>
    <t>ER Percent difference %</t>
  </si>
  <si>
    <t>EG Percent difference %</t>
  </si>
  <si>
    <t>Total Estimated EG in Monitoring Period (MWh)</t>
  </si>
  <si>
    <t>Net Electricity Generation in 2023 (MWh)</t>
  </si>
  <si>
    <t>Net Emission Reduction in 2023 (tCO2)</t>
  </si>
  <si>
    <t>Expected generation in 2023 (MWh)</t>
  </si>
  <si>
    <t>Expected Emission Reduction in 2023 (tCO2)</t>
  </si>
  <si>
    <t>Total Emission Reduction in this MP (tCO2)</t>
  </si>
  <si>
    <t>Total Electricity Generation in this MP (MWh)</t>
  </si>
  <si>
    <t>Baseline Emissons</t>
  </si>
  <si>
    <t>Project Emissons</t>
  </si>
  <si>
    <t>Leakage Emissions</t>
  </si>
  <si>
    <t>Net Emission Reduction</t>
  </si>
  <si>
    <t>Emissions</t>
  </si>
  <si>
    <t>Expected annual emission reduction (tCO2)</t>
  </si>
  <si>
    <t>SDGs</t>
  </si>
  <si>
    <t>SDG Contribution</t>
  </si>
  <si>
    <t>CO2 emission reduction</t>
  </si>
  <si>
    <t>7.02.</t>
  </si>
  <si>
    <t>Electricity Generation</t>
  </si>
  <si>
    <t>8.5.</t>
  </si>
  <si>
    <t>Jobs created</t>
  </si>
  <si>
    <t>16 people</t>
  </si>
  <si>
    <t>Monitoring Periods</t>
  </si>
  <si>
    <t>1st (25/04/2014-30/09/2020)</t>
  </si>
  <si>
    <t>2nd (01/10/2020-31/12/2021)</t>
  </si>
  <si>
    <t>3rd (01/01/2022-31/08/2023)</t>
  </si>
  <si>
    <t>Contributions Over Project Lifetime (tCO2e)</t>
  </si>
  <si>
    <t>Contributions Over Project Lifetime (MWh)</t>
  </si>
  <si>
    <t>2023 (01-September-2023 - 31-December-2023)</t>
  </si>
  <si>
    <t>2024 (01-January-2024 - 24-April-2024)</t>
  </si>
  <si>
    <t>Net Electricity Generation in 2024 (MWh)</t>
  </si>
  <si>
    <t>Net Emission Reduction in 2024 (tCO2)</t>
  </si>
  <si>
    <t>Expected generation in 2024 (MWh)</t>
  </si>
  <si>
    <t>Expected Emission Reduction in 2024 (tCO2)</t>
  </si>
  <si>
    <t>4th (01/09/2023-24/03/2024)</t>
  </si>
  <si>
    <t>Date 1</t>
  </si>
  <si>
    <t>Date 2</t>
  </si>
  <si>
    <t>Number of Days</t>
  </si>
  <si>
    <t>Number of Days in MP</t>
  </si>
  <si>
    <t>SANTRAL</t>
  </si>
  <si>
    <t>DÜZCE AKSU</t>
  </si>
  <si>
    <t>Meter Readings</t>
  </si>
  <si>
    <t>Days</t>
  </si>
  <si>
    <t>April 2024</t>
  </si>
  <si>
    <t>EPİAŞ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</si>
</sst>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_(* \(#,##0.00\);_(* &quot;-&quot;??_);_(@_)"/>
    <numFmt numFmtId="165" formatCode="#,##0.0"/>
    <numFmt numFmtId="166" formatCode="_(* #,##0_);_(* \(#,##0\);_(* &quot;-&quot;??_);_(@_)"/>
    <numFmt numFmtId="167" formatCode="#,##0.000"/>
    <numFmt numFmtId="168" formatCode="_-* #,##0.00\ _T_L_-;\-* #,##0.00\ _T_L_-;_-* &quot;-&quot;??\ _T_L_-;_-@_-"/>
    <numFmt numFmtId="169" formatCode="0.0000"/>
    <numFmt numFmtId="170" formatCode="_(* #,##0.0000_);_(* \(#,##0.0000\);_(* &quot;-&quot;??_);_(@_)"/>
    <numFmt numFmtId="171" formatCode="0.0"/>
    <numFmt numFmtId="176" formatCode="dd\.mm\.yyyy\ hh:mm"/>
    <numFmt numFmtId="177" formatCode="#,##0.000000"/>
  </numFmts>
  <fonts count="26" x14ac:knownFonts="1">
    <font>
      <sz val="10"/>
      <name val="Verdana"/>
    </font>
    <font>
      <sz val="10"/>
      <name val="Verdana"/>
      <family val="2"/>
      <charset val="162"/>
    </font>
    <font>
      <b/>
      <sz val="10"/>
      <name val="Verdana"/>
      <family val="2"/>
      <charset val="162"/>
    </font>
    <font>
      <b/>
      <sz val="10"/>
      <name val="Verdana"/>
      <family val="2"/>
    </font>
    <font>
      <b/>
      <sz val="10"/>
      <name val="Verdana"/>
      <family val="2"/>
      <charset val="162"/>
    </font>
    <font>
      <sz val="11"/>
      <color indexed="8"/>
      <name val="Calibri"/>
      <family val="2"/>
      <charset val="162"/>
    </font>
    <font>
      <sz val="10"/>
      <name val="Arial"/>
      <family val="2"/>
      <charset val="162"/>
    </font>
    <font>
      <b/>
      <sz val="12"/>
      <name val="Verdana"/>
      <family val="2"/>
      <charset val="162"/>
    </font>
    <font>
      <b/>
      <sz val="12"/>
      <name val="Verdana"/>
      <family val="2"/>
    </font>
    <font>
      <sz val="10"/>
      <name val="Arial"/>
      <family val="2"/>
      <charset val="162"/>
    </font>
    <font>
      <b/>
      <sz val="8"/>
      <name val="Verdana"/>
      <family val="2"/>
      <charset val="162"/>
    </font>
    <font>
      <b/>
      <sz val="14"/>
      <name val="Verdana"/>
      <family val="2"/>
      <charset val="162"/>
    </font>
    <font>
      <sz val="9"/>
      <color indexed="81"/>
      <name val="Tahoma"/>
      <family val="2"/>
      <charset val="162"/>
    </font>
    <font>
      <b/>
      <sz val="9"/>
      <color indexed="81"/>
      <name val="Tahoma"/>
      <family val="2"/>
      <charset val="162"/>
    </font>
    <font>
      <b/>
      <sz val="24"/>
      <name val="Calibri"/>
      <family val="2"/>
      <charset val="162"/>
    </font>
    <font>
      <sz val="11"/>
      <color theme="1"/>
      <name val="Calibri"/>
      <family val="2"/>
      <scheme val="minor"/>
    </font>
    <font>
      <sz val="11"/>
      <color theme="1"/>
      <name val="Calibri"/>
      <family val="2"/>
      <charset val="162"/>
      <scheme val="minor"/>
    </font>
    <font>
      <b/>
      <sz val="10"/>
      <color rgb="FFFF0000"/>
      <name val="Verdana"/>
      <family val="2"/>
      <charset val="162"/>
    </font>
    <font>
      <sz val="8"/>
      <name val="Verdana"/>
      <family val="2"/>
      <charset val="162"/>
    </font>
    <font>
      <b/>
      <sz val="10"/>
      <color theme="1"/>
      <name val="Verdana"/>
      <family val="2"/>
      <charset val="162"/>
    </font>
    <font>
      <b/>
      <sz val="11"/>
      <color theme="1"/>
      <name val="Calibri"/>
      <family val="2"/>
      <charset val="162"/>
      <scheme val="minor"/>
    </font>
    <font>
      <b/>
      <sz val="15"/>
      <color indexed="8"/>
      <name val="Calibri"/>
      <family val="2"/>
      <charset val="162"/>
      <scheme val="minor"/>
    </font>
    <font>
      <sz val="11"/>
      <name val="Calibri"/>
      <family val="2"/>
      <charset val="162"/>
    </font>
    <font>
      <b/>
      <sz val="11"/>
      <color indexed="9"/>
      <name val="Calibri"/>
      <family val="2"/>
      <charset val="162"/>
    </font>
    <font>
      <b/>
      <sz val="11"/>
      <color indexed="8"/>
      <name val="Calibri"/>
      <family val="2"/>
      <charset val="162"/>
    </font>
    <font>
      <sz val="10"/>
      <name val="Verdana"/>
      <family val="2"/>
    </font>
  </fonts>
  <fills count="19">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rgb="FFFFCC99"/>
        <bgColor indexed="64"/>
      </patternFill>
    </fill>
    <fill>
      <patternFill patternType="solid">
        <fgColor theme="6"/>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92D050"/>
        <bgColor indexed="64"/>
      </patternFill>
    </fill>
    <fill>
      <patternFill patternType="solid">
        <fgColor rgb="FFDDEBF7"/>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10">
    <xf numFmtId="0" fontId="0" fillId="0" borderId="0"/>
    <xf numFmtId="164" fontId="1" fillId="0" borderId="0" applyFont="0" applyFill="0" applyBorder="0" applyAlignment="0" applyProtection="0"/>
    <xf numFmtId="168" fontId="16" fillId="0" borderId="0" applyFont="0" applyFill="0" applyBorder="0" applyAlignment="0" applyProtection="0"/>
    <xf numFmtId="0" fontId="6" fillId="0" borderId="0"/>
    <xf numFmtId="0" fontId="16" fillId="0" borderId="0"/>
    <xf numFmtId="0" fontId="5" fillId="0" borderId="0"/>
    <xf numFmtId="0" fontId="9" fillId="0" borderId="0"/>
    <xf numFmtId="0" fontId="15" fillId="0" borderId="0"/>
    <xf numFmtId="0" fontId="6" fillId="0" borderId="0"/>
    <xf numFmtId="9" fontId="15" fillId="0" borderId="0" applyFont="0" applyFill="0" applyBorder="0" applyAlignment="0" applyProtection="0"/>
  </cellStyleXfs>
  <cellXfs count="173">
    <xf numFmtId="0" fontId="0" fillId="0" borderId="0" xfId="0"/>
    <xf numFmtId="0" fontId="0" fillId="0" borderId="0" xfId="0" applyAlignment="1">
      <alignment horizontal="center" vertical="center"/>
    </xf>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167" fontId="10" fillId="0" borderId="0"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Border="1" applyAlignment="1">
      <alignment horizontal="center" vertical="center"/>
    </xf>
    <xf numFmtId="0" fontId="1" fillId="0" borderId="1" xfId="0" applyFont="1" applyBorder="1" applyAlignment="1">
      <alignment vertical="center" wrapText="1"/>
    </xf>
    <xf numFmtId="0" fontId="11" fillId="5" borderId="1" xfId="0" applyFont="1" applyFill="1" applyBorder="1" applyAlignment="1">
      <alignment horizontal="center" vertical="center" wrapText="1"/>
    </xf>
    <xf numFmtId="0" fontId="11" fillId="5" borderId="6" xfId="0" applyFont="1" applyFill="1" applyBorder="1" applyAlignment="1">
      <alignment vertical="center"/>
    </xf>
    <xf numFmtId="164" fontId="0" fillId="0" borderId="0" xfId="1" applyFont="1" applyAlignment="1">
      <alignment vertical="center"/>
    </xf>
    <xf numFmtId="0" fontId="8" fillId="0" borderId="7" xfId="0" applyFont="1" applyBorder="1" applyAlignment="1">
      <alignment horizontal="center" vertical="center"/>
    </xf>
    <xf numFmtId="4" fontId="11" fillId="5" borderId="6" xfId="0" applyNumberFormat="1" applyFont="1" applyFill="1" applyBorder="1" applyAlignment="1">
      <alignment horizontal="center" vertical="center"/>
    </xf>
    <xf numFmtId="0" fontId="0" fillId="0" borderId="0" xfId="0" applyAlignment="1">
      <alignment horizontal="left" vertical="center"/>
    </xf>
    <xf numFmtId="0" fontId="2" fillId="0" borderId="1" xfId="0" applyFont="1" applyBorder="1"/>
    <xf numFmtId="0" fontId="2" fillId="0" borderId="1" xfId="0" applyFont="1" applyBorder="1" applyAlignment="1">
      <alignment horizontal="center"/>
    </xf>
    <xf numFmtId="0" fontId="0" fillId="0" borderId="1" xfId="0" applyBorder="1" applyAlignment="1">
      <alignment vertical="center" wrapText="1"/>
    </xf>
    <xf numFmtId="2" fontId="2" fillId="6" borderId="1" xfId="0" applyNumberFormat="1" applyFont="1" applyFill="1" applyBorder="1" applyAlignment="1">
      <alignment horizontal="center" vertical="center" wrapText="1"/>
    </xf>
    <xf numFmtId="0" fontId="0" fillId="0" borderId="0" xfId="0" applyAlignment="1">
      <alignment vertical="center" wrapText="1"/>
    </xf>
    <xf numFmtId="3"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4" fontId="0" fillId="0" borderId="0" xfId="0" applyNumberFormat="1" applyAlignment="1">
      <alignment horizontal="center" vertical="center"/>
    </xf>
    <xf numFmtId="0" fontId="8" fillId="0" borderId="4" xfId="0" applyFont="1" applyBorder="1" applyAlignment="1">
      <alignment horizontal="center" vertical="center" wrapText="1"/>
    </xf>
    <xf numFmtId="3" fontId="1" fillId="7" borderId="8" xfId="1"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xf>
    <xf numFmtId="0" fontId="1" fillId="0" borderId="0" xfId="0" applyFont="1" applyAlignment="1">
      <alignment vertical="center" wrapText="1"/>
    </xf>
    <xf numFmtId="3" fontId="0" fillId="0" borderId="0" xfId="0" applyNumberFormat="1" applyAlignment="1">
      <alignment vertical="center"/>
    </xf>
    <xf numFmtId="0" fontId="14" fillId="0" borderId="0" xfId="0" applyFont="1" applyAlignment="1">
      <alignment horizontal="center" vertical="center" wrapText="1"/>
    </xf>
    <xf numFmtId="169" fontId="0" fillId="0" borderId="0" xfId="0" applyNumberFormat="1"/>
    <xf numFmtId="4" fontId="11" fillId="8" borderId="6" xfId="0" applyNumberFormat="1" applyFont="1" applyFill="1" applyBorder="1" applyAlignment="1">
      <alignment horizontal="center" vertical="center"/>
    </xf>
    <xf numFmtId="0" fontId="0" fillId="3" borderId="10" xfId="0" applyFill="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vertical="center"/>
    </xf>
    <xf numFmtId="0" fontId="0" fillId="3" borderId="12" xfId="0" applyFill="1" applyBorder="1" applyAlignment="1">
      <alignment vertical="center"/>
    </xf>
    <xf numFmtId="0" fontId="4" fillId="0" borderId="4" xfId="0" applyFont="1" applyBorder="1" applyAlignment="1">
      <alignment horizontal="center" vertical="center" wrapText="1"/>
    </xf>
    <xf numFmtId="0" fontId="1" fillId="0" borderId="0" xfId="0" applyFont="1" applyAlignment="1">
      <alignment vertical="center"/>
    </xf>
    <xf numFmtId="167" fontId="17" fillId="1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6" fontId="1" fillId="0" borderId="1" xfId="0" applyNumberFormat="1" applyFont="1" applyBorder="1" applyAlignment="1">
      <alignment vertical="center"/>
    </xf>
    <xf numFmtId="165" fontId="18" fillId="0" borderId="4" xfId="0" applyNumberFormat="1" applyFont="1" applyFill="1" applyBorder="1" applyAlignment="1">
      <alignment horizontal="center" vertical="center"/>
    </xf>
    <xf numFmtId="0" fontId="18" fillId="0" borderId="4" xfId="0" applyFont="1" applyFill="1" applyBorder="1" applyAlignment="1">
      <alignment horizontal="center" vertical="center"/>
    </xf>
    <xf numFmtId="3" fontId="2" fillId="4" borderId="1" xfId="0" applyNumberFormat="1" applyFont="1" applyFill="1" applyBorder="1" applyAlignment="1">
      <alignment horizontal="center" vertical="center"/>
    </xf>
    <xf numFmtId="4" fontId="2" fillId="4"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7" fontId="2" fillId="4" borderId="1" xfId="0" applyNumberFormat="1" applyFont="1" applyFill="1" applyBorder="1" applyAlignment="1">
      <alignment horizontal="center" vertical="center"/>
    </xf>
    <xf numFmtId="0" fontId="1" fillId="0" borderId="0" xfId="0" applyFont="1"/>
    <xf numFmtId="166" fontId="1" fillId="0" borderId="1" xfId="0" applyNumberFormat="1" applyFont="1" applyBorder="1" applyAlignment="1">
      <alignment horizontal="center" vertical="center"/>
    </xf>
    <xf numFmtId="0" fontId="18" fillId="0" borderId="0" xfId="0" applyFont="1" applyBorder="1" applyAlignment="1">
      <alignment vertical="center" wrapText="1"/>
    </xf>
    <xf numFmtId="0" fontId="1" fillId="2" borderId="1" xfId="0" applyFont="1" applyFill="1" applyBorder="1" applyAlignment="1">
      <alignment horizontal="center" vertical="center" wrapText="1"/>
    </xf>
    <xf numFmtId="166" fontId="1" fillId="9" borderId="1" xfId="0" applyNumberFormat="1" applyFont="1" applyFill="1" applyBorder="1" applyAlignment="1">
      <alignment vertical="center"/>
    </xf>
    <xf numFmtId="170" fontId="1" fillId="9" borderId="1" xfId="0" applyNumberFormat="1" applyFont="1" applyFill="1" applyBorder="1" applyAlignment="1">
      <alignment vertical="center"/>
    </xf>
    <xf numFmtId="3" fontId="2" fillId="9" borderId="1" xfId="0" applyNumberFormat="1" applyFont="1" applyFill="1" applyBorder="1" applyAlignment="1">
      <alignment horizontal="center" vertical="center"/>
    </xf>
    <xf numFmtId="167" fontId="2" fillId="9" borderId="1" xfId="0" applyNumberFormat="1" applyFont="1" applyFill="1" applyBorder="1" applyAlignment="1">
      <alignment horizontal="center" vertical="center" wrapText="1"/>
    </xf>
    <xf numFmtId="166" fontId="0" fillId="0" borderId="0" xfId="0" applyNumberFormat="1" applyAlignment="1">
      <alignment vertical="center"/>
    </xf>
    <xf numFmtId="0" fontId="2" fillId="0" borderId="0" xfId="0" applyFont="1" applyFill="1" applyBorder="1" applyAlignment="1">
      <alignment vertical="center"/>
    </xf>
    <xf numFmtId="0" fontId="18" fillId="0" borderId="0" xfId="0" applyFont="1" applyFill="1" applyBorder="1" applyAlignment="1">
      <alignment vertical="center" wrapText="1"/>
    </xf>
    <xf numFmtId="0" fontId="0" fillId="0" borderId="0" xfId="0" applyFill="1" applyBorder="1" applyAlignment="1">
      <alignment vertical="center"/>
    </xf>
    <xf numFmtId="0" fontId="1" fillId="2" borderId="25" xfId="0" applyFont="1" applyFill="1" applyBorder="1" applyAlignment="1">
      <alignment horizontal="center" vertical="center" wrapText="1"/>
    </xf>
    <xf numFmtId="166" fontId="1" fillId="0" borderId="8" xfId="0" applyNumberFormat="1" applyFont="1" applyBorder="1" applyAlignment="1">
      <alignment vertical="center"/>
    </xf>
    <xf numFmtId="0" fontId="1"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166" fontId="1" fillId="0" borderId="9" xfId="0" applyNumberFormat="1" applyFont="1" applyBorder="1" applyAlignment="1">
      <alignment vertical="center"/>
    </xf>
    <xf numFmtId="3" fontId="19" fillId="13" borderId="1" xfId="0" applyNumberFormat="1" applyFont="1" applyFill="1" applyBorder="1" applyAlignment="1">
      <alignment horizontal="center" vertical="center" wrapText="1"/>
    </xf>
    <xf numFmtId="165" fontId="19" fillId="13" borderId="1"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3" fillId="3" borderId="31"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165" fontId="19" fillId="8" borderId="8" xfId="0" applyNumberFormat="1" applyFont="1" applyFill="1" applyBorder="1" applyAlignment="1">
      <alignment horizontal="center" vertical="center" wrapText="1"/>
    </xf>
    <xf numFmtId="0" fontId="11" fillId="5" borderId="27" xfId="0" applyFont="1" applyFill="1" applyBorder="1" applyAlignment="1">
      <alignment horizontal="center" vertical="center" wrapText="1"/>
    </xf>
    <xf numFmtId="3" fontId="19" fillId="5" borderId="28" xfId="0" applyNumberFormat="1" applyFont="1" applyFill="1" applyBorder="1" applyAlignment="1">
      <alignment horizontal="center" vertical="center" wrapText="1"/>
    </xf>
    <xf numFmtId="165" fontId="19" fillId="5" borderId="28" xfId="0" applyNumberFormat="1" applyFont="1" applyFill="1" applyBorder="1" applyAlignment="1">
      <alignment horizontal="center" vertical="center" wrapText="1"/>
    </xf>
    <xf numFmtId="165" fontId="19" fillId="8" borderId="9" xfId="0" applyNumberFormat="1" applyFont="1" applyFill="1" applyBorder="1" applyAlignment="1">
      <alignment horizontal="center" vertical="center" wrapText="1"/>
    </xf>
    <xf numFmtId="0" fontId="2" fillId="0" borderId="0" xfId="0" applyFont="1"/>
    <xf numFmtId="0" fontId="2" fillId="0" borderId="0" xfId="0" applyNumberFormat="1" applyFont="1" applyAlignment="1">
      <alignment horizontal="left"/>
    </xf>
    <xf numFmtId="16" fontId="2" fillId="0" borderId="0" xfId="0" applyNumberFormat="1" applyFont="1" applyAlignment="1">
      <alignment horizontal="left"/>
    </xf>
    <xf numFmtId="0" fontId="1" fillId="0" borderId="0" xfId="0" applyFont="1" applyAlignment="1">
      <alignment horizontal="right"/>
    </xf>
    <xf numFmtId="0" fontId="2" fillId="0" borderId="34" xfId="0" applyFont="1" applyBorder="1" applyAlignment="1">
      <alignment vertical="center"/>
    </xf>
    <xf numFmtId="0" fontId="2" fillId="0" borderId="26" xfId="0" applyFont="1" applyBorder="1" applyAlignment="1">
      <alignment vertical="center" wrapText="1"/>
    </xf>
    <xf numFmtId="0" fontId="0" fillId="0" borderId="8" xfId="0" applyBorder="1" applyAlignment="1">
      <alignment vertical="center"/>
    </xf>
    <xf numFmtId="0" fontId="2" fillId="0" borderId="35" xfId="0" applyFont="1" applyBorder="1" applyAlignment="1">
      <alignment horizontal="center" vertical="center" wrapText="1"/>
    </xf>
    <xf numFmtId="0" fontId="1" fillId="14" borderId="27" xfId="0" applyFont="1" applyFill="1" applyBorder="1" applyAlignment="1">
      <alignment vertical="center"/>
    </xf>
    <xf numFmtId="171" fontId="0" fillId="14" borderId="9" xfId="0" applyNumberFormat="1" applyFill="1" applyBorder="1" applyAlignment="1">
      <alignment vertical="center"/>
    </xf>
    <xf numFmtId="0" fontId="0" fillId="0" borderId="13" xfId="0" applyBorder="1" applyAlignment="1">
      <alignment vertical="center"/>
    </xf>
    <xf numFmtId="171" fontId="0" fillId="14" borderId="37" xfId="0" applyNumberFormat="1" applyFill="1" applyBorder="1" applyAlignment="1">
      <alignment vertical="center"/>
    </xf>
    <xf numFmtId="0" fontId="1" fillId="0" borderId="8" xfId="0" applyFont="1" applyBorder="1" applyAlignment="1">
      <alignment vertical="center"/>
    </xf>
    <xf numFmtId="3" fontId="1" fillId="0" borderId="0" xfId="0" applyNumberFormat="1" applyFont="1"/>
    <xf numFmtId="3" fontId="0" fillId="0" borderId="0" xfId="0" applyNumberFormat="1"/>
    <xf numFmtId="14" fontId="0" fillId="0" borderId="1" xfId="0" applyNumberFormat="1" applyBorder="1" applyAlignment="1">
      <alignment vertical="center"/>
    </xf>
    <xf numFmtId="14" fontId="0" fillId="0" borderId="39" xfId="0" applyNumberFormat="1" applyBorder="1" applyAlignment="1">
      <alignment vertical="center"/>
    </xf>
    <xf numFmtId="0" fontId="0" fillId="15" borderId="40" xfId="0" applyFill="1" applyBorder="1" applyAlignment="1">
      <alignment vertical="center"/>
    </xf>
    <xf numFmtId="0" fontId="0" fillId="15" borderId="41" xfId="0" applyFill="1" applyBorder="1" applyAlignment="1">
      <alignment horizontal="right" vertical="center"/>
    </xf>
    <xf numFmtId="0" fontId="0" fillId="0" borderId="34" xfId="0" applyBorder="1" applyAlignment="1">
      <alignment vertical="center"/>
    </xf>
    <xf numFmtId="0" fontId="0" fillId="0" borderId="42" xfId="0" applyBorder="1" applyAlignment="1">
      <alignment vertical="center"/>
    </xf>
    <xf numFmtId="0" fontId="0" fillId="0" borderId="35" xfId="0" applyBorder="1" applyAlignment="1">
      <alignment vertical="center"/>
    </xf>
    <xf numFmtId="14" fontId="0" fillId="0" borderId="26" xfId="0" applyNumberFormat="1" applyBorder="1" applyAlignment="1">
      <alignment vertical="center"/>
    </xf>
    <xf numFmtId="0" fontId="0" fillId="0" borderId="38" xfId="0" applyBorder="1" applyAlignment="1">
      <alignment vertical="center"/>
    </xf>
    <xf numFmtId="0" fontId="0" fillId="0" borderId="10" xfId="0" applyBorder="1" applyAlignment="1">
      <alignment vertical="center"/>
    </xf>
    <xf numFmtId="14" fontId="0" fillId="0" borderId="27" xfId="0" applyNumberFormat="1" applyBorder="1" applyAlignment="1">
      <alignment vertical="center"/>
    </xf>
    <xf numFmtId="14" fontId="0" fillId="0" borderId="43" xfId="0" applyNumberFormat="1" applyBorder="1" applyAlignment="1">
      <alignment vertical="center"/>
    </xf>
    <xf numFmtId="0" fontId="0" fillId="0" borderId="44" xfId="0" applyBorder="1" applyAlignment="1">
      <alignment vertical="center"/>
    </xf>
    <xf numFmtId="167" fontId="2" fillId="12" borderId="1" xfId="0" applyNumberFormat="1" applyFont="1" applyFill="1" applyBorder="1" applyAlignment="1">
      <alignment horizontal="center" vertical="center" wrapText="1"/>
    </xf>
    <xf numFmtId="164" fontId="1" fillId="0" borderId="1" xfId="0" applyNumberFormat="1" applyFont="1" applyBorder="1" applyAlignment="1">
      <alignment vertical="center"/>
    </xf>
    <xf numFmtId="0" fontId="2" fillId="0" borderId="36" xfId="0" applyFont="1" applyFill="1" applyBorder="1" applyAlignment="1">
      <alignment vertical="center" wrapText="1"/>
    </xf>
    <xf numFmtId="165" fontId="0" fillId="0" borderId="29" xfId="0" applyNumberFormat="1" applyFill="1" applyBorder="1" applyAlignment="1">
      <alignment vertical="center"/>
    </xf>
    <xf numFmtId="166" fontId="0" fillId="0" borderId="8" xfId="0" applyNumberFormat="1" applyFill="1" applyBorder="1" applyAlignment="1">
      <alignment vertical="center"/>
    </xf>
    <xf numFmtId="0" fontId="2" fillId="16" borderId="36" xfId="0" applyFont="1" applyFill="1" applyBorder="1" applyAlignment="1">
      <alignment vertical="center" wrapText="1"/>
    </xf>
    <xf numFmtId="165" fontId="0" fillId="16" borderId="29" xfId="0" applyNumberFormat="1" applyFill="1" applyBorder="1" applyAlignment="1">
      <alignment vertical="center"/>
    </xf>
    <xf numFmtId="166" fontId="0" fillId="16" borderId="8" xfId="0" applyNumberFormat="1" applyFill="1" applyBorder="1" applyAlignment="1">
      <alignment vertical="center"/>
    </xf>
    <xf numFmtId="14" fontId="0" fillId="0" borderId="28" xfId="0" applyNumberFormat="1" applyBorder="1" applyAlignment="1">
      <alignment vertical="center"/>
    </xf>
    <xf numFmtId="0" fontId="0" fillId="0" borderId="9" xfId="0" applyBorder="1" applyAlignment="1">
      <alignment vertical="center"/>
    </xf>
    <xf numFmtId="4" fontId="11" fillId="5" borderId="13" xfId="0" applyNumberFormat="1" applyFont="1" applyFill="1" applyBorder="1" applyAlignment="1">
      <alignment horizontal="center" vertical="center"/>
    </xf>
    <xf numFmtId="164" fontId="1" fillId="9" borderId="1" xfId="0" applyNumberFormat="1" applyFont="1" applyFill="1" applyBorder="1" applyAlignment="1">
      <alignment vertical="center"/>
    </xf>
    <xf numFmtId="164" fontId="1" fillId="0" borderId="28" xfId="0" applyNumberFormat="1" applyFont="1" applyBorder="1" applyAlignment="1">
      <alignment vertical="center"/>
    </xf>
    <xf numFmtId="0" fontId="22" fillId="0" borderId="1" xfId="0" applyFont="1" applyBorder="1" applyAlignment="1">
      <alignment horizontal="center" vertical="center"/>
    </xf>
    <xf numFmtId="0" fontId="18" fillId="0" borderId="18" xfId="0" applyFont="1" applyBorder="1" applyAlignment="1">
      <alignment horizontal="center" vertical="center" wrapText="1"/>
    </xf>
    <xf numFmtId="0" fontId="3" fillId="3" borderId="1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4" fontId="2" fillId="0" borderId="29" xfId="1" applyNumberFormat="1" applyFont="1" applyBorder="1" applyAlignment="1">
      <alignment horizontal="center" vertical="center"/>
    </xf>
    <xf numFmtId="4" fontId="2" fillId="0" borderId="5" xfId="1" applyNumberFormat="1" applyFont="1" applyBorder="1" applyAlignment="1">
      <alignment horizontal="center" vertical="center"/>
    </xf>
    <xf numFmtId="0" fontId="7" fillId="0" borderId="17" xfId="0" applyFont="1" applyBorder="1" applyAlignment="1">
      <alignment horizontal="center" vertical="center" wrapText="1"/>
    </xf>
    <xf numFmtId="0" fontId="7" fillId="0" borderId="22" xfId="0" applyFont="1" applyBorder="1" applyAlignment="1">
      <alignment horizontal="center" vertical="center" wrapText="1"/>
    </xf>
    <xf numFmtId="4" fontId="2" fillId="0" borderId="30" xfId="1" applyNumberFormat="1" applyFont="1" applyBorder="1" applyAlignment="1">
      <alignment horizontal="center" vertical="center"/>
    </xf>
    <xf numFmtId="0" fontId="3" fillId="11" borderId="13"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15" xfId="0" applyFont="1" applyFill="1" applyBorder="1" applyAlignment="1">
      <alignment horizontal="center" vertical="center"/>
    </xf>
    <xf numFmtId="0" fontId="7" fillId="0" borderId="16" xfId="0" applyFont="1" applyBorder="1" applyAlignment="1">
      <alignment horizontal="center"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23" xfId="0" applyFont="1" applyFill="1" applyBorder="1" applyAlignment="1">
      <alignment horizontal="center" vertical="center"/>
    </xf>
    <xf numFmtId="0" fontId="2" fillId="10" borderId="2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3" xfId="0" applyFont="1" applyFill="1" applyBorder="1" applyAlignment="1">
      <alignment horizontal="center" vertical="center"/>
    </xf>
    <xf numFmtId="0" fontId="23" fillId="17" borderId="39" xfId="0" applyFont="1" applyFill="1" applyBorder="1" applyAlignment="1">
      <alignment horizontal="center" vertical="center"/>
    </xf>
    <xf numFmtId="0" fontId="2" fillId="0" borderId="0" xfId="0" applyFont="1" applyAlignment="1">
      <alignment horizontal="center"/>
    </xf>
    <xf numFmtId="0" fontId="7" fillId="0" borderId="0" xfId="0" applyFont="1" applyAlignment="1">
      <alignment horizontal="center" vertical="center"/>
    </xf>
    <xf numFmtId="14" fontId="24" fillId="0" borderId="13" xfId="0" applyNumberFormat="1" applyFont="1" applyBorder="1"/>
    <xf numFmtId="0" fontId="7" fillId="0" borderId="13" xfId="0" applyFont="1" applyFill="1" applyBorder="1"/>
    <xf numFmtId="4" fontId="20" fillId="0" borderId="26" xfId="0" applyNumberFormat="1" applyFont="1" applyBorder="1" applyAlignment="1">
      <alignment horizontal="center" vertical="center"/>
    </xf>
    <xf numFmtId="0" fontId="0" fillId="0" borderId="1"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4" fontId="20" fillId="0" borderId="25" xfId="0" applyNumberFormat="1" applyFont="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vertical="center"/>
    </xf>
    <xf numFmtId="0" fontId="23" fillId="17" borderId="4"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 fontId="21" fillId="0" borderId="45" xfId="0" applyNumberFormat="1" applyFont="1" applyBorder="1" applyAlignment="1">
      <alignment vertical="center"/>
    </xf>
    <xf numFmtId="0" fontId="7" fillId="0" borderId="45" xfId="0" applyFont="1" applyBorder="1" applyAlignment="1">
      <alignment horizontal="center" vertical="center"/>
    </xf>
    <xf numFmtId="0" fontId="4" fillId="0" borderId="13" xfId="0" applyFont="1" applyBorder="1" applyAlignment="1">
      <alignment horizontal="center" vertical="center" wrapText="1"/>
    </xf>
    <xf numFmtId="176" fontId="22" fillId="18" borderId="0" xfId="0" applyNumberFormat="1" applyFont="1" applyFill="1" applyAlignment="1"/>
    <xf numFmtId="176" fontId="22" fillId="0" borderId="0" xfId="0" applyNumberFormat="1" applyFont="1" applyAlignment="1"/>
    <xf numFmtId="177" fontId="22" fillId="18" borderId="0" xfId="0" applyNumberFormat="1" applyFont="1" applyFill="1" applyAlignment="1"/>
    <xf numFmtId="177" fontId="22" fillId="0" borderId="0" xfId="0" applyNumberFormat="1" applyFont="1" applyAlignment="1"/>
    <xf numFmtId="177" fontId="0" fillId="0" borderId="0" xfId="0" applyNumberFormat="1"/>
    <xf numFmtId="0" fontId="25" fillId="0" borderId="0" xfId="0" applyFont="1" applyProtection="1"/>
    <xf numFmtId="167" fontId="20" fillId="0" borderId="26" xfId="0" applyNumberFormat="1" applyFont="1" applyBorder="1" applyAlignment="1">
      <alignment horizontal="center" vertical="center"/>
    </xf>
    <xf numFmtId="167" fontId="20" fillId="0" borderId="25" xfId="0" applyNumberFormat="1" applyFont="1" applyBorder="1" applyAlignment="1">
      <alignment horizontal="center" vertical="center"/>
    </xf>
  </cellXfs>
  <cellStyles count="10">
    <cellStyle name="Comma 2" xfId="2"/>
    <cellStyle name="Normal" xfId="0" builtinId="0"/>
    <cellStyle name="Normal 2" xfId="3"/>
    <cellStyle name="Normal 20" xfId="4"/>
    <cellStyle name="Normal 3" xfId="5"/>
    <cellStyle name="Normal 4" xfId="6"/>
    <cellStyle name="Normal 5" xfId="7"/>
    <cellStyle name="Normal 7" xfId="8"/>
    <cellStyle name="Percent 2" xfId="9"/>
    <cellStyle name="Virgül" xfId="1"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274320</xdr:colOff>
      <xdr:row>1</xdr:row>
      <xdr:rowOff>495300</xdr:rowOff>
    </xdr:from>
    <xdr:to>
      <xdr:col>9</xdr:col>
      <xdr:colOff>114300</xdr:colOff>
      <xdr:row>3</xdr:row>
      <xdr:rowOff>129540</xdr:rowOff>
    </xdr:to>
    <xdr:pic>
      <xdr:nvPicPr>
        <xdr:cNvPr id="4495" name="Picture 2">
          <a:extLst>
            <a:ext uri="{FF2B5EF4-FFF2-40B4-BE49-F238E27FC236}">
              <a16:creationId xmlns:a16="http://schemas.microsoft.com/office/drawing/2014/main" id="{2831339F-C3C8-4B1A-83D0-FB8C73437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2680" y="655320"/>
          <a:ext cx="331470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S47"/>
  <sheetViews>
    <sheetView tabSelected="1" topLeftCell="A7" zoomScale="70" zoomScaleNormal="70" workbookViewId="0">
      <selection activeCell="H19" sqref="H19"/>
    </sheetView>
  </sheetViews>
  <sheetFormatPr defaultColWidth="11" defaultRowHeight="12.6" x14ac:dyDescent="0.2"/>
  <cols>
    <col min="1" max="1" width="23.08984375" style="2" customWidth="1"/>
    <col min="2" max="2" width="13.26953125" style="2" customWidth="1"/>
    <col min="3" max="3" width="20.81640625" style="2" customWidth="1"/>
    <col min="4" max="4" width="0" style="2" hidden="1" customWidth="1"/>
    <col min="5" max="5" width="12.6328125" style="2" hidden="1" customWidth="1"/>
    <col min="6" max="6" width="11.453125" style="2" hidden="1" customWidth="1"/>
    <col min="7" max="7" width="0.7265625" style="2" hidden="1" customWidth="1"/>
    <col min="8" max="13" width="20.81640625" style="2" customWidth="1"/>
    <col min="14" max="15" width="23.1796875" style="2" customWidth="1"/>
    <col min="16" max="16" width="23.08984375" style="2" bestFit="1" customWidth="1"/>
    <col min="17" max="17" width="23.1796875" style="2" customWidth="1"/>
    <col min="18" max="18" width="23.1796875" style="17" customWidth="1"/>
    <col min="19" max="16384" width="11" style="2"/>
  </cols>
  <sheetData>
    <row r="1" spans="1:19" ht="27.6" customHeight="1" thickBot="1" x14ac:dyDescent="0.25">
      <c r="A1" s="125" t="s">
        <v>10</v>
      </c>
      <c r="B1" s="126"/>
      <c r="C1" s="3"/>
      <c r="D1" s="3"/>
      <c r="E1" s="3"/>
      <c r="F1" s="4"/>
      <c r="G1" s="4"/>
      <c r="H1" s="3"/>
      <c r="I1" s="3"/>
      <c r="J1" s="3"/>
      <c r="K1" s="3"/>
      <c r="L1" s="3"/>
      <c r="M1" s="3"/>
      <c r="O1" s="17"/>
      <c r="P1" s="17"/>
      <c r="Q1" s="17"/>
    </row>
    <row r="2" spans="1:19" ht="13.2" thickBot="1" x14ac:dyDescent="0.25">
      <c r="A2" s="127"/>
      <c r="B2" s="128"/>
      <c r="C2" s="138" t="s">
        <v>19</v>
      </c>
      <c r="D2" s="139"/>
      <c r="E2" s="139"/>
      <c r="F2" s="139"/>
      <c r="G2" s="139"/>
      <c r="H2" s="139"/>
      <c r="I2" s="140"/>
      <c r="J2" s="134" t="s">
        <v>23</v>
      </c>
      <c r="K2" s="135"/>
      <c r="L2" s="136"/>
      <c r="N2" s="144" t="s">
        <v>55</v>
      </c>
      <c r="O2" s="145"/>
      <c r="P2" s="72" t="s">
        <v>56</v>
      </c>
      <c r="Q2" s="73" t="s">
        <v>57</v>
      </c>
      <c r="R2" s="74" t="s">
        <v>58</v>
      </c>
    </row>
    <row r="3" spans="1:19" s="1" customFormat="1" ht="57" customHeight="1" thickBot="1" x14ac:dyDescent="0.25">
      <c r="A3" s="15" t="s">
        <v>9</v>
      </c>
      <c r="B3" s="26" t="s">
        <v>0</v>
      </c>
      <c r="C3" s="5" t="s">
        <v>18</v>
      </c>
      <c r="D3" s="5" t="s">
        <v>7</v>
      </c>
      <c r="E3" s="6" t="s">
        <v>12</v>
      </c>
      <c r="F3" s="6" t="s">
        <v>13</v>
      </c>
      <c r="G3" s="6" t="s">
        <v>11</v>
      </c>
      <c r="H3" s="6" t="s">
        <v>14</v>
      </c>
      <c r="I3" s="38" t="s">
        <v>15</v>
      </c>
      <c r="J3" s="5" t="s">
        <v>18</v>
      </c>
      <c r="K3" s="6" t="s">
        <v>14</v>
      </c>
      <c r="L3" s="8" t="s">
        <v>15</v>
      </c>
      <c r="M3" s="71" t="s">
        <v>29</v>
      </c>
      <c r="N3" s="75" t="s">
        <v>0</v>
      </c>
      <c r="O3" s="26" t="s">
        <v>59</v>
      </c>
      <c r="P3" s="26" t="s">
        <v>59</v>
      </c>
      <c r="Q3" s="26" t="s">
        <v>59</v>
      </c>
      <c r="R3" s="76" t="s">
        <v>59</v>
      </c>
      <c r="S3" s="2"/>
    </row>
    <row r="4" spans="1:19" ht="18.600000000000001" customHeight="1" x14ac:dyDescent="0.2">
      <c r="A4" s="131" t="s">
        <v>75</v>
      </c>
      <c r="B4" s="35" t="s">
        <v>4</v>
      </c>
      <c r="C4" s="58">
        <v>1577.91</v>
      </c>
      <c r="D4" s="58"/>
      <c r="E4" s="58"/>
      <c r="F4" s="58"/>
      <c r="G4" s="58"/>
      <c r="H4" s="58">
        <v>23.9</v>
      </c>
      <c r="I4" s="40">
        <f t="shared" ref="I4:I11" si="0">C4-H4</f>
        <v>1554.01</v>
      </c>
      <c r="J4" s="58">
        <v>1577.9059999999999</v>
      </c>
      <c r="K4" s="58">
        <v>23.895</v>
      </c>
      <c r="L4" s="110">
        <f t="shared" ref="L4:L11" si="1">J4-K4</f>
        <v>1554.011</v>
      </c>
      <c r="M4" s="130">
        <f>SUM(L4:L7)</f>
        <v>28333.682999999997</v>
      </c>
      <c r="N4" s="35" t="s">
        <v>4</v>
      </c>
      <c r="O4" s="69">
        <f t="shared" ref="O4:O11" si="2">ROUNDDOWN(L4*$B$16,0)</f>
        <v>828</v>
      </c>
      <c r="P4" s="70">
        <v>0</v>
      </c>
      <c r="Q4" s="70">
        <v>0</v>
      </c>
      <c r="R4" s="77">
        <f t="shared" ref="R4:R11" si="3">O4-P4-Q4</f>
        <v>828</v>
      </c>
    </row>
    <row r="5" spans="1:19" ht="18.600000000000001" customHeight="1" x14ac:dyDescent="0.2">
      <c r="A5" s="131"/>
      <c r="B5" s="35" t="s">
        <v>5</v>
      </c>
      <c r="C5" s="58">
        <v>3232.38</v>
      </c>
      <c r="D5" s="58"/>
      <c r="E5" s="58"/>
      <c r="F5" s="58"/>
      <c r="G5" s="58"/>
      <c r="H5" s="58">
        <v>17.57</v>
      </c>
      <c r="I5" s="40">
        <f t="shared" si="0"/>
        <v>3214.81</v>
      </c>
      <c r="J5" s="58">
        <v>3232.39</v>
      </c>
      <c r="K5" s="58">
        <v>17.579000000000001</v>
      </c>
      <c r="L5" s="110">
        <f t="shared" si="1"/>
        <v>3214.8109999999997</v>
      </c>
      <c r="M5" s="130"/>
      <c r="N5" s="35" t="s">
        <v>5</v>
      </c>
      <c r="O5" s="69">
        <f t="shared" si="2"/>
        <v>1714</v>
      </c>
      <c r="P5" s="70">
        <v>0</v>
      </c>
      <c r="Q5" s="70">
        <v>0</v>
      </c>
      <c r="R5" s="77">
        <f t="shared" si="3"/>
        <v>1714</v>
      </c>
    </row>
    <row r="6" spans="1:19" ht="18.600000000000001" customHeight="1" x14ac:dyDescent="0.2">
      <c r="A6" s="131"/>
      <c r="B6" s="35" t="s">
        <v>6</v>
      </c>
      <c r="C6" s="58">
        <v>9069.34</v>
      </c>
      <c r="D6" s="58"/>
      <c r="E6" s="58"/>
      <c r="F6" s="58"/>
      <c r="G6" s="58"/>
      <c r="H6" s="58">
        <v>10.06</v>
      </c>
      <c r="I6" s="40">
        <f t="shared" si="0"/>
        <v>9059.2800000000007</v>
      </c>
      <c r="J6" s="58">
        <v>9069.3469999999998</v>
      </c>
      <c r="K6" s="58">
        <v>10.057</v>
      </c>
      <c r="L6" s="110">
        <f t="shared" si="1"/>
        <v>9059.2899999999991</v>
      </c>
      <c r="M6" s="130"/>
      <c r="N6" s="35" t="s">
        <v>6</v>
      </c>
      <c r="O6" s="69">
        <f t="shared" si="2"/>
        <v>4830</v>
      </c>
      <c r="P6" s="70">
        <v>0</v>
      </c>
      <c r="Q6" s="70">
        <v>0</v>
      </c>
      <c r="R6" s="77">
        <f t="shared" si="3"/>
        <v>4830</v>
      </c>
    </row>
    <row r="7" spans="1:19" ht="18.600000000000001" customHeight="1" thickBot="1" x14ac:dyDescent="0.25">
      <c r="A7" s="132"/>
      <c r="B7" s="36" t="s">
        <v>43</v>
      </c>
      <c r="C7" s="58">
        <v>14505.67</v>
      </c>
      <c r="D7" s="58"/>
      <c r="E7" s="58"/>
      <c r="F7" s="58"/>
      <c r="G7" s="58"/>
      <c r="H7" s="58">
        <v>0.09</v>
      </c>
      <c r="I7" s="40">
        <f t="shared" si="0"/>
        <v>14505.58</v>
      </c>
      <c r="J7" s="58">
        <v>14505.663</v>
      </c>
      <c r="K7" s="58">
        <v>9.1999999999999998E-2</v>
      </c>
      <c r="L7" s="110">
        <f t="shared" si="1"/>
        <v>14505.571</v>
      </c>
      <c r="M7" s="133"/>
      <c r="N7" s="36" t="s">
        <v>43</v>
      </c>
      <c r="O7" s="69">
        <f t="shared" si="2"/>
        <v>7734</v>
      </c>
      <c r="P7" s="70">
        <v>0</v>
      </c>
      <c r="Q7" s="70">
        <v>0</v>
      </c>
      <c r="R7" s="77">
        <f t="shared" si="3"/>
        <v>7734</v>
      </c>
    </row>
    <row r="8" spans="1:19" ht="18.600000000000001" customHeight="1" x14ac:dyDescent="0.2">
      <c r="A8" s="137" t="s">
        <v>76</v>
      </c>
      <c r="B8" s="37" t="s">
        <v>8</v>
      </c>
      <c r="C8" s="58">
        <v>12458.25</v>
      </c>
      <c r="D8" s="58"/>
      <c r="E8" s="58"/>
      <c r="F8" s="58"/>
      <c r="G8" s="58"/>
      <c r="H8" s="58">
        <v>1.23</v>
      </c>
      <c r="I8" s="40">
        <f t="shared" si="0"/>
        <v>12457.02</v>
      </c>
      <c r="J8" s="58">
        <v>12458.236999999999</v>
      </c>
      <c r="K8" s="58">
        <v>1.2310000000000001</v>
      </c>
      <c r="L8" s="110">
        <f t="shared" si="1"/>
        <v>12457.005999999999</v>
      </c>
      <c r="M8" s="129">
        <f>SUM(L8:L11)</f>
        <v>42205.46899999999</v>
      </c>
      <c r="N8" s="37" t="s">
        <v>8</v>
      </c>
      <c r="O8" s="69">
        <f t="shared" si="2"/>
        <v>6642</v>
      </c>
      <c r="P8" s="70">
        <v>0</v>
      </c>
      <c r="Q8" s="70">
        <v>0</v>
      </c>
      <c r="R8" s="77">
        <f t="shared" si="3"/>
        <v>6642</v>
      </c>
    </row>
    <row r="9" spans="1:19" ht="18.600000000000001" customHeight="1" x14ac:dyDescent="0.2">
      <c r="A9" s="131"/>
      <c r="B9" s="34" t="s">
        <v>1</v>
      </c>
      <c r="C9" s="58">
        <v>12149.45</v>
      </c>
      <c r="D9" s="58"/>
      <c r="E9" s="58"/>
      <c r="F9" s="58"/>
      <c r="G9" s="58"/>
      <c r="H9" s="58">
        <v>0.56000000000000005</v>
      </c>
      <c r="I9" s="40">
        <f t="shared" si="0"/>
        <v>12148.890000000001</v>
      </c>
      <c r="J9" s="58">
        <v>12149.459000000001</v>
      </c>
      <c r="K9" s="58">
        <v>0.55200000000000005</v>
      </c>
      <c r="L9" s="110">
        <f t="shared" si="1"/>
        <v>12148.907000000001</v>
      </c>
      <c r="M9" s="130"/>
      <c r="N9" s="34" t="s">
        <v>1</v>
      </c>
      <c r="O9" s="69">
        <f t="shared" si="2"/>
        <v>6478</v>
      </c>
      <c r="P9" s="70">
        <v>0</v>
      </c>
      <c r="Q9" s="70">
        <v>0</v>
      </c>
      <c r="R9" s="77">
        <f t="shared" si="3"/>
        <v>6478</v>
      </c>
    </row>
    <row r="10" spans="1:19" s="39" customFormat="1" ht="18.600000000000001" customHeight="1" x14ac:dyDescent="0.2">
      <c r="A10" s="131"/>
      <c r="B10" s="35" t="s">
        <v>2</v>
      </c>
      <c r="C10" s="58">
        <v>12292.92</v>
      </c>
      <c r="D10" s="58"/>
      <c r="E10" s="58"/>
      <c r="F10" s="58"/>
      <c r="G10" s="58"/>
      <c r="H10" s="58">
        <v>0.11</v>
      </c>
      <c r="I10" s="40">
        <f t="shared" si="0"/>
        <v>12292.81</v>
      </c>
      <c r="J10" s="58">
        <v>12292.924999999999</v>
      </c>
      <c r="K10" s="58">
        <v>0.108</v>
      </c>
      <c r="L10" s="110">
        <f t="shared" si="1"/>
        <v>12292.816999999999</v>
      </c>
      <c r="M10" s="130"/>
      <c r="N10" s="35" t="s">
        <v>2</v>
      </c>
      <c r="O10" s="69">
        <f t="shared" si="2"/>
        <v>6554</v>
      </c>
      <c r="P10" s="70">
        <v>0</v>
      </c>
      <c r="Q10" s="70">
        <v>0</v>
      </c>
      <c r="R10" s="77">
        <f t="shared" si="3"/>
        <v>6554</v>
      </c>
    </row>
    <row r="11" spans="1:19" s="39" customFormat="1" ht="18.600000000000001" customHeight="1" x14ac:dyDescent="0.2">
      <c r="A11" s="131"/>
      <c r="B11" s="35" t="s">
        <v>3</v>
      </c>
      <c r="C11" s="58">
        <f>'Generation in April 2024'!B32</f>
        <v>5307.6349999999975</v>
      </c>
      <c r="D11" s="58"/>
      <c r="E11" s="58"/>
      <c r="F11" s="58"/>
      <c r="G11" s="58"/>
      <c r="H11" s="58">
        <f>'Generation in April 2024'!C32</f>
        <v>0.89599999999999991</v>
      </c>
      <c r="I11" s="40">
        <f t="shared" si="0"/>
        <v>5306.7389999999978</v>
      </c>
      <c r="J11" s="58">
        <f>'Generation in April 2024'!J584</f>
        <v>5307.6349999999957</v>
      </c>
      <c r="K11" s="58">
        <f>'Generation in April 2024'!K584</f>
        <v>0.89600000000000013</v>
      </c>
      <c r="L11" s="110">
        <f t="shared" si="1"/>
        <v>5306.7389999999959</v>
      </c>
      <c r="M11" s="130"/>
      <c r="N11" s="35" t="s">
        <v>3</v>
      </c>
      <c r="O11" s="69">
        <f t="shared" si="2"/>
        <v>2829</v>
      </c>
      <c r="P11" s="70">
        <v>0</v>
      </c>
      <c r="Q11" s="70">
        <v>0</v>
      </c>
      <c r="R11" s="77">
        <f t="shared" si="3"/>
        <v>2829</v>
      </c>
    </row>
    <row r="12" spans="1:19" ht="18" thickBot="1" x14ac:dyDescent="0.25">
      <c r="A12" s="12" t="s">
        <v>22</v>
      </c>
      <c r="B12" s="13"/>
      <c r="C12" s="16">
        <f t="shared" ref="C12:M12" si="4">SUM(C4:C11)</f>
        <v>70593.554999999993</v>
      </c>
      <c r="D12" s="16">
        <f t="shared" si="4"/>
        <v>0</v>
      </c>
      <c r="E12" s="16">
        <f t="shared" si="4"/>
        <v>0</v>
      </c>
      <c r="F12" s="16">
        <f t="shared" si="4"/>
        <v>0</v>
      </c>
      <c r="G12" s="16">
        <f t="shared" si="4"/>
        <v>0</v>
      </c>
      <c r="H12" s="16">
        <f t="shared" si="4"/>
        <v>54.416000000000004</v>
      </c>
      <c r="I12" s="16">
        <f t="shared" si="4"/>
        <v>70539.138999999996</v>
      </c>
      <c r="J12" s="33">
        <f t="shared" si="4"/>
        <v>70593.561999999991</v>
      </c>
      <c r="K12" s="33">
        <f t="shared" si="4"/>
        <v>54.410000000000004</v>
      </c>
      <c r="L12" s="33">
        <f t="shared" si="4"/>
        <v>70539.152000000002</v>
      </c>
      <c r="M12" s="120">
        <f t="shared" si="4"/>
        <v>70539.151999999987</v>
      </c>
      <c r="N12" s="78" t="s">
        <v>22</v>
      </c>
      <c r="O12" s="79">
        <f>SUM(O4:O11)</f>
        <v>37609</v>
      </c>
      <c r="P12" s="80">
        <v>0</v>
      </c>
      <c r="Q12" s="80">
        <v>0</v>
      </c>
      <c r="R12" s="81">
        <f>O12-P12-Q12</f>
        <v>37609</v>
      </c>
    </row>
    <row r="13" spans="1:19" ht="13.2" thickBot="1" x14ac:dyDescent="0.25">
      <c r="N13"/>
      <c r="O13"/>
      <c r="Q13" s="17"/>
      <c r="R13" s="2"/>
    </row>
    <row r="14" spans="1:19" ht="31.8" customHeight="1" x14ac:dyDescent="0.2">
      <c r="A14" s="41" t="s">
        <v>16</v>
      </c>
      <c r="B14" s="111">
        <f>J12</f>
        <v>70593.561999999991</v>
      </c>
      <c r="C14" s="41" t="s">
        <v>28</v>
      </c>
      <c r="D14" s="43"/>
      <c r="E14" s="44"/>
      <c r="F14" s="45">
        <f>SUM(C4:C11)</f>
        <v>70593.554999999993</v>
      </c>
      <c r="G14" s="41" t="s">
        <v>28</v>
      </c>
      <c r="H14" s="39"/>
      <c r="J14" s="7"/>
      <c r="K14" s="7"/>
      <c r="L14" s="141" t="s">
        <v>44</v>
      </c>
      <c r="M14" s="142"/>
      <c r="N14" s="142"/>
      <c r="O14" s="143"/>
      <c r="P14" s="60"/>
      <c r="Q14" s="60"/>
      <c r="R14" s="60"/>
      <c r="S14" s="60"/>
    </row>
    <row r="15" spans="1:19" ht="31.8" customHeight="1" x14ac:dyDescent="0.2">
      <c r="A15" s="41" t="s">
        <v>17</v>
      </c>
      <c r="B15" s="121">
        <f>L12</f>
        <v>70539.152000000002</v>
      </c>
      <c r="C15" s="111">
        <f>B15*12/20</f>
        <v>42323.491200000004</v>
      </c>
      <c r="D15" s="43"/>
      <c r="E15" s="44"/>
      <c r="F15" s="46">
        <f>SUM(I4:I11)</f>
        <v>70539.138999999996</v>
      </c>
      <c r="G15" s="47">
        <f>F15*12/71</f>
        <v>11922.107999999998</v>
      </c>
      <c r="H15" s="39"/>
      <c r="J15" s="7"/>
      <c r="K15" s="7"/>
      <c r="L15" s="63" t="s">
        <v>26</v>
      </c>
      <c r="M15" s="111">
        <v>141370</v>
      </c>
      <c r="N15" s="63" t="s">
        <v>60</v>
      </c>
      <c r="O15" s="64">
        <v>75382</v>
      </c>
      <c r="P15" s="61"/>
      <c r="Q15" s="61"/>
      <c r="R15" s="61"/>
      <c r="S15" s="62"/>
    </row>
    <row r="16" spans="1:19" ht="31.8" customHeight="1" x14ac:dyDescent="0.2">
      <c r="A16" s="41" t="s">
        <v>24</v>
      </c>
      <c r="B16" s="56">
        <v>0.53322999999999998</v>
      </c>
      <c r="C16" s="41" t="s">
        <v>27</v>
      </c>
      <c r="D16" s="48"/>
      <c r="E16" s="49"/>
      <c r="F16" s="50">
        <v>0.625</v>
      </c>
      <c r="G16" s="41" t="s">
        <v>27</v>
      </c>
      <c r="H16" s="39"/>
      <c r="J16" s="25"/>
      <c r="K16" s="1"/>
      <c r="L16" s="65" t="s">
        <v>51</v>
      </c>
      <c r="M16" s="111">
        <f>M15*R21/R24</f>
        <v>47252.438356164384</v>
      </c>
      <c r="N16" s="54" t="s">
        <v>52</v>
      </c>
      <c r="O16" s="64">
        <f>M16*B16</f>
        <v>25196.417704657535</v>
      </c>
      <c r="P16" s="53"/>
      <c r="Q16" s="53"/>
      <c r="R16" s="53"/>
    </row>
    <row r="17" spans="1:18" ht="25.2" x14ac:dyDescent="0.2">
      <c r="A17" s="41" t="s">
        <v>20</v>
      </c>
      <c r="B17" s="55">
        <f>R12</f>
        <v>37609</v>
      </c>
      <c r="C17" s="42">
        <f>B17*12/20</f>
        <v>22565.4</v>
      </c>
      <c r="D17" s="48"/>
      <c r="E17" s="49"/>
      <c r="F17" s="45">
        <f>F15*F16</f>
        <v>44086.961874999994</v>
      </c>
      <c r="G17" s="47">
        <f>F17*12/71</f>
        <v>7451.3175000000001</v>
      </c>
      <c r="H17" s="39"/>
      <c r="L17" s="65" t="s">
        <v>79</v>
      </c>
      <c r="M17" s="111">
        <f>$M$15*R22/R24</f>
        <v>44541.232876712325</v>
      </c>
      <c r="N17" s="54" t="s">
        <v>80</v>
      </c>
      <c r="O17" s="64">
        <f>M17*B16</f>
        <v>23750.721606849311</v>
      </c>
      <c r="P17" s="39"/>
      <c r="Q17" s="39"/>
      <c r="R17" s="39"/>
    </row>
    <row r="18" spans="1:18" ht="38.4" thickBot="1" x14ac:dyDescent="0.25">
      <c r="A18" s="51"/>
      <c r="B18" s="39"/>
      <c r="C18" s="51"/>
      <c r="D18" s="51"/>
      <c r="E18" s="51"/>
      <c r="F18" s="51"/>
      <c r="G18" s="51"/>
      <c r="H18" s="51"/>
      <c r="L18" s="66" t="s">
        <v>48</v>
      </c>
      <c r="M18" s="122">
        <f>SUM(M16:M17)</f>
        <v>91793.671232876717</v>
      </c>
      <c r="N18" s="67" t="s">
        <v>25</v>
      </c>
      <c r="O18" s="68">
        <f>SUM(O16:O17)</f>
        <v>48947.139311506849</v>
      </c>
      <c r="P18" s="39"/>
      <c r="Q18" s="39"/>
      <c r="R18" s="39"/>
    </row>
    <row r="19" spans="1:18" ht="38.4" thickBot="1" x14ac:dyDescent="0.25">
      <c r="A19" s="41" t="s">
        <v>49</v>
      </c>
      <c r="B19" s="111">
        <f>M4</f>
        <v>28333.682999999997</v>
      </c>
      <c r="C19" s="41" t="s">
        <v>50</v>
      </c>
      <c r="D19" s="49"/>
      <c r="E19" s="52"/>
      <c r="F19" s="48"/>
      <c r="G19" s="49"/>
      <c r="H19" s="57">
        <f>SUM(R4:R7)</f>
        <v>15106</v>
      </c>
      <c r="O19" s="59"/>
      <c r="R19" s="2"/>
    </row>
    <row r="20" spans="1:18" ht="37.799999999999997" x14ac:dyDescent="0.2">
      <c r="A20" s="41" t="s">
        <v>77</v>
      </c>
      <c r="B20" s="111">
        <f>M8</f>
        <v>42205.46899999999</v>
      </c>
      <c r="C20" s="41" t="s">
        <v>78</v>
      </c>
      <c r="D20" s="49"/>
      <c r="E20" s="52"/>
      <c r="F20" s="48"/>
      <c r="G20" s="49"/>
      <c r="H20" s="57">
        <f>SUM(R8:R11)</f>
        <v>22503</v>
      </c>
      <c r="K20" s="2" t="s">
        <v>22</v>
      </c>
      <c r="L20" s="2">
        <v>2023</v>
      </c>
      <c r="M20" s="2">
        <v>2024</v>
      </c>
      <c r="P20" s="101" t="s">
        <v>82</v>
      </c>
      <c r="Q20" s="102" t="s">
        <v>83</v>
      </c>
      <c r="R20" s="103" t="s">
        <v>84</v>
      </c>
    </row>
    <row r="21" spans="1:18" ht="37.799999999999997" x14ac:dyDescent="0.2">
      <c r="A21" s="41" t="s">
        <v>54</v>
      </c>
      <c r="B21" s="111">
        <f>SUM(B19:B20)</f>
        <v>70539.151999999987</v>
      </c>
      <c r="C21" s="41" t="s">
        <v>53</v>
      </c>
      <c r="D21" s="49"/>
      <c r="E21" s="52"/>
      <c r="F21" s="48"/>
      <c r="G21" s="49"/>
      <c r="H21" s="57">
        <f>SUM(H19:H20)</f>
        <v>37609</v>
      </c>
      <c r="J21" s="9" t="s">
        <v>46</v>
      </c>
      <c r="K21" s="10">
        <f>(H21-O18)/O18*100</f>
        <v>-23.164048953605338</v>
      </c>
      <c r="L21" s="10">
        <f>(H19-O16)/O16*100</f>
        <v>-40.047032966882156</v>
      </c>
      <c r="M21" s="10">
        <f>(H20-O17)/O17*100</f>
        <v>-5.2534050438681774</v>
      </c>
      <c r="P21" s="104">
        <v>43708</v>
      </c>
      <c r="Q21" s="97">
        <v>43829</v>
      </c>
      <c r="R21" s="88">
        <f>Q21-P21+1</f>
        <v>122</v>
      </c>
    </row>
    <row r="22" spans="1:18" ht="25.8" thickBot="1" x14ac:dyDescent="0.25">
      <c r="J22" s="9" t="s">
        <v>47</v>
      </c>
      <c r="K22" s="10">
        <f>(B15-M18)/M18*100</f>
        <v>-23.154667361494766</v>
      </c>
      <c r="L22" s="10">
        <f>(B19-M16)/M16*100</f>
        <v>-40.037627716827259</v>
      </c>
      <c r="M22" s="10">
        <f>(B20-M17)/M17*100</f>
        <v>-5.2440485497507456</v>
      </c>
      <c r="P22" s="104">
        <v>43830</v>
      </c>
      <c r="Q22" s="98">
        <v>43944</v>
      </c>
      <c r="R22" s="105">
        <f>Q22-P22+1</f>
        <v>115</v>
      </c>
    </row>
    <row r="23" spans="1:18" ht="31.8" customHeight="1" thickBot="1" x14ac:dyDescent="0.25">
      <c r="C23" s="124" t="s">
        <v>21</v>
      </c>
      <c r="D23" s="124"/>
      <c r="E23" s="124"/>
      <c r="F23" s="124"/>
      <c r="G23" s="124"/>
      <c r="H23" s="124"/>
      <c r="P23" s="106"/>
      <c r="Q23" s="99" t="s">
        <v>85</v>
      </c>
      <c r="R23" s="100">
        <f>SUM(R21:R22)</f>
        <v>237</v>
      </c>
    </row>
    <row r="24" spans="1:18" ht="31.8" customHeight="1" thickBot="1" x14ac:dyDescent="0.25">
      <c r="P24" s="107">
        <v>43465</v>
      </c>
      <c r="Q24" s="108">
        <v>43829</v>
      </c>
      <c r="R24" s="109">
        <f>Q24-P24+1</f>
        <v>365</v>
      </c>
    </row>
    <row r="25" spans="1:18" ht="31.8" customHeight="1" thickBot="1" x14ac:dyDescent="0.25">
      <c r="L25" s="86" t="s">
        <v>69</v>
      </c>
      <c r="M25" s="89" t="s">
        <v>73</v>
      </c>
      <c r="N25" s="89" t="s">
        <v>74</v>
      </c>
    </row>
    <row r="26" spans="1:18" ht="31.8" customHeight="1" x14ac:dyDescent="0.2">
      <c r="L26" s="87" t="s">
        <v>70</v>
      </c>
      <c r="M26" s="92">
        <v>331039</v>
      </c>
      <c r="N26" s="94">
        <v>620825.67000000004</v>
      </c>
      <c r="P26" s="101" t="s">
        <v>82</v>
      </c>
      <c r="Q26" s="102" t="s">
        <v>83</v>
      </c>
      <c r="R26" s="103" t="s">
        <v>84</v>
      </c>
    </row>
    <row r="27" spans="1:18" ht="43.8" customHeight="1" x14ac:dyDescent="0.2">
      <c r="L27" s="87" t="s">
        <v>71</v>
      </c>
      <c r="M27" s="92">
        <v>51842</v>
      </c>
      <c r="N27" s="88">
        <v>176713</v>
      </c>
      <c r="P27" s="104">
        <v>43921</v>
      </c>
      <c r="Q27" s="98">
        <v>43944</v>
      </c>
      <c r="R27" s="105">
        <f>Q27-P27+1</f>
        <v>24</v>
      </c>
    </row>
    <row r="28" spans="1:18" ht="25.8" thickBot="1" x14ac:dyDescent="0.25">
      <c r="L28" s="112" t="s">
        <v>72</v>
      </c>
      <c r="M28" s="113">
        <v>99931</v>
      </c>
      <c r="N28" s="114">
        <v>187432</v>
      </c>
      <c r="P28" s="107">
        <v>43921</v>
      </c>
      <c r="Q28" s="118">
        <v>43950</v>
      </c>
      <c r="R28" s="119">
        <f>Q28-P28+1</f>
        <v>30</v>
      </c>
    </row>
    <row r="29" spans="1:18" ht="25.2" x14ac:dyDescent="0.2">
      <c r="I29" s="30"/>
      <c r="L29" s="115" t="s">
        <v>81</v>
      </c>
      <c r="M29" s="116">
        <f>H21</f>
        <v>37609</v>
      </c>
      <c r="N29" s="117">
        <f>B21</f>
        <v>70539.151999999987</v>
      </c>
    </row>
    <row r="30" spans="1:18" ht="13.2" thickBot="1" x14ac:dyDescent="0.25">
      <c r="B30" s="59"/>
      <c r="L30" s="90" t="s">
        <v>22</v>
      </c>
      <c r="M30" s="93">
        <f>SUM(M26:M29)</f>
        <v>520421</v>
      </c>
      <c r="N30" s="91">
        <f>SUM(N26:N29)</f>
        <v>1055509.8219999999</v>
      </c>
    </row>
    <row r="32" spans="1:18" x14ac:dyDescent="0.2">
      <c r="D32" s="27" t="e">
        <f>#REF!*$F$16</f>
        <v>#REF!</v>
      </c>
    </row>
    <row r="33" spans="3:4" x14ac:dyDescent="0.2">
      <c r="D33" s="27" t="e">
        <f>#REF!*$F$16</f>
        <v>#REF!</v>
      </c>
    </row>
    <row r="34" spans="3:4" x14ac:dyDescent="0.2">
      <c r="D34" s="27" t="e">
        <f>#REF!*$F$16</f>
        <v>#REF!</v>
      </c>
    </row>
    <row r="35" spans="3:4" x14ac:dyDescent="0.2">
      <c r="D35" s="27" t="e">
        <f>#REF!*$F$16</f>
        <v>#REF!</v>
      </c>
    </row>
    <row r="36" spans="3:4" ht="13.2" thickBot="1" x14ac:dyDescent="0.25">
      <c r="D36" s="28" t="e">
        <f>SUM(D24:D35)</f>
        <v>#REF!</v>
      </c>
    </row>
    <row r="47" spans="3:4" x14ac:dyDescent="0.2">
      <c r="C47" s="14"/>
    </row>
  </sheetData>
  <mergeCells count="10">
    <mergeCell ref="C23:H23"/>
    <mergeCell ref="A1:B2"/>
    <mergeCell ref="M8:M11"/>
    <mergeCell ref="A4:A7"/>
    <mergeCell ref="M4:M7"/>
    <mergeCell ref="J2:L2"/>
    <mergeCell ref="A8:A11"/>
    <mergeCell ref="C2:I2"/>
    <mergeCell ref="L14:O14"/>
    <mergeCell ref="N2:O2"/>
  </mergeCells>
  <phoneticPr fontId="0" type="noConversion"/>
  <printOptions horizontalCentered="1" verticalCentered="1"/>
  <pageMargins left="0.55118110236220474" right="0.55118110236220474" top="0.78740157480314965" bottom="0.78740157480314965" header="0.51181102362204722" footer="0.51181102362204722"/>
  <pageSetup paperSize="9" scale="49" orientation="landscape" r:id="rId1"/>
  <headerFooter alignWithMargins="0">
    <oddHeader>&amp;C&amp;"Verdana,Kalın"&amp;22HAMZALI HEPP ELECTRICITY GENERATION AND EMISSIONS REDUCTION VALUES</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584"/>
  <sheetViews>
    <sheetView topLeftCell="A556" workbookViewId="0">
      <selection activeCell="F32" sqref="F32"/>
    </sheetView>
  </sheetViews>
  <sheetFormatPr defaultRowHeight="12.6" x14ac:dyDescent="0.2"/>
  <cols>
    <col min="1" max="1" width="19.6328125" customWidth="1"/>
    <col min="2" max="2" width="12.6328125" customWidth="1"/>
    <col min="4" max="4" width="12.453125" customWidth="1"/>
    <col min="9" max="9" width="20.1796875" customWidth="1"/>
    <col min="10" max="10" width="11.90625" bestFit="1" customWidth="1"/>
    <col min="12" max="12" width="14.36328125" customWidth="1"/>
    <col min="13" max="13" width="13.6328125" customWidth="1"/>
  </cols>
  <sheetData>
    <row r="3" spans="1:13" ht="19.8" x14ac:dyDescent="0.2">
      <c r="A3" s="162" t="s">
        <v>90</v>
      </c>
      <c r="B3" s="146" t="s">
        <v>87</v>
      </c>
    </row>
    <row r="4" spans="1:13" x14ac:dyDescent="0.2">
      <c r="B4" s="159"/>
    </row>
    <row r="5" spans="1:13" ht="12.6" customHeight="1" x14ac:dyDescent="0.2">
      <c r="B5" s="148" t="s">
        <v>88</v>
      </c>
      <c r="C5" s="148"/>
      <c r="D5" s="148"/>
      <c r="J5" s="148" t="s">
        <v>91</v>
      </c>
      <c r="K5" s="148"/>
      <c r="L5" s="148"/>
    </row>
    <row r="6" spans="1:13" ht="14.4" customHeight="1" x14ac:dyDescent="0.2">
      <c r="A6" s="123" t="s">
        <v>86</v>
      </c>
      <c r="B6" s="163"/>
      <c r="C6" s="163"/>
      <c r="D6" s="163"/>
      <c r="J6" s="148"/>
      <c r="K6" s="148"/>
      <c r="L6" s="148"/>
    </row>
    <row r="7" spans="1:13" ht="37.799999999999997" x14ac:dyDescent="0.2">
      <c r="A7" s="49" t="s">
        <v>89</v>
      </c>
      <c r="B7" s="160" t="s">
        <v>18</v>
      </c>
      <c r="C7" s="161" t="s">
        <v>14</v>
      </c>
      <c r="D7" s="164" t="s">
        <v>15</v>
      </c>
      <c r="E7" s="9"/>
      <c r="F7" s="156"/>
      <c r="G7" s="157"/>
      <c r="J7" s="160" t="s">
        <v>18</v>
      </c>
      <c r="K7" s="161" t="s">
        <v>14</v>
      </c>
      <c r="L7" s="164" t="s">
        <v>15</v>
      </c>
    </row>
    <row r="8" spans="1:13" ht="14.4" x14ac:dyDescent="0.3">
      <c r="A8" s="149">
        <v>43921</v>
      </c>
      <c r="B8" s="170">
        <v>514.86</v>
      </c>
      <c r="C8" s="170">
        <v>0</v>
      </c>
      <c r="D8" s="152">
        <f>B8-C8</f>
        <v>514.86</v>
      </c>
      <c r="E8" s="158"/>
      <c r="F8" s="158"/>
      <c r="G8" s="158"/>
      <c r="I8" s="165">
        <v>43921</v>
      </c>
      <c r="J8" s="167">
        <v>22.93</v>
      </c>
      <c r="K8" s="167">
        <v>0</v>
      </c>
      <c r="L8" s="169">
        <f>J8-K8</f>
        <v>22.93</v>
      </c>
      <c r="M8" s="169">
        <f>SUM(J8:J31)</f>
        <v>514.86</v>
      </c>
    </row>
    <row r="9" spans="1:13" ht="14.4" x14ac:dyDescent="0.3">
      <c r="A9" s="149">
        <v>43922</v>
      </c>
      <c r="B9" s="170">
        <v>475.75</v>
      </c>
      <c r="C9" s="170">
        <v>0</v>
      </c>
      <c r="D9" s="152">
        <f t="shared" ref="D9:D31" si="0">B9-C9</f>
        <v>475.75</v>
      </c>
      <c r="E9" s="158"/>
      <c r="F9" s="158"/>
      <c r="G9" s="158"/>
      <c r="I9" s="166">
        <v>43921.041666666664</v>
      </c>
      <c r="J9" s="168">
        <v>22.928000000000001</v>
      </c>
      <c r="K9" s="168">
        <v>0</v>
      </c>
      <c r="L9" s="169">
        <f t="shared" ref="L9:L72" si="1">J9-K9</f>
        <v>22.928000000000001</v>
      </c>
    </row>
    <row r="10" spans="1:13" ht="14.4" x14ac:dyDescent="0.3">
      <c r="A10" s="149">
        <v>43923</v>
      </c>
      <c r="B10" s="170">
        <v>408.053</v>
      </c>
      <c r="C10" s="170">
        <v>0</v>
      </c>
      <c r="D10" s="152">
        <f t="shared" si="0"/>
        <v>408.053</v>
      </c>
      <c r="E10" s="158"/>
      <c r="F10" s="158"/>
      <c r="G10" s="158"/>
      <c r="I10" s="165">
        <v>43921.083333333336</v>
      </c>
      <c r="J10" s="167">
        <v>22.925000000000001</v>
      </c>
      <c r="K10" s="167">
        <v>0</v>
      </c>
      <c r="L10" s="169">
        <f t="shared" si="1"/>
        <v>22.925000000000001</v>
      </c>
    </row>
    <row r="11" spans="1:13" ht="14.4" x14ac:dyDescent="0.3">
      <c r="A11" s="149">
        <v>43924</v>
      </c>
      <c r="B11" s="170">
        <v>343.90699999999998</v>
      </c>
      <c r="C11" s="170">
        <v>0</v>
      </c>
      <c r="D11" s="152">
        <f t="shared" si="0"/>
        <v>343.90699999999998</v>
      </c>
      <c r="E11" s="158"/>
      <c r="F11" s="158"/>
      <c r="G11" s="158"/>
      <c r="I11" s="166">
        <v>43921.125</v>
      </c>
      <c r="J11" s="168">
        <v>22.922000000000001</v>
      </c>
      <c r="K11" s="168">
        <v>0</v>
      </c>
      <c r="L11" s="169">
        <f t="shared" si="1"/>
        <v>22.922000000000001</v>
      </c>
    </row>
    <row r="12" spans="1:13" ht="14.4" x14ac:dyDescent="0.3">
      <c r="A12" s="149">
        <v>43925</v>
      </c>
      <c r="B12" s="170">
        <v>312.53199999999998</v>
      </c>
      <c r="C12" s="170">
        <v>0</v>
      </c>
      <c r="D12" s="152">
        <f t="shared" si="0"/>
        <v>312.53199999999998</v>
      </c>
      <c r="E12" s="158"/>
      <c r="F12" s="158"/>
      <c r="G12" s="158"/>
      <c r="I12" s="165">
        <v>43921.166666666664</v>
      </c>
      <c r="J12" s="167">
        <v>22.91</v>
      </c>
      <c r="K12" s="167">
        <v>0</v>
      </c>
      <c r="L12" s="169">
        <f t="shared" si="1"/>
        <v>22.91</v>
      </c>
    </row>
    <row r="13" spans="1:13" ht="14.4" x14ac:dyDescent="0.3">
      <c r="A13" s="149">
        <v>43926</v>
      </c>
      <c r="B13" s="170">
        <v>265.84300000000002</v>
      </c>
      <c r="C13" s="170">
        <v>0</v>
      </c>
      <c r="D13" s="152">
        <f t="shared" si="0"/>
        <v>265.84300000000002</v>
      </c>
      <c r="E13" s="158"/>
      <c r="F13" s="158"/>
      <c r="G13" s="158"/>
      <c r="I13" s="166">
        <v>43921.208333333336</v>
      </c>
      <c r="J13" s="168">
        <v>20.056999999999999</v>
      </c>
      <c r="K13" s="168">
        <v>0</v>
      </c>
      <c r="L13" s="169">
        <f t="shared" si="1"/>
        <v>20.056999999999999</v>
      </c>
    </row>
    <row r="14" spans="1:13" ht="14.4" x14ac:dyDescent="0.3">
      <c r="A14" s="149">
        <v>43927</v>
      </c>
      <c r="B14" s="170">
        <v>252.678</v>
      </c>
      <c r="C14" s="170">
        <v>0</v>
      </c>
      <c r="D14" s="152">
        <f t="shared" si="0"/>
        <v>252.678</v>
      </c>
      <c r="E14" s="158"/>
      <c r="F14" s="158"/>
      <c r="G14" s="158"/>
      <c r="I14" s="165">
        <v>43921.25</v>
      </c>
      <c r="J14" s="167">
        <v>20.024000000000001</v>
      </c>
      <c r="K14" s="167">
        <v>0</v>
      </c>
      <c r="L14" s="169">
        <f t="shared" si="1"/>
        <v>20.024000000000001</v>
      </c>
    </row>
    <row r="15" spans="1:13" ht="14.4" x14ac:dyDescent="0.3">
      <c r="A15" s="149">
        <v>43928</v>
      </c>
      <c r="B15" s="170">
        <v>238.38300000000001</v>
      </c>
      <c r="C15" s="170">
        <v>0</v>
      </c>
      <c r="D15" s="152">
        <f t="shared" si="0"/>
        <v>238.38300000000001</v>
      </c>
      <c r="E15" s="158"/>
      <c r="F15" s="158"/>
      <c r="G15" s="158"/>
      <c r="I15" s="166">
        <v>43921.291666666664</v>
      </c>
      <c r="J15" s="168">
        <v>20.026</v>
      </c>
      <c r="K15" s="168">
        <v>0</v>
      </c>
      <c r="L15" s="169">
        <f t="shared" si="1"/>
        <v>20.026</v>
      </c>
    </row>
    <row r="16" spans="1:13" ht="14.4" x14ac:dyDescent="0.3">
      <c r="A16" s="149">
        <v>43929</v>
      </c>
      <c r="B16" s="170">
        <v>220.04599999999999</v>
      </c>
      <c r="C16" s="170">
        <v>0</v>
      </c>
      <c r="D16" s="152">
        <f t="shared" si="0"/>
        <v>220.04599999999999</v>
      </c>
      <c r="E16" s="158"/>
      <c r="F16" s="158"/>
      <c r="G16" s="158"/>
      <c r="I16" s="165">
        <v>43921.333333333336</v>
      </c>
      <c r="J16" s="167">
        <v>20.016999999999999</v>
      </c>
      <c r="K16" s="167">
        <v>0</v>
      </c>
      <c r="L16" s="169">
        <f t="shared" si="1"/>
        <v>20.016999999999999</v>
      </c>
    </row>
    <row r="17" spans="1:12" ht="14.4" x14ac:dyDescent="0.3">
      <c r="A17" s="149">
        <v>43930</v>
      </c>
      <c r="B17" s="170">
        <v>193.202</v>
      </c>
      <c r="C17" s="170">
        <v>0</v>
      </c>
      <c r="D17" s="152">
        <f t="shared" si="0"/>
        <v>193.202</v>
      </c>
      <c r="E17" s="158"/>
      <c r="F17" s="158"/>
      <c r="G17" s="158"/>
      <c r="I17" s="166">
        <v>43921.375</v>
      </c>
      <c r="J17" s="168">
        <v>20.013999999999999</v>
      </c>
      <c r="K17" s="168">
        <v>0</v>
      </c>
      <c r="L17" s="169">
        <f t="shared" si="1"/>
        <v>20.013999999999999</v>
      </c>
    </row>
    <row r="18" spans="1:12" ht="14.4" x14ac:dyDescent="0.3">
      <c r="A18" s="149">
        <v>43931</v>
      </c>
      <c r="B18" s="170">
        <v>184.76599999999999</v>
      </c>
      <c r="C18" s="170">
        <v>0</v>
      </c>
      <c r="D18" s="152">
        <f t="shared" si="0"/>
        <v>184.76599999999999</v>
      </c>
      <c r="E18" s="158"/>
      <c r="F18" s="158"/>
      <c r="G18" s="158"/>
      <c r="I18" s="165">
        <v>43921.416666666664</v>
      </c>
      <c r="J18" s="167">
        <v>20.024000000000001</v>
      </c>
      <c r="K18" s="167">
        <v>0</v>
      </c>
      <c r="L18" s="169">
        <f t="shared" si="1"/>
        <v>20.024000000000001</v>
      </c>
    </row>
    <row r="19" spans="1:12" ht="14.4" x14ac:dyDescent="0.3">
      <c r="A19" s="149">
        <v>43932</v>
      </c>
      <c r="B19" s="170">
        <v>200.39099999999999</v>
      </c>
      <c r="C19" s="170">
        <v>0</v>
      </c>
      <c r="D19" s="152">
        <f t="shared" si="0"/>
        <v>200.39099999999999</v>
      </c>
      <c r="E19" s="158"/>
      <c r="F19" s="158"/>
      <c r="G19" s="158"/>
      <c r="I19" s="166">
        <v>43921.458333333336</v>
      </c>
      <c r="J19" s="168">
        <v>20.027999999999999</v>
      </c>
      <c r="K19" s="168">
        <v>0</v>
      </c>
      <c r="L19" s="169">
        <f t="shared" si="1"/>
        <v>20.027999999999999</v>
      </c>
    </row>
    <row r="20" spans="1:12" ht="14.4" x14ac:dyDescent="0.3">
      <c r="A20" s="149">
        <v>43933</v>
      </c>
      <c r="B20" s="170">
        <v>172.624</v>
      </c>
      <c r="C20" s="170">
        <v>0</v>
      </c>
      <c r="D20" s="152">
        <f t="shared" si="0"/>
        <v>172.624</v>
      </c>
      <c r="E20" s="158"/>
      <c r="F20" s="158"/>
      <c r="G20" s="158"/>
      <c r="I20" s="165">
        <v>43921.5</v>
      </c>
      <c r="J20" s="167">
        <v>22.8</v>
      </c>
      <c r="K20" s="167">
        <v>0</v>
      </c>
      <c r="L20" s="169">
        <f t="shared" si="1"/>
        <v>22.8</v>
      </c>
    </row>
    <row r="21" spans="1:12" ht="14.4" x14ac:dyDescent="0.3">
      <c r="A21" s="149">
        <v>43934</v>
      </c>
      <c r="B21" s="170">
        <v>144.92099999999999</v>
      </c>
      <c r="C21" s="170">
        <v>0</v>
      </c>
      <c r="D21" s="152">
        <f t="shared" si="0"/>
        <v>144.92099999999999</v>
      </c>
      <c r="E21" s="158"/>
      <c r="F21" s="158"/>
      <c r="G21" s="158"/>
      <c r="I21" s="166">
        <v>43921.541666666664</v>
      </c>
      <c r="J21" s="168">
        <v>22.884</v>
      </c>
      <c r="K21" s="168">
        <v>0</v>
      </c>
      <c r="L21" s="169">
        <f t="shared" si="1"/>
        <v>22.884</v>
      </c>
    </row>
    <row r="22" spans="1:12" ht="14.4" x14ac:dyDescent="0.3">
      <c r="A22" s="149">
        <v>43935</v>
      </c>
      <c r="B22" s="170">
        <v>144.60499999999999</v>
      </c>
      <c r="C22" s="170">
        <v>0</v>
      </c>
      <c r="D22" s="152">
        <f t="shared" si="0"/>
        <v>144.60499999999999</v>
      </c>
      <c r="E22" s="158"/>
      <c r="F22" s="158"/>
      <c r="G22" s="158"/>
      <c r="I22" s="165">
        <v>43921.583333333336</v>
      </c>
      <c r="J22" s="167">
        <v>22.876999999999999</v>
      </c>
      <c r="K22" s="167">
        <v>0</v>
      </c>
      <c r="L22" s="169">
        <f t="shared" si="1"/>
        <v>22.876999999999999</v>
      </c>
    </row>
    <row r="23" spans="1:12" ht="14.4" x14ac:dyDescent="0.3">
      <c r="A23" s="149">
        <v>43936</v>
      </c>
      <c r="B23" s="170">
        <v>144.483</v>
      </c>
      <c r="C23" s="170">
        <v>0</v>
      </c>
      <c r="D23" s="152">
        <f t="shared" si="0"/>
        <v>144.483</v>
      </c>
      <c r="E23" s="158"/>
      <c r="F23" s="158"/>
      <c r="G23" s="158"/>
      <c r="I23" s="166">
        <v>43921.625</v>
      </c>
      <c r="J23" s="168">
        <v>22.87</v>
      </c>
      <c r="K23" s="168">
        <v>0</v>
      </c>
      <c r="L23" s="169">
        <f t="shared" si="1"/>
        <v>22.87</v>
      </c>
    </row>
    <row r="24" spans="1:12" ht="14.4" x14ac:dyDescent="0.3">
      <c r="A24" s="149">
        <v>43937</v>
      </c>
      <c r="B24" s="170">
        <v>130.48500000000001</v>
      </c>
      <c r="C24" s="170">
        <v>0.14499999999999999</v>
      </c>
      <c r="D24" s="152">
        <f t="shared" si="0"/>
        <v>130.34</v>
      </c>
      <c r="E24" s="158"/>
      <c r="F24" s="158"/>
      <c r="G24" s="158"/>
      <c r="I24" s="165">
        <v>43921.666666666664</v>
      </c>
      <c r="J24" s="167">
        <v>18.099</v>
      </c>
      <c r="K24" s="167">
        <v>0</v>
      </c>
      <c r="L24" s="169">
        <f t="shared" si="1"/>
        <v>18.099</v>
      </c>
    </row>
    <row r="25" spans="1:12" ht="14.4" x14ac:dyDescent="0.3">
      <c r="A25" s="149">
        <v>43938</v>
      </c>
      <c r="B25" s="170">
        <v>120.53700000000001</v>
      </c>
      <c r="C25" s="170">
        <v>0.22900000000000001</v>
      </c>
      <c r="D25" s="152">
        <f t="shared" si="0"/>
        <v>120.30800000000001</v>
      </c>
      <c r="E25" s="158"/>
      <c r="F25" s="158"/>
      <c r="G25" s="158"/>
      <c r="I25" s="166">
        <v>43921.708333333336</v>
      </c>
      <c r="J25" s="168">
        <v>22.795999999999999</v>
      </c>
      <c r="K25" s="168">
        <v>0</v>
      </c>
      <c r="L25" s="169">
        <f t="shared" si="1"/>
        <v>22.795999999999999</v>
      </c>
    </row>
    <row r="26" spans="1:12" ht="14.4" x14ac:dyDescent="0.3">
      <c r="A26" s="149">
        <v>43939</v>
      </c>
      <c r="B26" s="170">
        <v>144.90600000000001</v>
      </c>
      <c r="C26" s="170">
        <v>0</v>
      </c>
      <c r="D26" s="152">
        <f t="shared" si="0"/>
        <v>144.90600000000001</v>
      </c>
      <c r="E26" s="158"/>
      <c r="F26" s="158"/>
      <c r="G26" s="158"/>
      <c r="I26" s="165">
        <v>43921.75</v>
      </c>
      <c r="J26" s="167">
        <v>22.922999999999998</v>
      </c>
      <c r="K26" s="167">
        <v>0</v>
      </c>
      <c r="L26" s="169">
        <f t="shared" si="1"/>
        <v>22.922999999999998</v>
      </c>
    </row>
    <row r="27" spans="1:12" ht="14.4" x14ac:dyDescent="0.3">
      <c r="A27" s="149">
        <v>43940</v>
      </c>
      <c r="B27" s="170">
        <v>144.78</v>
      </c>
      <c r="C27" s="170">
        <v>0</v>
      </c>
      <c r="D27" s="152">
        <f t="shared" si="0"/>
        <v>144.78</v>
      </c>
      <c r="E27" s="158"/>
      <c r="F27" s="158"/>
      <c r="G27" s="158"/>
      <c r="I27" s="166">
        <v>43921.791666666664</v>
      </c>
      <c r="J27" s="168">
        <v>22.917999999999999</v>
      </c>
      <c r="K27" s="168">
        <v>0</v>
      </c>
      <c r="L27" s="169">
        <f t="shared" si="1"/>
        <v>22.917999999999999</v>
      </c>
    </row>
    <row r="28" spans="1:12" ht="14.4" x14ac:dyDescent="0.3">
      <c r="A28" s="149">
        <v>43941</v>
      </c>
      <c r="B28" s="170">
        <v>166.88200000000001</v>
      </c>
      <c r="C28" s="170">
        <v>0</v>
      </c>
      <c r="D28" s="152">
        <f t="shared" si="0"/>
        <v>166.88200000000001</v>
      </c>
      <c r="E28" s="158"/>
      <c r="F28" s="158"/>
      <c r="G28" s="158"/>
      <c r="I28" s="165">
        <v>43921.833333333336</v>
      </c>
      <c r="J28" s="167">
        <v>22.917999999999999</v>
      </c>
      <c r="K28" s="167">
        <v>0</v>
      </c>
      <c r="L28" s="169">
        <f t="shared" si="1"/>
        <v>22.917999999999999</v>
      </c>
    </row>
    <row r="29" spans="1:12" ht="14.4" x14ac:dyDescent="0.3">
      <c r="A29" s="149">
        <v>43942</v>
      </c>
      <c r="B29" s="170">
        <v>141.25800000000001</v>
      </c>
      <c r="C29" s="170">
        <v>5.1999999999999998E-2</v>
      </c>
      <c r="D29" s="152">
        <f t="shared" si="0"/>
        <v>141.20600000000002</v>
      </c>
      <c r="E29" s="158"/>
      <c r="F29" s="158"/>
      <c r="G29" s="158"/>
      <c r="I29" s="166">
        <v>43921.875</v>
      </c>
      <c r="J29" s="168">
        <v>22.913</v>
      </c>
      <c r="K29" s="168">
        <v>0</v>
      </c>
      <c r="L29" s="169">
        <f t="shared" si="1"/>
        <v>22.913</v>
      </c>
    </row>
    <row r="30" spans="1:12" ht="14.4" x14ac:dyDescent="0.3">
      <c r="A30" s="149">
        <v>43943</v>
      </c>
      <c r="B30" s="170">
        <v>126.824</v>
      </c>
      <c r="C30" s="170">
        <v>0.17699999999999999</v>
      </c>
      <c r="D30" s="152">
        <f t="shared" si="0"/>
        <v>126.64699999999999</v>
      </c>
      <c r="E30" s="158"/>
      <c r="F30" s="158"/>
      <c r="G30" s="158"/>
      <c r="I30" s="165">
        <v>43921.916666666664</v>
      </c>
      <c r="J30" s="167">
        <v>18.065000000000001</v>
      </c>
      <c r="K30" s="167">
        <v>0</v>
      </c>
      <c r="L30" s="169">
        <f t="shared" si="1"/>
        <v>18.065000000000001</v>
      </c>
    </row>
    <row r="31" spans="1:12" ht="14.4" x14ac:dyDescent="0.3">
      <c r="A31" s="149">
        <v>43944</v>
      </c>
      <c r="B31" s="170">
        <v>114.919</v>
      </c>
      <c r="C31" s="170">
        <v>0.29299999999999998</v>
      </c>
      <c r="D31" s="152">
        <f t="shared" si="0"/>
        <v>114.62599999999999</v>
      </c>
      <c r="E31" s="158">
        <v>5307.6350000000002</v>
      </c>
      <c r="F31" s="158">
        <v>0.89600000000000002</v>
      </c>
      <c r="G31" s="158">
        <f>E31-F31</f>
        <v>5306.7390000000005</v>
      </c>
      <c r="I31" s="166">
        <v>43921.958333333336</v>
      </c>
      <c r="J31" s="168">
        <v>17.992000000000001</v>
      </c>
      <c r="K31" s="168">
        <v>0</v>
      </c>
      <c r="L31" s="169">
        <f t="shared" si="1"/>
        <v>17.992000000000001</v>
      </c>
    </row>
    <row r="32" spans="1:12" ht="16.2" x14ac:dyDescent="0.3">
      <c r="A32" s="150" t="s">
        <v>22</v>
      </c>
      <c r="B32" s="151">
        <f>SUM(B8:B31)</f>
        <v>5307.6349999999975</v>
      </c>
      <c r="C32" s="171">
        <f t="shared" ref="C32:G32" si="2">SUM(C8:C31)</f>
        <v>0.89599999999999991</v>
      </c>
      <c r="D32" s="151">
        <f t="shared" si="2"/>
        <v>5306.7389999999987</v>
      </c>
      <c r="E32" s="155">
        <f t="shared" si="2"/>
        <v>5307.6350000000002</v>
      </c>
      <c r="F32" s="172">
        <f t="shared" si="2"/>
        <v>0.89600000000000002</v>
      </c>
      <c r="G32" s="155">
        <f t="shared" si="2"/>
        <v>5306.7390000000005</v>
      </c>
      <c r="I32" s="165">
        <v>43922</v>
      </c>
      <c r="J32" s="167">
        <v>22.864000000000001</v>
      </c>
      <c r="K32" s="167">
        <v>0</v>
      </c>
      <c r="L32" s="169">
        <f t="shared" si="1"/>
        <v>22.864000000000001</v>
      </c>
    </row>
    <row r="33" spans="1:12" ht="15" thickBot="1" x14ac:dyDescent="0.35">
      <c r="A33" s="51"/>
      <c r="B33" s="153"/>
      <c r="C33" s="154"/>
      <c r="D33" s="154"/>
      <c r="E33" s="154"/>
      <c r="F33" s="154"/>
      <c r="G33" s="119"/>
      <c r="I33" s="166">
        <v>43922.041666666664</v>
      </c>
      <c r="J33" s="168">
        <v>22.89</v>
      </c>
      <c r="K33" s="168">
        <v>0</v>
      </c>
      <c r="L33" s="169">
        <f t="shared" si="1"/>
        <v>22.89</v>
      </c>
    </row>
    <row r="34" spans="1:12" ht="14.4" x14ac:dyDescent="0.3">
      <c r="I34" s="165">
        <v>43922.083333333336</v>
      </c>
      <c r="J34" s="167">
        <v>22.878</v>
      </c>
      <c r="K34" s="167">
        <v>0</v>
      </c>
      <c r="L34" s="169">
        <f t="shared" si="1"/>
        <v>22.878</v>
      </c>
    </row>
    <row r="35" spans="1:12" ht="14.4" x14ac:dyDescent="0.3">
      <c r="I35" s="166">
        <v>43922.125</v>
      </c>
      <c r="J35" s="168">
        <v>22.893999999999998</v>
      </c>
      <c r="K35" s="168">
        <v>0</v>
      </c>
      <c r="L35" s="169">
        <f t="shared" si="1"/>
        <v>22.893999999999998</v>
      </c>
    </row>
    <row r="36" spans="1:12" ht="14.4" x14ac:dyDescent="0.3">
      <c r="I36" s="165">
        <v>43922.166666666664</v>
      </c>
      <c r="J36" s="167">
        <v>22.904</v>
      </c>
      <c r="K36" s="167">
        <v>0</v>
      </c>
      <c r="L36" s="169">
        <f t="shared" si="1"/>
        <v>22.904</v>
      </c>
    </row>
    <row r="37" spans="1:12" ht="14.4" x14ac:dyDescent="0.3">
      <c r="I37" s="166">
        <v>43922.208333333336</v>
      </c>
      <c r="J37" s="168">
        <v>22.899000000000001</v>
      </c>
      <c r="K37" s="168">
        <v>0</v>
      </c>
      <c r="L37" s="169">
        <f t="shared" si="1"/>
        <v>22.899000000000001</v>
      </c>
    </row>
    <row r="38" spans="1:12" ht="14.4" x14ac:dyDescent="0.3">
      <c r="I38" s="165">
        <v>43922.25</v>
      </c>
      <c r="J38" s="167">
        <v>22.899000000000001</v>
      </c>
      <c r="K38" s="167">
        <v>0</v>
      </c>
      <c r="L38" s="169">
        <f t="shared" si="1"/>
        <v>22.899000000000001</v>
      </c>
    </row>
    <row r="39" spans="1:12" ht="14.4" x14ac:dyDescent="0.3">
      <c r="I39" s="166">
        <v>43922.291666666664</v>
      </c>
      <c r="J39" s="168">
        <v>18.111999999999998</v>
      </c>
      <c r="K39" s="168">
        <v>0</v>
      </c>
      <c r="L39" s="169">
        <f t="shared" si="1"/>
        <v>18.111999999999998</v>
      </c>
    </row>
    <row r="40" spans="1:12" ht="14.4" x14ac:dyDescent="0.3">
      <c r="I40" s="165">
        <v>43922.333333333336</v>
      </c>
      <c r="J40" s="167">
        <v>18.039000000000001</v>
      </c>
      <c r="K40" s="167">
        <v>0</v>
      </c>
      <c r="L40" s="169">
        <f t="shared" si="1"/>
        <v>18.039000000000001</v>
      </c>
    </row>
    <row r="41" spans="1:12" ht="14.4" x14ac:dyDescent="0.3">
      <c r="I41" s="166">
        <v>43922.375</v>
      </c>
      <c r="J41" s="168">
        <v>19.86</v>
      </c>
      <c r="K41" s="168">
        <v>0</v>
      </c>
      <c r="L41" s="169">
        <f t="shared" si="1"/>
        <v>19.86</v>
      </c>
    </row>
    <row r="42" spans="1:12" ht="14.4" x14ac:dyDescent="0.3">
      <c r="I42" s="165">
        <v>43922.416666666664</v>
      </c>
      <c r="J42" s="167">
        <v>19.928999999999998</v>
      </c>
      <c r="K42" s="167">
        <v>0</v>
      </c>
      <c r="L42" s="169">
        <f t="shared" si="1"/>
        <v>19.928999999999998</v>
      </c>
    </row>
    <row r="43" spans="1:12" ht="14.4" x14ac:dyDescent="0.3">
      <c r="I43" s="166">
        <v>43922.458333333336</v>
      </c>
      <c r="J43" s="168">
        <v>19.943000000000001</v>
      </c>
      <c r="K43" s="168">
        <v>0</v>
      </c>
      <c r="L43" s="169">
        <f t="shared" si="1"/>
        <v>19.943000000000001</v>
      </c>
    </row>
    <row r="44" spans="1:12" ht="14.4" x14ac:dyDescent="0.3">
      <c r="I44" s="165">
        <v>43922.5</v>
      </c>
      <c r="J44" s="167">
        <v>18.006</v>
      </c>
      <c r="K44" s="167">
        <v>0</v>
      </c>
      <c r="L44" s="169">
        <f t="shared" si="1"/>
        <v>18.006</v>
      </c>
    </row>
    <row r="45" spans="1:12" ht="14.4" x14ac:dyDescent="0.3">
      <c r="I45" s="166">
        <v>43922.541666666664</v>
      </c>
      <c r="J45" s="168">
        <v>17.984999999999999</v>
      </c>
      <c r="K45" s="168">
        <v>0</v>
      </c>
      <c r="L45" s="169">
        <f t="shared" si="1"/>
        <v>17.984999999999999</v>
      </c>
    </row>
    <row r="46" spans="1:12" ht="14.4" x14ac:dyDescent="0.3">
      <c r="I46" s="165">
        <v>43922.583333333336</v>
      </c>
      <c r="J46" s="167">
        <v>19.814</v>
      </c>
      <c r="K46" s="167">
        <v>0</v>
      </c>
      <c r="L46" s="169">
        <f t="shared" si="1"/>
        <v>19.814</v>
      </c>
    </row>
    <row r="47" spans="1:12" ht="14.4" x14ac:dyDescent="0.3">
      <c r="I47" s="166">
        <v>43922.625</v>
      </c>
      <c r="J47" s="168">
        <v>12.167999999999999</v>
      </c>
      <c r="K47" s="168">
        <v>0</v>
      </c>
      <c r="L47" s="169">
        <f t="shared" si="1"/>
        <v>12.167999999999999</v>
      </c>
    </row>
    <row r="48" spans="1:12" ht="14.4" x14ac:dyDescent="0.3">
      <c r="I48" s="165">
        <v>43922.666666666664</v>
      </c>
      <c r="J48" s="167">
        <v>17.975999999999999</v>
      </c>
      <c r="K48" s="167">
        <v>0</v>
      </c>
      <c r="L48" s="169">
        <f t="shared" si="1"/>
        <v>17.975999999999999</v>
      </c>
    </row>
    <row r="49" spans="9:12" ht="14.4" x14ac:dyDescent="0.3">
      <c r="I49" s="166">
        <v>43922.708333333336</v>
      </c>
      <c r="J49" s="168">
        <v>17.98</v>
      </c>
      <c r="K49" s="168">
        <v>0</v>
      </c>
      <c r="L49" s="169">
        <f t="shared" si="1"/>
        <v>17.98</v>
      </c>
    </row>
    <row r="50" spans="9:12" ht="14.4" x14ac:dyDescent="0.3">
      <c r="I50" s="165">
        <v>43922.75</v>
      </c>
      <c r="J50" s="167">
        <v>17.98</v>
      </c>
      <c r="K50" s="167">
        <v>0</v>
      </c>
      <c r="L50" s="169">
        <f t="shared" si="1"/>
        <v>17.98</v>
      </c>
    </row>
    <row r="51" spans="9:12" ht="14.4" x14ac:dyDescent="0.3">
      <c r="I51" s="166">
        <v>43922.791666666664</v>
      </c>
      <c r="J51" s="168">
        <v>17.984999999999999</v>
      </c>
      <c r="K51" s="168">
        <v>0</v>
      </c>
      <c r="L51" s="169">
        <f t="shared" si="1"/>
        <v>17.984999999999999</v>
      </c>
    </row>
    <row r="52" spans="9:12" ht="14.4" x14ac:dyDescent="0.3">
      <c r="I52" s="165">
        <v>43922.833333333336</v>
      </c>
      <c r="J52" s="167">
        <v>19.994</v>
      </c>
      <c r="K52" s="167">
        <v>0</v>
      </c>
      <c r="L52" s="169">
        <f t="shared" si="1"/>
        <v>19.994</v>
      </c>
    </row>
    <row r="53" spans="9:12" ht="14.4" x14ac:dyDescent="0.3">
      <c r="I53" s="166">
        <v>43922.875</v>
      </c>
      <c r="J53" s="168">
        <v>19.902000000000001</v>
      </c>
      <c r="K53" s="168">
        <v>0</v>
      </c>
      <c r="L53" s="169">
        <f t="shared" si="1"/>
        <v>19.902000000000001</v>
      </c>
    </row>
    <row r="54" spans="9:12" ht="14.4" x14ac:dyDescent="0.3">
      <c r="I54" s="165">
        <v>43922.916666666664</v>
      </c>
      <c r="J54" s="167">
        <v>19.93</v>
      </c>
      <c r="K54" s="167">
        <v>0</v>
      </c>
      <c r="L54" s="169">
        <f t="shared" si="1"/>
        <v>19.93</v>
      </c>
    </row>
    <row r="55" spans="9:12" ht="14.4" x14ac:dyDescent="0.3">
      <c r="I55" s="166">
        <v>43922.958333333336</v>
      </c>
      <c r="J55" s="168">
        <v>19.919</v>
      </c>
      <c r="K55" s="168">
        <v>0</v>
      </c>
      <c r="L55" s="169">
        <f t="shared" si="1"/>
        <v>19.919</v>
      </c>
    </row>
    <row r="56" spans="9:12" ht="14.4" x14ac:dyDescent="0.3">
      <c r="I56" s="165">
        <v>43923</v>
      </c>
      <c r="J56" s="167">
        <v>17.026</v>
      </c>
      <c r="K56" s="167">
        <v>0</v>
      </c>
      <c r="L56" s="169">
        <f t="shared" si="1"/>
        <v>17.026</v>
      </c>
    </row>
    <row r="57" spans="9:12" ht="14.4" x14ac:dyDescent="0.3">
      <c r="I57" s="166">
        <v>43923.041666666664</v>
      </c>
      <c r="J57" s="168">
        <v>17.018000000000001</v>
      </c>
      <c r="K57" s="168">
        <v>0</v>
      </c>
      <c r="L57" s="169">
        <f t="shared" si="1"/>
        <v>17.018000000000001</v>
      </c>
    </row>
    <row r="58" spans="9:12" ht="14.4" x14ac:dyDescent="0.3">
      <c r="I58" s="165">
        <v>43923.083333333336</v>
      </c>
      <c r="J58" s="167">
        <v>17.029</v>
      </c>
      <c r="K58" s="167">
        <v>0</v>
      </c>
      <c r="L58" s="169">
        <f t="shared" si="1"/>
        <v>17.029</v>
      </c>
    </row>
    <row r="59" spans="9:12" ht="14.4" x14ac:dyDescent="0.3">
      <c r="I59" s="166">
        <v>43923.125</v>
      </c>
      <c r="J59" s="168">
        <v>17.036000000000001</v>
      </c>
      <c r="K59" s="168">
        <v>0</v>
      </c>
      <c r="L59" s="169">
        <f t="shared" si="1"/>
        <v>17.036000000000001</v>
      </c>
    </row>
    <row r="60" spans="9:12" ht="14.4" x14ac:dyDescent="0.3">
      <c r="I60" s="165">
        <v>43923.166666666664</v>
      </c>
      <c r="J60" s="167">
        <v>17.038</v>
      </c>
      <c r="K60" s="167">
        <v>0</v>
      </c>
      <c r="L60" s="169">
        <f t="shared" si="1"/>
        <v>17.038</v>
      </c>
    </row>
    <row r="61" spans="9:12" ht="14.4" x14ac:dyDescent="0.3">
      <c r="I61" s="166">
        <v>43923.208333333336</v>
      </c>
      <c r="J61" s="168">
        <v>17.036999999999999</v>
      </c>
      <c r="K61" s="168">
        <v>0</v>
      </c>
      <c r="L61" s="169">
        <f t="shared" si="1"/>
        <v>17.036999999999999</v>
      </c>
    </row>
    <row r="62" spans="9:12" ht="14.4" x14ac:dyDescent="0.3">
      <c r="I62" s="165">
        <v>43923.25</v>
      </c>
      <c r="J62" s="167">
        <v>17.009</v>
      </c>
      <c r="K62" s="167">
        <v>0</v>
      </c>
      <c r="L62" s="169">
        <f t="shared" si="1"/>
        <v>17.009</v>
      </c>
    </row>
    <row r="63" spans="9:12" ht="14.4" x14ac:dyDescent="0.3">
      <c r="I63" s="166">
        <v>43923.291666666664</v>
      </c>
      <c r="J63" s="168">
        <v>16.995999999999999</v>
      </c>
      <c r="K63" s="168">
        <v>0</v>
      </c>
      <c r="L63" s="169">
        <f t="shared" si="1"/>
        <v>16.995999999999999</v>
      </c>
    </row>
    <row r="64" spans="9:12" ht="14.4" x14ac:dyDescent="0.3">
      <c r="I64" s="165">
        <v>43923.333333333336</v>
      </c>
      <c r="J64" s="167">
        <v>17.001000000000001</v>
      </c>
      <c r="K64" s="167">
        <v>0</v>
      </c>
      <c r="L64" s="169">
        <f t="shared" si="1"/>
        <v>17.001000000000001</v>
      </c>
    </row>
    <row r="65" spans="9:12" ht="14.4" x14ac:dyDescent="0.3">
      <c r="I65" s="166">
        <v>43923.375</v>
      </c>
      <c r="J65" s="168">
        <v>17.001999999999999</v>
      </c>
      <c r="K65" s="168">
        <v>0</v>
      </c>
      <c r="L65" s="169">
        <f t="shared" si="1"/>
        <v>17.001999999999999</v>
      </c>
    </row>
    <row r="66" spans="9:12" ht="14.4" x14ac:dyDescent="0.3">
      <c r="I66" s="165">
        <v>43923.416666666664</v>
      </c>
      <c r="J66" s="167">
        <v>17.007000000000001</v>
      </c>
      <c r="K66" s="167">
        <v>0</v>
      </c>
      <c r="L66" s="169">
        <f t="shared" si="1"/>
        <v>17.007000000000001</v>
      </c>
    </row>
    <row r="67" spans="9:12" ht="14.4" x14ac:dyDescent="0.3">
      <c r="I67" s="166">
        <v>43923.458333333336</v>
      </c>
      <c r="J67" s="168">
        <v>17.013999999999999</v>
      </c>
      <c r="K67" s="168">
        <v>0</v>
      </c>
      <c r="L67" s="169">
        <f t="shared" si="1"/>
        <v>17.013999999999999</v>
      </c>
    </row>
    <row r="68" spans="9:12" ht="14.4" x14ac:dyDescent="0.3">
      <c r="I68" s="165">
        <v>43923.5</v>
      </c>
      <c r="J68" s="167">
        <v>17.004999999999999</v>
      </c>
      <c r="K68" s="167">
        <v>0</v>
      </c>
      <c r="L68" s="169">
        <f t="shared" si="1"/>
        <v>17.004999999999999</v>
      </c>
    </row>
    <row r="69" spans="9:12" ht="14.4" x14ac:dyDescent="0.3">
      <c r="I69" s="166">
        <v>43923.541666666664</v>
      </c>
      <c r="J69" s="168">
        <v>17.010999999999999</v>
      </c>
      <c r="K69" s="168">
        <v>0</v>
      </c>
      <c r="L69" s="169">
        <f t="shared" si="1"/>
        <v>17.010999999999999</v>
      </c>
    </row>
    <row r="70" spans="9:12" ht="14.4" x14ac:dyDescent="0.3">
      <c r="I70" s="165">
        <v>43923.583333333336</v>
      </c>
      <c r="J70" s="167">
        <v>17.013000000000002</v>
      </c>
      <c r="K70" s="167">
        <v>0</v>
      </c>
      <c r="L70" s="169">
        <f t="shared" si="1"/>
        <v>17.013000000000002</v>
      </c>
    </row>
    <row r="71" spans="9:12" ht="14.4" x14ac:dyDescent="0.3">
      <c r="I71" s="166">
        <v>43923.625</v>
      </c>
      <c r="J71" s="168">
        <v>17.007000000000001</v>
      </c>
      <c r="K71" s="168">
        <v>0</v>
      </c>
      <c r="L71" s="169">
        <f t="shared" si="1"/>
        <v>17.007000000000001</v>
      </c>
    </row>
    <row r="72" spans="9:12" ht="14.4" x14ac:dyDescent="0.3">
      <c r="I72" s="165">
        <v>43923.666666666664</v>
      </c>
      <c r="J72" s="167">
        <v>16.991</v>
      </c>
      <c r="K72" s="167">
        <v>0</v>
      </c>
      <c r="L72" s="169">
        <f t="shared" si="1"/>
        <v>16.991</v>
      </c>
    </row>
    <row r="73" spans="9:12" ht="14.4" x14ac:dyDescent="0.3">
      <c r="I73" s="166">
        <v>43923.708333333336</v>
      </c>
      <c r="J73" s="168">
        <v>16.986000000000001</v>
      </c>
      <c r="K73" s="168">
        <v>0</v>
      </c>
      <c r="L73" s="169">
        <f t="shared" ref="L73:L136" si="3">J73-K73</f>
        <v>16.986000000000001</v>
      </c>
    </row>
    <row r="74" spans="9:12" ht="14.4" x14ac:dyDescent="0.3">
      <c r="I74" s="165">
        <v>43923.75</v>
      </c>
      <c r="J74" s="167">
        <v>16.991</v>
      </c>
      <c r="K74" s="167">
        <v>0</v>
      </c>
      <c r="L74" s="169">
        <f t="shared" si="3"/>
        <v>16.991</v>
      </c>
    </row>
    <row r="75" spans="9:12" ht="14.4" x14ac:dyDescent="0.3">
      <c r="I75" s="166">
        <v>43923.791666666664</v>
      </c>
      <c r="J75" s="168">
        <v>16.978999999999999</v>
      </c>
      <c r="K75" s="168">
        <v>0</v>
      </c>
      <c r="L75" s="169">
        <f t="shared" si="3"/>
        <v>16.978999999999999</v>
      </c>
    </row>
    <row r="76" spans="9:12" ht="14.4" x14ac:dyDescent="0.3">
      <c r="I76" s="165">
        <v>43923.833333333336</v>
      </c>
      <c r="J76" s="167">
        <v>16.957999999999998</v>
      </c>
      <c r="K76" s="167">
        <v>0</v>
      </c>
      <c r="L76" s="169">
        <f t="shared" si="3"/>
        <v>16.957999999999998</v>
      </c>
    </row>
    <row r="77" spans="9:12" ht="14.4" x14ac:dyDescent="0.3">
      <c r="I77" s="166">
        <v>43923.875</v>
      </c>
      <c r="J77" s="168">
        <v>16.959</v>
      </c>
      <c r="K77" s="168">
        <v>0</v>
      </c>
      <c r="L77" s="169">
        <f t="shared" si="3"/>
        <v>16.959</v>
      </c>
    </row>
    <row r="78" spans="9:12" ht="14.4" x14ac:dyDescent="0.3">
      <c r="I78" s="165">
        <v>43923.916666666664</v>
      </c>
      <c r="J78" s="167">
        <v>16.974</v>
      </c>
      <c r="K78" s="167">
        <v>0</v>
      </c>
      <c r="L78" s="169">
        <f t="shared" si="3"/>
        <v>16.974</v>
      </c>
    </row>
    <row r="79" spans="9:12" ht="14.4" x14ac:dyDescent="0.3">
      <c r="I79" s="166">
        <v>43923.958333333336</v>
      </c>
      <c r="J79" s="168">
        <v>16.966000000000001</v>
      </c>
      <c r="K79" s="168">
        <v>0</v>
      </c>
      <c r="L79" s="169">
        <f t="shared" si="3"/>
        <v>16.966000000000001</v>
      </c>
    </row>
    <row r="80" spans="9:12" ht="14.4" x14ac:dyDescent="0.3">
      <c r="I80" s="165">
        <v>43924</v>
      </c>
      <c r="J80" s="167">
        <v>16.027999999999999</v>
      </c>
      <c r="K80" s="167">
        <v>0</v>
      </c>
      <c r="L80" s="169">
        <f t="shared" si="3"/>
        <v>16.027999999999999</v>
      </c>
    </row>
    <row r="81" spans="9:12" ht="14.4" x14ac:dyDescent="0.3">
      <c r="I81" s="166">
        <v>43924.041666666664</v>
      </c>
      <c r="J81" s="168">
        <v>16.004999999999999</v>
      </c>
      <c r="K81" s="168">
        <v>0</v>
      </c>
      <c r="L81" s="169">
        <f t="shared" si="3"/>
        <v>16.004999999999999</v>
      </c>
    </row>
    <row r="82" spans="9:12" ht="14.4" x14ac:dyDescent="0.3">
      <c r="I82" s="165">
        <v>43924.083333333336</v>
      </c>
      <c r="J82" s="167">
        <v>16.001000000000001</v>
      </c>
      <c r="K82" s="167">
        <v>0</v>
      </c>
      <c r="L82" s="169">
        <f t="shared" si="3"/>
        <v>16.001000000000001</v>
      </c>
    </row>
    <row r="83" spans="9:12" ht="14.4" x14ac:dyDescent="0.3">
      <c r="I83" s="166">
        <v>43924.125</v>
      </c>
      <c r="J83" s="168">
        <v>15.999000000000001</v>
      </c>
      <c r="K83" s="168">
        <v>0</v>
      </c>
      <c r="L83" s="169">
        <f t="shared" si="3"/>
        <v>15.999000000000001</v>
      </c>
    </row>
    <row r="84" spans="9:12" ht="14.4" x14ac:dyDescent="0.3">
      <c r="I84" s="165">
        <v>43924.166666666664</v>
      </c>
      <c r="J84" s="167">
        <v>15.987</v>
      </c>
      <c r="K84" s="167">
        <v>0</v>
      </c>
      <c r="L84" s="169">
        <f t="shared" si="3"/>
        <v>15.987</v>
      </c>
    </row>
    <row r="85" spans="9:12" ht="14.4" x14ac:dyDescent="0.3">
      <c r="I85" s="166">
        <v>43924.208333333336</v>
      </c>
      <c r="J85" s="168">
        <v>15.981</v>
      </c>
      <c r="K85" s="168">
        <v>0</v>
      </c>
      <c r="L85" s="169">
        <f t="shared" si="3"/>
        <v>15.981</v>
      </c>
    </row>
    <row r="86" spans="9:12" ht="14.4" x14ac:dyDescent="0.3">
      <c r="I86" s="165">
        <v>43924.25</v>
      </c>
      <c r="J86" s="167">
        <v>12.05</v>
      </c>
      <c r="K86" s="167">
        <v>0</v>
      </c>
      <c r="L86" s="169">
        <f t="shared" si="3"/>
        <v>12.05</v>
      </c>
    </row>
    <row r="87" spans="9:12" ht="14.4" x14ac:dyDescent="0.3">
      <c r="I87" s="166">
        <v>43924.291666666664</v>
      </c>
      <c r="J87" s="168">
        <v>12.044</v>
      </c>
      <c r="K87" s="168">
        <v>0</v>
      </c>
      <c r="L87" s="169">
        <f t="shared" si="3"/>
        <v>12.044</v>
      </c>
    </row>
    <row r="88" spans="9:12" ht="14.4" x14ac:dyDescent="0.3">
      <c r="I88" s="165">
        <v>43924.333333333336</v>
      </c>
      <c r="J88" s="167">
        <v>15.994</v>
      </c>
      <c r="K88" s="167">
        <v>0</v>
      </c>
      <c r="L88" s="169">
        <f t="shared" si="3"/>
        <v>15.994</v>
      </c>
    </row>
    <row r="89" spans="9:12" ht="14.4" x14ac:dyDescent="0.3">
      <c r="I89" s="166">
        <v>43924.375</v>
      </c>
      <c r="J89" s="168">
        <v>16.004999999999999</v>
      </c>
      <c r="K89" s="168">
        <v>0</v>
      </c>
      <c r="L89" s="169">
        <f t="shared" si="3"/>
        <v>16.004999999999999</v>
      </c>
    </row>
    <row r="90" spans="9:12" ht="14.4" x14ac:dyDescent="0.3">
      <c r="I90" s="165">
        <v>43924.416666666664</v>
      </c>
      <c r="J90" s="167">
        <v>12.048</v>
      </c>
      <c r="K90" s="167">
        <v>0</v>
      </c>
      <c r="L90" s="169">
        <f t="shared" si="3"/>
        <v>12.048</v>
      </c>
    </row>
    <row r="91" spans="9:12" ht="14.4" x14ac:dyDescent="0.3">
      <c r="I91" s="166">
        <v>43924.458333333336</v>
      </c>
      <c r="J91" s="168">
        <v>12.076000000000001</v>
      </c>
      <c r="K91" s="168">
        <v>0</v>
      </c>
      <c r="L91" s="169">
        <f t="shared" si="3"/>
        <v>12.076000000000001</v>
      </c>
    </row>
    <row r="92" spans="9:12" ht="14.4" x14ac:dyDescent="0.3">
      <c r="I92" s="165">
        <v>43924.5</v>
      </c>
      <c r="J92" s="167">
        <v>12.034000000000001</v>
      </c>
      <c r="K92" s="167">
        <v>0</v>
      </c>
      <c r="L92" s="169">
        <f t="shared" si="3"/>
        <v>12.034000000000001</v>
      </c>
    </row>
    <row r="93" spans="9:12" ht="14.4" x14ac:dyDescent="0.3">
      <c r="I93" s="166">
        <v>43924.541666666664</v>
      </c>
      <c r="J93" s="168">
        <v>12.055</v>
      </c>
      <c r="K93" s="168">
        <v>0</v>
      </c>
      <c r="L93" s="169">
        <f t="shared" si="3"/>
        <v>12.055</v>
      </c>
    </row>
    <row r="94" spans="9:12" ht="14.4" x14ac:dyDescent="0.3">
      <c r="I94" s="165">
        <v>43924.583333333336</v>
      </c>
      <c r="J94" s="167">
        <v>15.959</v>
      </c>
      <c r="K94" s="167">
        <v>0</v>
      </c>
      <c r="L94" s="169">
        <f t="shared" si="3"/>
        <v>15.959</v>
      </c>
    </row>
    <row r="95" spans="9:12" ht="14.4" x14ac:dyDescent="0.3">
      <c r="I95" s="166">
        <v>43924.625</v>
      </c>
      <c r="J95" s="168">
        <v>15.965</v>
      </c>
      <c r="K95" s="168">
        <v>0</v>
      </c>
      <c r="L95" s="169">
        <f t="shared" si="3"/>
        <v>15.965</v>
      </c>
    </row>
    <row r="96" spans="9:12" ht="14.4" x14ac:dyDescent="0.3">
      <c r="I96" s="165">
        <v>43924.666666666664</v>
      </c>
      <c r="J96" s="167">
        <v>12.034000000000001</v>
      </c>
      <c r="K96" s="167">
        <v>0</v>
      </c>
      <c r="L96" s="169">
        <f t="shared" si="3"/>
        <v>12.034000000000001</v>
      </c>
    </row>
    <row r="97" spans="9:12" ht="14.4" x14ac:dyDescent="0.3">
      <c r="I97" s="166">
        <v>43924.708333333336</v>
      </c>
      <c r="J97" s="168">
        <v>11.944000000000001</v>
      </c>
      <c r="K97" s="168">
        <v>0</v>
      </c>
      <c r="L97" s="169">
        <f t="shared" si="3"/>
        <v>11.944000000000001</v>
      </c>
    </row>
    <row r="98" spans="9:12" ht="14.4" x14ac:dyDescent="0.3">
      <c r="I98" s="165">
        <v>43924.75</v>
      </c>
      <c r="J98" s="167">
        <v>11.96</v>
      </c>
      <c r="K98" s="167">
        <v>0</v>
      </c>
      <c r="L98" s="169">
        <f t="shared" si="3"/>
        <v>11.96</v>
      </c>
    </row>
    <row r="99" spans="9:12" ht="14.4" x14ac:dyDescent="0.3">
      <c r="I99" s="166">
        <v>43924.791666666664</v>
      </c>
      <c r="J99" s="168">
        <v>11.942</v>
      </c>
      <c r="K99" s="168">
        <v>0</v>
      </c>
      <c r="L99" s="169">
        <f t="shared" si="3"/>
        <v>11.942</v>
      </c>
    </row>
    <row r="100" spans="9:12" ht="14.4" x14ac:dyDescent="0.3">
      <c r="I100" s="165">
        <v>43924.833333333336</v>
      </c>
      <c r="J100" s="167">
        <v>15.869</v>
      </c>
      <c r="K100" s="167">
        <v>0</v>
      </c>
      <c r="L100" s="169">
        <f t="shared" si="3"/>
        <v>15.869</v>
      </c>
    </row>
    <row r="101" spans="9:12" ht="14.4" x14ac:dyDescent="0.3">
      <c r="I101" s="166">
        <v>43924.875</v>
      </c>
      <c r="J101" s="168">
        <v>15.973000000000001</v>
      </c>
      <c r="K101" s="168">
        <v>0</v>
      </c>
      <c r="L101" s="169">
        <f t="shared" si="3"/>
        <v>15.973000000000001</v>
      </c>
    </row>
    <row r="102" spans="9:12" ht="14.4" x14ac:dyDescent="0.3">
      <c r="I102" s="165">
        <v>43924.916666666664</v>
      </c>
      <c r="J102" s="167">
        <v>15.97</v>
      </c>
      <c r="K102" s="167">
        <v>0</v>
      </c>
      <c r="L102" s="169">
        <f t="shared" si="3"/>
        <v>15.97</v>
      </c>
    </row>
    <row r="103" spans="9:12" ht="14.4" x14ac:dyDescent="0.3">
      <c r="I103" s="166">
        <v>43924.958333333336</v>
      </c>
      <c r="J103" s="168">
        <v>15.984</v>
      </c>
      <c r="K103" s="168">
        <v>0</v>
      </c>
      <c r="L103" s="169">
        <f t="shared" si="3"/>
        <v>15.984</v>
      </c>
    </row>
    <row r="104" spans="9:12" ht="14.4" x14ac:dyDescent="0.3">
      <c r="I104" s="165">
        <v>43925</v>
      </c>
      <c r="J104" s="167">
        <v>11.975</v>
      </c>
      <c r="K104" s="167">
        <v>0</v>
      </c>
      <c r="L104" s="169">
        <f t="shared" si="3"/>
        <v>11.975</v>
      </c>
    </row>
    <row r="105" spans="9:12" ht="14.4" x14ac:dyDescent="0.3">
      <c r="I105" s="166">
        <v>43925.041666666664</v>
      </c>
      <c r="J105" s="168">
        <v>11.959</v>
      </c>
      <c r="K105" s="168">
        <v>0</v>
      </c>
      <c r="L105" s="169">
        <f t="shared" si="3"/>
        <v>11.959</v>
      </c>
    </row>
    <row r="106" spans="9:12" ht="14.4" x14ac:dyDescent="0.3">
      <c r="I106" s="165">
        <v>43925.083333333336</v>
      </c>
      <c r="J106" s="167">
        <v>11.962</v>
      </c>
      <c r="K106" s="167">
        <v>0</v>
      </c>
      <c r="L106" s="169">
        <f t="shared" si="3"/>
        <v>11.962</v>
      </c>
    </row>
    <row r="107" spans="9:12" ht="14.4" x14ac:dyDescent="0.3">
      <c r="I107" s="166">
        <v>43925.125</v>
      </c>
      <c r="J107" s="168">
        <v>11.967000000000001</v>
      </c>
      <c r="K107" s="168">
        <v>0</v>
      </c>
      <c r="L107" s="169">
        <f t="shared" si="3"/>
        <v>11.967000000000001</v>
      </c>
    </row>
    <row r="108" spans="9:12" ht="14.4" x14ac:dyDescent="0.3">
      <c r="I108" s="165">
        <v>43925.166666666664</v>
      </c>
      <c r="J108" s="167">
        <v>11.974</v>
      </c>
      <c r="K108" s="167">
        <v>0</v>
      </c>
      <c r="L108" s="169">
        <f t="shared" si="3"/>
        <v>11.974</v>
      </c>
    </row>
    <row r="109" spans="9:12" ht="14.4" x14ac:dyDescent="0.3">
      <c r="I109" s="166">
        <v>43925.208333333336</v>
      </c>
      <c r="J109" s="168">
        <v>11.972</v>
      </c>
      <c r="K109" s="168">
        <v>0</v>
      </c>
      <c r="L109" s="169">
        <f t="shared" si="3"/>
        <v>11.972</v>
      </c>
    </row>
    <row r="110" spans="9:12" ht="14.4" x14ac:dyDescent="0.3">
      <c r="I110" s="165">
        <v>43925.25</v>
      </c>
      <c r="J110" s="167">
        <v>13.991</v>
      </c>
      <c r="K110" s="167">
        <v>0</v>
      </c>
      <c r="L110" s="169">
        <f t="shared" si="3"/>
        <v>13.991</v>
      </c>
    </row>
    <row r="111" spans="9:12" ht="14.4" x14ac:dyDescent="0.3">
      <c r="I111" s="166">
        <v>43925.291666666664</v>
      </c>
      <c r="J111" s="168">
        <v>14.038</v>
      </c>
      <c r="K111" s="168">
        <v>0</v>
      </c>
      <c r="L111" s="169">
        <f t="shared" si="3"/>
        <v>14.038</v>
      </c>
    </row>
    <row r="112" spans="9:12" ht="14.4" x14ac:dyDescent="0.3">
      <c r="I112" s="165">
        <v>43925.333333333336</v>
      </c>
      <c r="J112" s="167">
        <v>13.975</v>
      </c>
      <c r="K112" s="167">
        <v>0</v>
      </c>
      <c r="L112" s="169">
        <f t="shared" si="3"/>
        <v>13.975</v>
      </c>
    </row>
    <row r="113" spans="9:12" ht="14.4" x14ac:dyDescent="0.3">
      <c r="I113" s="166">
        <v>43925.375</v>
      </c>
      <c r="J113" s="168">
        <v>14.003</v>
      </c>
      <c r="K113" s="168">
        <v>0</v>
      </c>
      <c r="L113" s="169">
        <f t="shared" si="3"/>
        <v>14.003</v>
      </c>
    </row>
    <row r="114" spans="9:12" ht="14.4" x14ac:dyDescent="0.3">
      <c r="I114" s="165">
        <v>43925.416666666664</v>
      </c>
      <c r="J114" s="167">
        <v>13.996</v>
      </c>
      <c r="K114" s="167">
        <v>0</v>
      </c>
      <c r="L114" s="169">
        <f t="shared" si="3"/>
        <v>13.996</v>
      </c>
    </row>
    <row r="115" spans="9:12" ht="14.4" x14ac:dyDescent="0.3">
      <c r="I115" s="166">
        <v>43925.458333333336</v>
      </c>
      <c r="J115" s="168">
        <v>13.992000000000001</v>
      </c>
      <c r="K115" s="168">
        <v>0</v>
      </c>
      <c r="L115" s="169">
        <f t="shared" si="3"/>
        <v>13.992000000000001</v>
      </c>
    </row>
    <row r="116" spans="9:12" ht="14.4" x14ac:dyDescent="0.3">
      <c r="I116" s="165">
        <v>43925.5</v>
      </c>
      <c r="J116" s="167">
        <v>13.984</v>
      </c>
      <c r="K116" s="167">
        <v>0</v>
      </c>
      <c r="L116" s="169">
        <f t="shared" si="3"/>
        <v>13.984</v>
      </c>
    </row>
    <row r="117" spans="9:12" ht="14.4" x14ac:dyDescent="0.3">
      <c r="I117" s="166">
        <v>43925.541666666664</v>
      </c>
      <c r="J117" s="168">
        <v>11.045999999999999</v>
      </c>
      <c r="K117" s="168">
        <v>0</v>
      </c>
      <c r="L117" s="169">
        <f t="shared" si="3"/>
        <v>11.045999999999999</v>
      </c>
    </row>
    <row r="118" spans="9:12" ht="14.4" x14ac:dyDescent="0.3">
      <c r="I118" s="165">
        <v>43925.583333333336</v>
      </c>
      <c r="J118" s="167">
        <v>11.074</v>
      </c>
      <c r="K118" s="167">
        <v>0</v>
      </c>
      <c r="L118" s="169">
        <f t="shared" si="3"/>
        <v>11.074</v>
      </c>
    </row>
    <row r="119" spans="9:12" ht="14.4" x14ac:dyDescent="0.3">
      <c r="I119" s="166">
        <v>43925.625</v>
      </c>
      <c r="J119" s="168">
        <v>11.055999999999999</v>
      </c>
      <c r="K119" s="168">
        <v>0</v>
      </c>
      <c r="L119" s="169">
        <f t="shared" si="3"/>
        <v>11.055999999999999</v>
      </c>
    </row>
    <row r="120" spans="9:12" ht="14.4" x14ac:dyDescent="0.3">
      <c r="I120" s="165">
        <v>43925.666666666664</v>
      </c>
      <c r="J120" s="167">
        <v>14.002000000000001</v>
      </c>
      <c r="K120" s="167">
        <v>0</v>
      </c>
      <c r="L120" s="169">
        <f t="shared" si="3"/>
        <v>14.002000000000001</v>
      </c>
    </row>
    <row r="121" spans="9:12" ht="14.4" x14ac:dyDescent="0.3">
      <c r="I121" s="166">
        <v>43925.708333333336</v>
      </c>
      <c r="J121" s="168">
        <v>14.032</v>
      </c>
      <c r="K121" s="168">
        <v>0</v>
      </c>
      <c r="L121" s="169">
        <f t="shared" si="3"/>
        <v>14.032</v>
      </c>
    </row>
    <row r="122" spans="9:12" ht="14.4" x14ac:dyDescent="0.3">
      <c r="I122" s="165">
        <v>43925.75</v>
      </c>
      <c r="J122" s="167">
        <v>14.002000000000001</v>
      </c>
      <c r="K122" s="167">
        <v>0</v>
      </c>
      <c r="L122" s="169">
        <f t="shared" si="3"/>
        <v>14.002000000000001</v>
      </c>
    </row>
    <row r="123" spans="9:12" ht="14.4" x14ac:dyDescent="0.3">
      <c r="I123" s="166">
        <v>43925.791666666664</v>
      </c>
      <c r="J123" s="168">
        <v>14.003</v>
      </c>
      <c r="K123" s="168">
        <v>0</v>
      </c>
      <c r="L123" s="169">
        <f t="shared" si="3"/>
        <v>14.003</v>
      </c>
    </row>
    <row r="124" spans="9:12" ht="14.4" x14ac:dyDescent="0.3">
      <c r="I124" s="165">
        <v>43925.833333333336</v>
      </c>
      <c r="J124" s="167">
        <v>13.991</v>
      </c>
      <c r="K124" s="167">
        <v>0</v>
      </c>
      <c r="L124" s="169">
        <f t="shared" si="3"/>
        <v>13.991</v>
      </c>
    </row>
    <row r="125" spans="9:12" ht="14.4" x14ac:dyDescent="0.3">
      <c r="I125" s="166">
        <v>43925.875</v>
      </c>
      <c r="J125" s="168">
        <v>13.976000000000001</v>
      </c>
      <c r="K125" s="168">
        <v>0</v>
      </c>
      <c r="L125" s="169">
        <f t="shared" si="3"/>
        <v>13.976000000000001</v>
      </c>
    </row>
    <row r="126" spans="9:12" ht="14.4" x14ac:dyDescent="0.3">
      <c r="I126" s="165">
        <v>43925.916666666664</v>
      </c>
      <c r="J126" s="167">
        <v>12.826000000000001</v>
      </c>
      <c r="K126" s="167">
        <v>0</v>
      </c>
      <c r="L126" s="169">
        <f t="shared" si="3"/>
        <v>12.826000000000001</v>
      </c>
    </row>
    <row r="127" spans="9:12" ht="14.4" x14ac:dyDescent="0.3">
      <c r="I127" s="166">
        <v>43925.958333333336</v>
      </c>
      <c r="J127" s="168">
        <v>12.736000000000001</v>
      </c>
      <c r="K127" s="168">
        <v>0</v>
      </c>
      <c r="L127" s="169">
        <f t="shared" si="3"/>
        <v>12.736000000000001</v>
      </c>
    </row>
    <row r="128" spans="9:12" ht="14.4" x14ac:dyDescent="0.3">
      <c r="I128" s="165">
        <v>43926</v>
      </c>
      <c r="J128" s="167">
        <v>10.005000000000001</v>
      </c>
      <c r="K128" s="167">
        <v>0</v>
      </c>
      <c r="L128" s="169">
        <f t="shared" si="3"/>
        <v>10.005000000000001</v>
      </c>
    </row>
    <row r="129" spans="9:12" ht="14.4" x14ac:dyDescent="0.3">
      <c r="I129" s="166">
        <v>43926.041666666664</v>
      </c>
      <c r="J129" s="168">
        <v>9.9689999999999994</v>
      </c>
      <c r="K129" s="168">
        <v>0</v>
      </c>
      <c r="L129" s="169">
        <f t="shared" si="3"/>
        <v>9.9689999999999994</v>
      </c>
    </row>
    <row r="130" spans="9:12" ht="14.4" x14ac:dyDescent="0.3">
      <c r="I130" s="165">
        <v>43926.083333333336</v>
      </c>
      <c r="J130" s="167">
        <v>9.9749999999999996</v>
      </c>
      <c r="K130" s="167">
        <v>0</v>
      </c>
      <c r="L130" s="169">
        <f t="shared" si="3"/>
        <v>9.9749999999999996</v>
      </c>
    </row>
    <row r="131" spans="9:12" ht="14.4" x14ac:dyDescent="0.3">
      <c r="I131" s="166">
        <v>43926.125</v>
      </c>
      <c r="J131" s="168">
        <v>9.9819999999999993</v>
      </c>
      <c r="K131" s="168">
        <v>0</v>
      </c>
      <c r="L131" s="169">
        <f t="shared" si="3"/>
        <v>9.9819999999999993</v>
      </c>
    </row>
    <row r="132" spans="9:12" ht="14.4" x14ac:dyDescent="0.3">
      <c r="I132" s="165">
        <v>43926.166666666664</v>
      </c>
      <c r="J132" s="167">
        <v>9.9779999999999998</v>
      </c>
      <c r="K132" s="167">
        <v>0</v>
      </c>
      <c r="L132" s="169">
        <f t="shared" si="3"/>
        <v>9.9779999999999998</v>
      </c>
    </row>
    <row r="133" spans="9:12" ht="14.4" x14ac:dyDescent="0.3">
      <c r="I133" s="166">
        <v>43926.208333333336</v>
      </c>
      <c r="J133" s="168">
        <v>9.9770000000000003</v>
      </c>
      <c r="K133" s="168">
        <v>0</v>
      </c>
      <c r="L133" s="169">
        <f t="shared" si="3"/>
        <v>9.9770000000000003</v>
      </c>
    </row>
    <row r="134" spans="9:12" ht="14.4" x14ac:dyDescent="0.3">
      <c r="I134" s="165">
        <v>43926.25</v>
      </c>
      <c r="J134" s="167">
        <v>9.9870000000000001</v>
      </c>
      <c r="K134" s="167">
        <v>0</v>
      </c>
      <c r="L134" s="169">
        <f t="shared" si="3"/>
        <v>9.9870000000000001</v>
      </c>
    </row>
    <row r="135" spans="9:12" ht="14.4" x14ac:dyDescent="0.3">
      <c r="I135" s="166">
        <v>43926.291666666664</v>
      </c>
      <c r="J135" s="168">
        <v>10</v>
      </c>
      <c r="K135" s="168">
        <v>0</v>
      </c>
      <c r="L135" s="169">
        <f t="shared" si="3"/>
        <v>10</v>
      </c>
    </row>
    <row r="136" spans="9:12" ht="14.4" x14ac:dyDescent="0.3">
      <c r="I136" s="165">
        <v>43926.333333333336</v>
      </c>
      <c r="J136" s="167">
        <v>10.013</v>
      </c>
      <c r="K136" s="167">
        <v>0</v>
      </c>
      <c r="L136" s="169">
        <f t="shared" si="3"/>
        <v>10.013</v>
      </c>
    </row>
    <row r="137" spans="9:12" ht="14.4" x14ac:dyDescent="0.3">
      <c r="I137" s="166">
        <v>43926.375</v>
      </c>
      <c r="J137" s="168">
        <v>10.025</v>
      </c>
      <c r="K137" s="168">
        <v>0</v>
      </c>
      <c r="L137" s="169">
        <f t="shared" ref="L137:L200" si="4">J137-K137</f>
        <v>10.025</v>
      </c>
    </row>
    <row r="138" spans="9:12" ht="14.4" x14ac:dyDescent="0.3">
      <c r="I138" s="165">
        <v>43926.416666666664</v>
      </c>
      <c r="J138" s="167">
        <v>12.012</v>
      </c>
      <c r="K138" s="167">
        <v>0</v>
      </c>
      <c r="L138" s="169">
        <f t="shared" si="4"/>
        <v>12.012</v>
      </c>
    </row>
    <row r="139" spans="9:12" ht="14.4" x14ac:dyDescent="0.3">
      <c r="I139" s="166">
        <v>43926.458333333336</v>
      </c>
      <c r="J139" s="168">
        <v>11.984999999999999</v>
      </c>
      <c r="K139" s="168">
        <v>0</v>
      </c>
      <c r="L139" s="169">
        <f t="shared" si="4"/>
        <v>11.984999999999999</v>
      </c>
    </row>
    <row r="140" spans="9:12" ht="14.4" x14ac:dyDescent="0.3">
      <c r="I140" s="165">
        <v>43926.5</v>
      </c>
      <c r="J140" s="167">
        <v>11.98</v>
      </c>
      <c r="K140" s="167">
        <v>0</v>
      </c>
      <c r="L140" s="169">
        <f t="shared" si="4"/>
        <v>11.98</v>
      </c>
    </row>
    <row r="141" spans="9:12" ht="14.4" x14ac:dyDescent="0.3">
      <c r="I141" s="166">
        <v>43926.541666666664</v>
      </c>
      <c r="J141" s="168">
        <v>11.981999999999999</v>
      </c>
      <c r="K141" s="168">
        <v>0</v>
      </c>
      <c r="L141" s="169">
        <f t="shared" si="4"/>
        <v>11.981999999999999</v>
      </c>
    </row>
    <row r="142" spans="9:12" ht="14.4" x14ac:dyDescent="0.3">
      <c r="I142" s="165">
        <v>43926.583333333336</v>
      </c>
      <c r="J142" s="167">
        <v>11.984</v>
      </c>
      <c r="K142" s="167">
        <v>0</v>
      </c>
      <c r="L142" s="169">
        <f t="shared" si="4"/>
        <v>11.984</v>
      </c>
    </row>
    <row r="143" spans="9:12" ht="14.4" x14ac:dyDescent="0.3">
      <c r="I143" s="166">
        <v>43926.625</v>
      </c>
      <c r="J143" s="168">
        <v>11.989000000000001</v>
      </c>
      <c r="K143" s="168">
        <v>0</v>
      </c>
      <c r="L143" s="169">
        <f t="shared" si="4"/>
        <v>11.989000000000001</v>
      </c>
    </row>
    <row r="144" spans="9:12" ht="14.4" x14ac:dyDescent="0.3">
      <c r="I144" s="165">
        <v>43926.666666666664</v>
      </c>
      <c r="J144" s="167">
        <v>11.987</v>
      </c>
      <c r="K144" s="167">
        <v>0</v>
      </c>
      <c r="L144" s="169">
        <f t="shared" si="4"/>
        <v>11.987</v>
      </c>
    </row>
    <row r="145" spans="9:12" ht="14.4" x14ac:dyDescent="0.3">
      <c r="I145" s="166">
        <v>43926.708333333336</v>
      </c>
      <c r="J145" s="168">
        <v>11.987</v>
      </c>
      <c r="K145" s="168">
        <v>0</v>
      </c>
      <c r="L145" s="169">
        <f t="shared" si="4"/>
        <v>11.987</v>
      </c>
    </row>
    <row r="146" spans="9:12" ht="14.4" x14ac:dyDescent="0.3">
      <c r="I146" s="165">
        <v>43926.75</v>
      </c>
      <c r="J146" s="167">
        <v>11.997</v>
      </c>
      <c r="K146" s="167">
        <v>0</v>
      </c>
      <c r="L146" s="169">
        <f t="shared" si="4"/>
        <v>11.997</v>
      </c>
    </row>
    <row r="147" spans="9:12" ht="14.4" x14ac:dyDescent="0.3">
      <c r="I147" s="166">
        <v>43926.791666666664</v>
      </c>
      <c r="J147" s="168">
        <v>11.997999999999999</v>
      </c>
      <c r="K147" s="168">
        <v>0</v>
      </c>
      <c r="L147" s="169">
        <f t="shared" si="4"/>
        <v>11.997999999999999</v>
      </c>
    </row>
    <row r="148" spans="9:12" ht="14.4" x14ac:dyDescent="0.3">
      <c r="I148" s="165">
        <v>43926.833333333336</v>
      </c>
      <c r="J148" s="167">
        <v>11.996</v>
      </c>
      <c r="K148" s="167">
        <v>0</v>
      </c>
      <c r="L148" s="169">
        <f t="shared" si="4"/>
        <v>11.996</v>
      </c>
    </row>
    <row r="149" spans="9:12" ht="14.4" x14ac:dyDescent="0.3">
      <c r="I149" s="166">
        <v>43926.875</v>
      </c>
      <c r="J149" s="168">
        <v>12.000999999999999</v>
      </c>
      <c r="K149" s="168">
        <v>0</v>
      </c>
      <c r="L149" s="169">
        <f t="shared" si="4"/>
        <v>12.000999999999999</v>
      </c>
    </row>
    <row r="150" spans="9:12" ht="14.4" x14ac:dyDescent="0.3">
      <c r="I150" s="165">
        <v>43926.916666666664</v>
      </c>
      <c r="J150" s="167">
        <v>11.999000000000001</v>
      </c>
      <c r="K150" s="167">
        <v>0</v>
      </c>
      <c r="L150" s="169">
        <f t="shared" si="4"/>
        <v>11.999000000000001</v>
      </c>
    </row>
    <row r="151" spans="9:12" ht="14.4" x14ac:dyDescent="0.3">
      <c r="I151" s="166">
        <v>43926.958333333336</v>
      </c>
      <c r="J151" s="168">
        <v>10.035</v>
      </c>
      <c r="K151" s="168">
        <v>0</v>
      </c>
      <c r="L151" s="169">
        <f t="shared" si="4"/>
        <v>10.035</v>
      </c>
    </row>
    <row r="152" spans="9:12" ht="14.4" x14ac:dyDescent="0.3">
      <c r="I152" s="165">
        <v>43927</v>
      </c>
      <c r="J152" s="167">
        <v>10.021000000000001</v>
      </c>
      <c r="K152" s="167">
        <v>0</v>
      </c>
      <c r="L152" s="169">
        <f t="shared" si="4"/>
        <v>10.021000000000001</v>
      </c>
    </row>
    <row r="153" spans="9:12" ht="14.4" x14ac:dyDescent="0.3">
      <c r="I153" s="166">
        <v>43927.041666666664</v>
      </c>
      <c r="J153" s="168">
        <v>10.052</v>
      </c>
      <c r="K153" s="168">
        <v>0</v>
      </c>
      <c r="L153" s="169">
        <f t="shared" si="4"/>
        <v>10.052</v>
      </c>
    </row>
    <row r="154" spans="9:12" ht="14.4" x14ac:dyDescent="0.3">
      <c r="I154" s="165">
        <v>43927.083333333336</v>
      </c>
      <c r="J154" s="167">
        <v>10.065</v>
      </c>
      <c r="K154" s="167">
        <v>0</v>
      </c>
      <c r="L154" s="169">
        <f t="shared" si="4"/>
        <v>10.065</v>
      </c>
    </row>
    <row r="155" spans="9:12" ht="14.4" x14ac:dyDescent="0.3">
      <c r="I155" s="166">
        <v>43927.125</v>
      </c>
      <c r="J155" s="168">
        <v>10.077</v>
      </c>
      <c r="K155" s="168">
        <v>0</v>
      </c>
      <c r="L155" s="169">
        <f t="shared" si="4"/>
        <v>10.077</v>
      </c>
    </row>
    <row r="156" spans="9:12" ht="14.4" x14ac:dyDescent="0.3">
      <c r="I156" s="165">
        <v>43927.166666666664</v>
      </c>
      <c r="J156" s="167">
        <v>10.076000000000001</v>
      </c>
      <c r="K156" s="167">
        <v>0</v>
      </c>
      <c r="L156" s="169">
        <f t="shared" si="4"/>
        <v>10.076000000000001</v>
      </c>
    </row>
    <row r="157" spans="9:12" ht="14.4" x14ac:dyDescent="0.3">
      <c r="I157" s="166">
        <v>43927.208333333336</v>
      </c>
      <c r="J157" s="168">
        <v>10.08</v>
      </c>
      <c r="K157" s="168">
        <v>0</v>
      </c>
      <c r="L157" s="169">
        <f t="shared" si="4"/>
        <v>10.08</v>
      </c>
    </row>
    <row r="158" spans="9:12" ht="14.4" x14ac:dyDescent="0.3">
      <c r="I158" s="165">
        <v>43927.25</v>
      </c>
      <c r="J158" s="167">
        <v>10.045999999999999</v>
      </c>
      <c r="K158" s="167">
        <v>0</v>
      </c>
      <c r="L158" s="169">
        <f t="shared" si="4"/>
        <v>10.045999999999999</v>
      </c>
    </row>
    <row r="159" spans="9:12" ht="14.4" x14ac:dyDescent="0.3">
      <c r="I159" s="166">
        <v>43927.291666666664</v>
      </c>
      <c r="J159" s="168">
        <v>10.032999999999999</v>
      </c>
      <c r="K159" s="168">
        <v>0</v>
      </c>
      <c r="L159" s="169">
        <f t="shared" si="4"/>
        <v>10.032999999999999</v>
      </c>
    </row>
    <row r="160" spans="9:12" ht="14.4" x14ac:dyDescent="0.3">
      <c r="I160" s="165">
        <v>43927.333333333336</v>
      </c>
      <c r="J160" s="167">
        <v>12.042</v>
      </c>
      <c r="K160" s="167">
        <v>0</v>
      </c>
      <c r="L160" s="169">
        <f t="shared" si="4"/>
        <v>12.042</v>
      </c>
    </row>
    <row r="161" spans="9:12" ht="14.4" x14ac:dyDescent="0.3">
      <c r="I161" s="166">
        <v>43927.375</v>
      </c>
      <c r="J161" s="168">
        <v>12.09</v>
      </c>
      <c r="K161" s="168">
        <v>0</v>
      </c>
      <c r="L161" s="169">
        <f t="shared" si="4"/>
        <v>12.09</v>
      </c>
    </row>
    <row r="162" spans="9:12" ht="14.4" x14ac:dyDescent="0.3">
      <c r="I162" s="165">
        <v>43927.416666666664</v>
      </c>
      <c r="J162" s="167">
        <v>12.095000000000001</v>
      </c>
      <c r="K162" s="167">
        <v>0</v>
      </c>
      <c r="L162" s="169">
        <f t="shared" si="4"/>
        <v>12.095000000000001</v>
      </c>
    </row>
    <row r="163" spans="9:12" ht="14.4" x14ac:dyDescent="0.3">
      <c r="I163" s="166">
        <v>43927.458333333336</v>
      </c>
      <c r="J163" s="168">
        <v>12.098000000000001</v>
      </c>
      <c r="K163" s="168">
        <v>0</v>
      </c>
      <c r="L163" s="169">
        <f t="shared" si="4"/>
        <v>12.098000000000001</v>
      </c>
    </row>
    <row r="164" spans="9:12" ht="14.4" x14ac:dyDescent="0.3">
      <c r="I164" s="165">
        <v>43927.5</v>
      </c>
      <c r="J164" s="167">
        <v>9.9809999999999999</v>
      </c>
      <c r="K164" s="167">
        <v>0</v>
      </c>
      <c r="L164" s="169">
        <f t="shared" si="4"/>
        <v>9.9809999999999999</v>
      </c>
    </row>
    <row r="165" spans="9:12" ht="14.4" x14ac:dyDescent="0.3">
      <c r="I165" s="166">
        <v>43927.541666666664</v>
      </c>
      <c r="J165" s="168">
        <v>9.9689999999999994</v>
      </c>
      <c r="K165" s="168">
        <v>0</v>
      </c>
      <c r="L165" s="169">
        <f t="shared" si="4"/>
        <v>9.9689999999999994</v>
      </c>
    </row>
    <row r="166" spans="9:12" ht="14.4" x14ac:dyDescent="0.3">
      <c r="I166" s="165">
        <v>43927.583333333336</v>
      </c>
      <c r="J166" s="167">
        <v>9.9689999999999994</v>
      </c>
      <c r="K166" s="167">
        <v>0</v>
      </c>
      <c r="L166" s="169">
        <f t="shared" si="4"/>
        <v>9.9689999999999994</v>
      </c>
    </row>
    <row r="167" spans="9:12" ht="14.4" x14ac:dyDescent="0.3">
      <c r="I167" s="166">
        <v>43927.625</v>
      </c>
      <c r="J167" s="168">
        <v>9.98</v>
      </c>
      <c r="K167" s="168">
        <v>0</v>
      </c>
      <c r="L167" s="169">
        <f t="shared" si="4"/>
        <v>9.98</v>
      </c>
    </row>
    <row r="168" spans="9:12" ht="14.4" x14ac:dyDescent="0.3">
      <c r="I168" s="165">
        <v>43927.666666666664</v>
      </c>
      <c r="J168" s="167">
        <v>9.9830000000000005</v>
      </c>
      <c r="K168" s="167">
        <v>0</v>
      </c>
      <c r="L168" s="169">
        <f t="shared" si="4"/>
        <v>9.9830000000000005</v>
      </c>
    </row>
    <row r="169" spans="9:12" ht="14.4" x14ac:dyDescent="0.3">
      <c r="I169" s="166">
        <v>43927.708333333336</v>
      </c>
      <c r="J169" s="168">
        <v>9.9779999999999998</v>
      </c>
      <c r="K169" s="168">
        <v>0</v>
      </c>
      <c r="L169" s="169">
        <f t="shared" si="4"/>
        <v>9.9779999999999998</v>
      </c>
    </row>
    <row r="170" spans="9:12" ht="14.4" x14ac:dyDescent="0.3">
      <c r="I170" s="165">
        <v>43927.75</v>
      </c>
      <c r="J170" s="167">
        <v>9.99</v>
      </c>
      <c r="K170" s="167">
        <v>0</v>
      </c>
      <c r="L170" s="169">
        <f t="shared" si="4"/>
        <v>9.99</v>
      </c>
    </row>
    <row r="171" spans="9:12" ht="14.4" x14ac:dyDescent="0.3">
      <c r="I171" s="166">
        <v>43927.791666666664</v>
      </c>
      <c r="J171" s="168">
        <v>9.9909999999999997</v>
      </c>
      <c r="K171" s="168">
        <v>0</v>
      </c>
      <c r="L171" s="169">
        <f t="shared" si="4"/>
        <v>9.9909999999999997</v>
      </c>
    </row>
    <row r="172" spans="9:12" ht="14.4" x14ac:dyDescent="0.3">
      <c r="I172" s="165">
        <v>43927.833333333336</v>
      </c>
      <c r="J172" s="167">
        <v>9.9920000000000009</v>
      </c>
      <c r="K172" s="167">
        <v>0</v>
      </c>
      <c r="L172" s="169">
        <f t="shared" si="4"/>
        <v>9.9920000000000009</v>
      </c>
    </row>
    <row r="173" spans="9:12" ht="14.4" x14ac:dyDescent="0.3">
      <c r="I173" s="166">
        <v>43927.875</v>
      </c>
      <c r="J173" s="168">
        <v>9.9740000000000002</v>
      </c>
      <c r="K173" s="168">
        <v>0</v>
      </c>
      <c r="L173" s="169">
        <f t="shared" si="4"/>
        <v>9.9740000000000002</v>
      </c>
    </row>
    <row r="174" spans="9:12" ht="14.4" x14ac:dyDescent="0.3">
      <c r="I174" s="165">
        <v>43927.916666666664</v>
      </c>
      <c r="J174" s="167">
        <v>12.051</v>
      </c>
      <c r="K174" s="167">
        <v>0</v>
      </c>
      <c r="L174" s="169">
        <f t="shared" si="4"/>
        <v>12.051</v>
      </c>
    </row>
    <row r="175" spans="9:12" ht="14.4" x14ac:dyDescent="0.3">
      <c r="I175" s="166">
        <v>43927.958333333336</v>
      </c>
      <c r="J175" s="168">
        <v>12.045</v>
      </c>
      <c r="K175" s="168">
        <v>0</v>
      </c>
      <c r="L175" s="169">
        <f t="shared" si="4"/>
        <v>12.045</v>
      </c>
    </row>
    <row r="176" spans="9:12" ht="14.4" x14ac:dyDescent="0.3">
      <c r="I176" s="165">
        <v>43928</v>
      </c>
      <c r="J176" s="167">
        <v>9.984</v>
      </c>
      <c r="K176" s="167">
        <v>0</v>
      </c>
      <c r="L176" s="169">
        <f t="shared" si="4"/>
        <v>9.984</v>
      </c>
    </row>
    <row r="177" spans="9:12" ht="14.4" x14ac:dyDescent="0.3">
      <c r="I177" s="166">
        <v>43928.041666666664</v>
      </c>
      <c r="J177" s="168">
        <v>9.9770000000000003</v>
      </c>
      <c r="K177" s="168">
        <v>0</v>
      </c>
      <c r="L177" s="169">
        <f t="shared" si="4"/>
        <v>9.9770000000000003</v>
      </c>
    </row>
    <row r="178" spans="9:12" ht="14.4" x14ac:dyDescent="0.3">
      <c r="I178" s="165">
        <v>43928.083333333336</v>
      </c>
      <c r="J178" s="167">
        <v>9.9749999999999996</v>
      </c>
      <c r="K178" s="167">
        <v>0</v>
      </c>
      <c r="L178" s="169">
        <f t="shared" si="4"/>
        <v>9.9749999999999996</v>
      </c>
    </row>
    <row r="179" spans="9:12" ht="14.4" x14ac:dyDescent="0.3">
      <c r="I179" s="166">
        <v>43928.125</v>
      </c>
      <c r="J179" s="168">
        <v>9.9749999999999996</v>
      </c>
      <c r="K179" s="168">
        <v>0</v>
      </c>
      <c r="L179" s="169">
        <f t="shared" si="4"/>
        <v>9.9749999999999996</v>
      </c>
    </row>
    <row r="180" spans="9:12" ht="14.4" x14ac:dyDescent="0.3">
      <c r="I180" s="165">
        <v>43928.166666666664</v>
      </c>
      <c r="J180" s="167">
        <v>8.984</v>
      </c>
      <c r="K180" s="167">
        <v>0</v>
      </c>
      <c r="L180" s="169">
        <f t="shared" si="4"/>
        <v>8.984</v>
      </c>
    </row>
    <row r="181" spans="9:12" ht="14.4" x14ac:dyDescent="0.3">
      <c r="I181" s="166">
        <v>43928.208333333336</v>
      </c>
      <c r="J181" s="168">
        <v>8.9250000000000007</v>
      </c>
      <c r="K181" s="168">
        <v>0</v>
      </c>
      <c r="L181" s="169">
        <f t="shared" si="4"/>
        <v>8.9250000000000007</v>
      </c>
    </row>
    <row r="182" spans="9:12" ht="14.4" x14ac:dyDescent="0.3">
      <c r="I182" s="165">
        <v>43928.25</v>
      </c>
      <c r="J182" s="167">
        <v>8.9280000000000008</v>
      </c>
      <c r="K182" s="167">
        <v>0</v>
      </c>
      <c r="L182" s="169">
        <f t="shared" si="4"/>
        <v>8.9280000000000008</v>
      </c>
    </row>
    <row r="183" spans="9:12" ht="14.4" x14ac:dyDescent="0.3">
      <c r="I183" s="166">
        <v>43928.291666666664</v>
      </c>
      <c r="J183" s="168">
        <v>8.9290000000000003</v>
      </c>
      <c r="K183" s="168">
        <v>0</v>
      </c>
      <c r="L183" s="169">
        <f t="shared" si="4"/>
        <v>8.9290000000000003</v>
      </c>
    </row>
    <row r="184" spans="9:12" ht="14.4" x14ac:dyDescent="0.3">
      <c r="I184" s="165">
        <v>43928.333333333336</v>
      </c>
      <c r="J184" s="167">
        <v>10.022</v>
      </c>
      <c r="K184" s="167">
        <v>0</v>
      </c>
      <c r="L184" s="169">
        <f t="shared" si="4"/>
        <v>10.022</v>
      </c>
    </row>
    <row r="185" spans="9:12" ht="14.4" x14ac:dyDescent="0.3">
      <c r="I185" s="166">
        <v>43928.375</v>
      </c>
      <c r="J185" s="168">
        <v>10.026</v>
      </c>
      <c r="K185" s="168">
        <v>0</v>
      </c>
      <c r="L185" s="169">
        <f t="shared" si="4"/>
        <v>10.026</v>
      </c>
    </row>
    <row r="186" spans="9:12" ht="14.4" x14ac:dyDescent="0.3">
      <c r="I186" s="165">
        <v>43928.416666666664</v>
      </c>
      <c r="J186" s="167">
        <v>10.037000000000001</v>
      </c>
      <c r="K186" s="167">
        <v>0</v>
      </c>
      <c r="L186" s="169">
        <f t="shared" si="4"/>
        <v>10.037000000000001</v>
      </c>
    </row>
    <row r="187" spans="9:12" ht="14.4" x14ac:dyDescent="0.3">
      <c r="I187" s="166">
        <v>43928.458333333336</v>
      </c>
      <c r="J187" s="168">
        <v>10.038</v>
      </c>
      <c r="K187" s="168">
        <v>0</v>
      </c>
      <c r="L187" s="169">
        <f t="shared" si="4"/>
        <v>10.038</v>
      </c>
    </row>
    <row r="188" spans="9:12" ht="14.4" x14ac:dyDescent="0.3">
      <c r="I188" s="165">
        <v>43928.5</v>
      </c>
      <c r="J188" s="167">
        <v>10.042</v>
      </c>
      <c r="K188" s="167">
        <v>0</v>
      </c>
      <c r="L188" s="169">
        <f t="shared" si="4"/>
        <v>10.042</v>
      </c>
    </row>
    <row r="189" spans="9:12" ht="14.4" x14ac:dyDescent="0.3">
      <c r="I189" s="166">
        <v>43928.541666666664</v>
      </c>
      <c r="J189" s="168">
        <v>10.053000000000001</v>
      </c>
      <c r="K189" s="168">
        <v>0</v>
      </c>
      <c r="L189" s="169">
        <f t="shared" si="4"/>
        <v>10.053000000000001</v>
      </c>
    </row>
    <row r="190" spans="9:12" ht="14.4" x14ac:dyDescent="0.3">
      <c r="I190" s="165">
        <v>43928.583333333336</v>
      </c>
      <c r="J190" s="167">
        <v>10.058</v>
      </c>
      <c r="K190" s="167">
        <v>0</v>
      </c>
      <c r="L190" s="169">
        <f t="shared" si="4"/>
        <v>10.058</v>
      </c>
    </row>
    <row r="191" spans="9:12" ht="14.4" x14ac:dyDescent="0.3">
      <c r="I191" s="166">
        <v>43928.625</v>
      </c>
      <c r="J191" s="168">
        <v>10.058999999999999</v>
      </c>
      <c r="K191" s="168">
        <v>0</v>
      </c>
      <c r="L191" s="169">
        <f t="shared" si="4"/>
        <v>10.058999999999999</v>
      </c>
    </row>
    <row r="192" spans="9:12" ht="14.4" x14ac:dyDescent="0.3">
      <c r="I192" s="165">
        <v>43928.666666666664</v>
      </c>
      <c r="J192" s="167">
        <v>10.055999999999999</v>
      </c>
      <c r="K192" s="167">
        <v>0</v>
      </c>
      <c r="L192" s="169">
        <f t="shared" si="4"/>
        <v>10.055999999999999</v>
      </c>
    </row>
    <row r="193" spans="9:12" ht="14.4" x14ac:dyDescent="0.3">
      <c r="I193" s="166">
        <v>43928.708333333336</v>
      </c>
      <c r="J193" s="168">
        <v>10.053000000000001</v>
      </c>
      <c r="K193" s="168">
        <v>0</v>
      </c>
      <c r="L193" s="169">
        <f t="shared" si="4"/>
        <v>10.053000000000001</v>
      </c>
    </row>
    <row r="194" spans="9:12" ht="14.4" x14ac:dyDescent="0.3">
      <c r="I194" s="165">
        <v>43928.75</v>
      </c>
      <c r="J194" s="167">
        <v>10.053000000000001</v>
      </c>
      <c r="K194" s="167">
        <v>0</v>
      </c>
      <c r="L194" s="169">
        <f t="shared" si="4"/>
        <v>10.053000000000001</v>
      </c>
    </row>
    <row r="195" spans="9:12" ht="14.4" x14ac:dyDescent="0.3">
      <c r="I195" s="166">
        <v>43928.791666666664</v>
      </c>
      <c r="J195" s="168">
        <v>10.048</v>
      </c>
      <c r="K195" s="168">
        <v>0</v>
      </c>
      <c r="L195" s="169">
        <f t="shared" si="4"/>
        <v>10.048</v>
      </c>
    </row>
    <row r="196" spans="9:12" ht="14.4" x14ac:dyDescent="0.3">
      <c r="I196" s="165">
        <v>43928.833333333336</v>
      </c>
      <c r="J196" s="167">
        <v>10.047000000000001</v>
      </c>
      <c r="K196" s="167">
        <v>0</v>
      </c>
      <c r="L196" s="169">
        <f t="shared" si="4"/>
        <v>10.047000000000001</v>
      </c>
    </row>
    <row r="197" spans="9:12" ht="14.4" x14ac:dyDescent="0.3">
      <c r="I197" s="166">
        <v>43928.875</v>
      </c>
      <c r="J197" s="168">
        <v>10.038</v>
      </c>
      <c r="K197" s="168">
        <v>0</v>
      </c>
      <c r="L197" s="169">
        <f t="shared" si="4"/>
        <v>10.038</v>
      </c>
    </row>
    <row r="198" spans="9:12" ht="14.4" x14ac:dyDescent="0.3">
      <c r="I198" s="165">
        <v>43928.916666666664</v>
      </c>
      <c r="J198" s="167">
        <v>10.038</v>
      </c>
      <c r="K198" s="167">
        <v>0</v>
      </c>
      <c r="L198" s="169">
        <f t="shared" si="4"/>
        <v>10.038</v>
      </c>
    </row>
    <row r="199" spans="9:12" ht="14.4" x14ac:dyDescent="0.3">
      <c r="I199" s="166">
        <v>43928.958333333336</v>
      </c>
      <c r="J199" s="168">
        <v>12.038</v>
      </c>
      <c r="K199" s="168">
        <v>0</v>
      </c>
      <c r="L199" s="169">
        <f t="shared" si="4"/>
        <v>12.038</v>
      </c>
    </row>
    <row r="200" spans="9:12" ht="14.4" x14ac:dyDescent="0.3">
      <c r="I200" s="165">
        <v>43929</v>
      </c>
      <c r="J200" s="167">
        <v>6.0359999999999996</v>
      </c>
      <c r="K200" s="167">
        <v>0</v>
      </c>
      <c r="L200" s="169">
        <f t="shared" si="4"/>
        <v>6.0359999999999996</v>
      </c>
    </row>
    <row r="201" spans="9:12" ht="14.4" x14ac:dyDescent="0.3">
      <c r="I201" s="166">
        <v>43929.041666666664</v>
      </c>
      <c r="J201" s="168">
        <v>5.9969999999999999</v>
      </c>
      <c r="K201" s="168">
        <v>0</v>
      </c>
      <c r="L201" s="169">
        <f t="shared" ref="L201:L264" si="5">J201-K201</f>
        <v>5.9969999999999999</v>
      </c>
    </row>
    <row r="202" spans="9:12" ht="14.4" x14ac:dyDescent="0.3">
      <c r="I202" s="165">
        <v>43929.083333333336</v>
      </c>
      <c r="J202" s="167">
        <v>5.9980000000000002</v>
      </c>
      <c r="K202" s="167">
        <v>0</v>
      </c>
      <c r="L202" s="169">
        <f t="shared" si="5"/>
        <v>5.9980000000000002</v>
      </c>
    </row>
    <row r="203" spans="9:12" ht="14.4" x14ac:dyDescent="0.3">
      <c r="I203" s="166">
        <v>43929.125</v>
      </c>
      <c r="J203" s="168">
        <v>5.9850000000000003</v>
      </c>
      <c r="K203" s="168">
        <v>0</v>
      </c>
      <c r="L203" s="169">
        <f t="shared" si="5"/>
        <v>5.9850000000000003</v>
      </c>
    </row>
    <row r="204" spans="9:12" ht="14.4" x14ac:dyDescent="0.3">
      <c r="I204" s="165">
        <v>43929.166666666664</v>
      </c>
      <c r="J204" s="167">
        <v>5.9859999999999998</v>
      </c>
      <c r="K204" s="167">
        <v>0</v>
      </c>
      <c r="L204" s="169">
        <f t="shared" si="5"/>
        <v>5.9859999999999998</v>
      </c>
    </row>
    <row r="205" spans="9:12" ht="14.4" x14ac:dyDescent="0.3">
      <c r="I205" s="166">
        <v>43929.208333333336</v>
      </c>
      <c r="J205" s="168">
        <v>9.9550000000000001</v>
      </c>
      <c r="K205" s="168">
        <v>0</v>
      </c>
      <c r="L205" s="169">
        <f t="shared" si="5"/>
        <v>9.9550000000000001</v>
      </c>
    </row>
    <row r="206" spans="9:12" ht="14.4" x14ac:dyDescent="0.3">
      <c r="I206" s="165">
        <v>43929.25</v>
      </c>
      <c r="J206" s="167">
        <v>9.9740000000000002</v>
      </c>
      <c r="K206" s="167">
        <v>0</v>
      </c>
      <c r="L206" s="169">
        <f t="shared" si="5"/>
        <v>9.9740000000000002</v>
      </c>
    </row>
    <row r="207" spans="9:12" ht="14.4" x14ac:dyDescent="0.3">
      <c r="I207" s="166">
        <v>43929.291666666664</v>
      </c>
      <c r="J207" s="168">
        <v>9.9740000000000002</v>
      </c>
      <c r="K207" s="168">
        <v>0</v>
      </c>
      <c r="L207" s="169">
        <f t="shared" si="5"/>
        <v>9.9740000000000002</v>
      </c>
    </row>
    <row r="208" spans="9:12" ht="14.4" x14ac:dyDescent="0.3">
      <c r="I208" s="165">
        <v>43929.333333333336</v>
      </c>
      <c r="J208" s="167">
        <v>9.9689999999999994</v>
      </c>
      <c r="K208" s="167">
        <v>0</v>
      </c>
      <c r="L208" s="169">
        <f t="shared" si="5"/>
        <v>9.9689999999999994</v>
      </c>
    </row>
    <row r="209" spans="9:12" ht="14.4" x14ac:dyDescent="0.3">
      <c r="I209" s="166">
        <v>43929.375</v>
      </c>
      <c r="J209" s="168">
        <v>9.968</v>
      </c>
      <c r="K209" s="168">
        <v>0</v>
      </c>
      <c r="L209" s="169">
        <f t="shared" si="5"/>
        <v>9.968</v>
      </c>
    </row>
    <row r="210" spans="9:12" ht="14.4" x14ac:dyDescent="0.3">
      <c r="I210" s="165">
        <v>43929.416666666664</v>
      </c>
      <c r="J210" s="167">
        <v>9.9890000000000008</v>
      </c>
      <c r="K210" s="167">
        <v>0</v>
      </c>
      <c r="L210" s="169">
        <f t="shared" si="5"/>
        <v>9.9890000000000008</v>
      </c>
    </row>
    <row r="211" spans="9:12" ht="14.4" x14ac:dyDescent="0.3">
      <c r="I211" s="166">
        <v>43929.458333333336</v>
      </c>
      <c r="J211" s="168">
        <v>10.061999999999999</v>
      </c>
      <c r="K211" s="168">
        <v>0</v>
      </c>
      <c r="L211" s="169">
        <f t="shared" si="5"/>
        <v>10.061999999999999</v>
      </c>
    </row>
    <row r="212" spans="9:12" ht="14.4" x14ac:dyDescent="0.3">
      <c r="I212" s="165">
        <v>43929.5</v>
      </c>
      <c r="J212" s="167">
        <v>10.039999999999999</v>
      </c>
      <c r="K212" s="167">
        <v>0</v>
      </c>
      <c r="L212" s="169">
        <f t="shared" si="5"/>
        <v>10.039999999999999</v>
      </c>
    </row>
    <row r="213" spans="9:12" ht="14.4" x14ac:dyDescent="0.3">
      <c r="I213" s="166">
        <v>43929.541666666664</v>
      </c>
      <c r="J213" s="168">
        <v>10.021000000000001</v>
      </c>
      <c r="K213" s="168">
        <v>0</v>
      </c>
      <c r="L213" s="169">
        <f t="shared" si="5"/>
        <v>10.021000000000001</v>
      </c>
    </row>
    <row r="214" spans="9:12" ht="14.4" x14ac:dyDescent="0.3">
      <c r="I214" s="165">
        <v>43929.583333333336</v>
      </c>
      <c r="J214" s="167">
        <v>10.002000000000001</v>
      </c>
      <c r="K214" s="167">
        <v>0</v>
      </c>
      <c r="L214" s="169">
        <f t="shared" si="5"/>
        <v>10.002000000000001</v>
      </c>
    </row>
    <row r="215" spans="9:12" ht="14.4" x14ac:dyDescent="0.3">
      <c r="I215" s="166">
        <v>43929.625</v>
      </c>
      <c r="J215" s="168">
        <v>10.005000000000001</v>
      </c>
      <c r="K215" s="168">
        <v>0</v>
      </c>
      <c r="L215" s="169">
        <f t="shared" si="5"/>
        <v>10.005000000000001</v>
      </c>
    </row>
    <row r="216" spans="9:12" ht="14.4" x14ac:dyDescent="0.3">
      <c r="I216" s="165">
        <v>43929.666666666664</v>
      </c>
      <c r="J216" s="167">
        <v>10.004</v>
      </c>
      <c r="K216" s="167">
        <v>0</v>
      </c>
      <c r="L216" s="169">
        <f t="shared" si="5"/>
        <v>10.004</v>
      </c>
    </row>
    <row r="217" spans="9:12" ht="14.4" x14ac:dyDescent="0.3">
      <c r="I217" s="166">
        <v>43929.708333333336</v>
      </c>
      <c r="J217" s="168">
        <v>10.01</v>
      </c>
      <c r="K217" s="168">
        <v>0</v>
      </c>
      <c r="L217" s="169">
        <f t="shared" si="5"/>
        <v>10.01</v>
      </c>
    </row>
    <row r="218" spans="9:12" ht="14.4" x14ac:dyDescent="0.3">
      <c r="I218" s="165">
        <v>43929.75</v>
      </c>
      <c r="J218" s="167">
        <v>10.015000000000001</v>
      </c>
      <c r="K218" s="167">
        <v>0</v>
      </c>
      <c r="L218" s="169">
        <f t="shared" si="5"/>
        <v>10.015000000000001</v>
      </c>
    </row>
    <row r="219" spans="9:12" ht="14.4" x14ac:dyDescent="0.3">
      <c r="I219" s="166">
        <v>43929.791666666664</v>
      </c>
      <c r="J219" s="168">
        <v>10.013999999999999</v>
      </c>
      <c r="K219" s="168">
        <v>0</v>
      </c>
      <c r="L219" s="169">
        <f t="shared" si="5"/>
        <v>10.013999999999999</v>
      </c>
    </row>
    <row r="220" spans="9:12" ht="14.4" x14ac:dyDescent="0.3">
      <c r="I220" s="165">
        <v>43929.833333333336</v>
      </c>
      <c r="J220" s="167">
        <v>10.010999999999999</v>
      </c>
      <c r="K220" s="167">
        <v>0</v>
      </c>
      <c r="L220" s="169">
        <f t="shared" si="5"/>
        <v>10.010999999999999</v>
      </c>
    </row>
    <row r="221" spans="9:12" ht="14.4" x14ac:dyDescent="0.3">
      <c r="I221" s="166">
        <v>43929.875</v>
      </c>
      <c r="J221" s="168">
        <v>10.01</v>
      </c>
      <c r="K221" s="168">
        <v>0</v>
      </c>
      <c r="L221" s="169">
        <f t="shared" si="5"/>
        <v>10.01</v>
      </c>
    </row>
    <row r="222" spans="9:12" ht="14.4" x14ac:dyDescent="0.3">
      <c r="I222" s="165">
        <v>43929.916666666664</v>
      </c>
      <c r="J222" s="167">
        <v>10.010999999999999</v>
      </c>
      <c r="K222" s="167">
        <v>0</v>
      </c>
      <c r="L222" s="169">
        <f t="shared" si="5"/>
        <v>10.010999999999999</v>
      </c>
    </row>
    <row r="223" spans="9:12" ht="14.4" x14ac:dyDescent="0.3">
      <c r="I223" s="166">
        <v>43929.958333333336</v>
      </c>
      <c r="J223" s="168">
        <v>10.01</v>
      </c>
      <c r="K223" s="168">
        <v>0</v>
      </c>
      <c r="L223" s="169">
        <f t="shared" si="5"/>
        <v>10.01</v>
      </c>
    </row>
    <row r="224" spans="9:12" ht="14.4" x14ac:dyDescent="0.3">
      <c r="I224" s="165">
        <v>43930</v>
      </c>
      <c r="J224" s="167">
        <v>6.0650000000000004</v>
      </c>
      <c r="K224" s="167">
        <v>0</v>
      </c>
      <c r="L224" s="169">
        <f t="shared" si="5"/>
        <v>6.0650000000000004</v>
      </c>
    </row>
    <row r="225" spans="9:12" ht="14.4" x14ac:dyDescent="0.3">
      <c r="I225" s="166">
        <v>43930.041666666664</v>
      </c>
      <c r="J225" s="168">
        <v>6.056</v>
      </c>
      <c r="K225" s="168">
        <v>0</v>
      </c>
      <c r="L225" s="169">
        <f t="shared" si="5"/>
        <v>6.056</v>
      </c>
    </row>
    <row r="226" spans="9:12" ht="14.4" x14ac:dyDescent="0.3">
      <c r="I226" s="165">
        <v>43930.083333333336</v>
      </c>
      <c r="J226" s="167">
        <v>6.0590000000000002</v>
      </c>
      <c r="K226" s="167">
        <v>0</v>
      </c>
      <c r="L226" s="169">
        <f t="shared" si="5"/>
        <v>6.0590000000000002</v>
      </c>
    </row>
    <row r="227" spans="9:12" ht="14.4" x14ac:dyDescent="0.3">
      <c r="I227" s="166">
        <v>43930.125</v>
      </c>
      <c r="J227" s="168">
        <v>6.0659999999999998</v>
      </c>
      <c r="K227" s="168">
        <v>0</v>
      </c>
      <c r="L227" s="169">
        <f t="shared" si="5"/>
        <v>6.0659999999999998</v>
      </c>
    </row>
    <row r="228" spans="9:12" ht="14.4" x14ac:dyDescent="0.3">
      <c r="I228" s="165">
        <v>43930.166666666664</v>
      </c>
      <c r="J228" s="167">
        <v>6.0659999999999998</v>
      </c>
      <c r="K228" s="167">
        <v>0</v>
      </c>
      <c r="L228" s="169">
        <f t="shared" si="5"/>
        <v>6.0659999999999998</v>
      </c>
    </row>
    <row r="229" spans="9:12" ht="14.4" x14ac:dyDescent="0.3">
      <c r="I229" s="166">
        <v>43930.208333333336</v>
      </c>
      <c r="J229" s="168">
        <v>6.0709999999999997</v>
      </c>
      <c r="K229" s="168">
        <v>0</v>
      </c>
      <c r="L229" s="169">
        <f t="shared" si="5"/>
        <v>6.0709999999999997</v>
      </c>
    </row>
    <row r="230" spans="9:12" ht="14.4" x14ac:dyDescent="0.3">
      <c r="I230" s="165">
        <v>43930.25</v>
      </c>
      <c r="J230" s="167">
        <v>6.0780000000000003</v>
      </c>
      <c r="K230" s="167">
        <v>0</v>
      </c>
      <c r="L230" s="169">
        <f t="shared" si="5"/>
        <v>6.0780000000000003</v>
      </c>
    </row>
    <row r="231" spans="9:12" ht="14.4" x14ac:dyDescent="0.3">
      <c r="I231" s="166">
        <v>43930.291666666664</v>
      </c>
      <c r="J231" s="168">
        <v>10.013</v>
      </c>
      <c r="K231" s="168">
        <v>0</v>
      </c>
      <c r="L231" s="169">
        <f t="shared" si="5"/>
        <v>10.013</v>
      </c>
    </row>
    <row r="232" spans="9:12" ht="14.4" x14ac:dyDescent="0.3">
      <c r="I232" s="165">
        <v>43930.333333333336</v>
      </c>
      <c r="J232" s="167">
        <v>10.074999999999999</v>
      </c>
      <c r="K232" s="167">
        <v>0</v>
      </c>
      <c r="L232" s="169">
        <f t="shared" si="5"/>
        <v>10.074999999999999</v>
      </c>
    </row>
    <row r="233" spans="9:12" ht="14.4" x14ac:dyDescent="0.3">
      <c r="I233" s="166">
        <v>43930.375</v>
      </c>
      <c r="J233" s="168">
        <v>10.063000000000001</v>
      </c>
      <c r="K233" s="168">
        <v>0</v>
      </c>
      <c r="L233" s="169">
        <f t="shared" si="5"/>
        <v>10.063000000000001</v>
      </c>
    </row>
    <row r="234" spans="9:12" ht="14.4" x14ac:dyDescent="0.3">
      <c r="I234" s="165">
        <v>43930.416666666664</v>
      </c>
      <c r="J234" s="167">
        <v>10.073</v>
      </c>
      <c r="K234" s="167">
        <v>0</v>
      </c>
      <c r="L234" s="169">
        <f t="shared" si="5"/>
        <v>10.073</v>
      </c>
    </row>
    <row r="235" spans="9:12" ht="14.4" x14ac:dyDescent="0.3">
      <c r="I235" s="166">
        <v>43930.458333333336</v>
      </c>
      <c r="J235" s="168">
        <v>10.058</v>
      </c>
      <c r="K235" s="168">
        <v>0</v>
      </c>
      <c r="L235" s="169">
        <f t="shared" si="5"/>
        <v>10.058</v>
      </c>
    </row>
    <row r="236" spans="9:12" ht="14.4" x14ac:dyDescent="0.3">
      <c r="I236" s="165">
        <v>43930.5</v>
      </c>
      <c r="J236" s="167">
        <v>10.047000000000001</v>
      </c>
      <c r="K236" s="167">
        <v>0</v>
      </c>
      <c r="L236" s="169">
        <f t="shared" si="5"/>
        <v>10.047000000000001</v>
      </c>
    </row>
    <row r="237" spans="9:12" ht="14.4" x14ac:dyDescent="0.3">
      <c r="I237" s="166">
        <v>43930.541666666664</v>
      </c>
      <c r="J237" s="168">
        <v>6.048</v>
      </c>
      <c r="K237" s="168">
        <v>0</v>
      </c>
      <c r="L237" s="169">
        <f t="shared" si="5"/>
        <v>6.048</v>
      </c>
    </row>
    <row r="238" spans="9:12" ht="14.4" x14ac:dyDescent="0.3">
      <c r="I238" s="165">
        <v>43930.583333333336</v>
      </c>
      <c r="J238" s="167">
        <v>6.0579999999999998</v>
      </c>
      <c r="K238" s="167">
        <v>0</v>
      </c>
      <c r="L238" s="169">
        <f t="shared" si="5"/>
        <v>6.0579999999999998</v>
      </c>
    </row>
    <row r="239" spans="9:12" ht="14.4" x14ac:dyDescent="0.3">
      <c r="I239" s="166">
        <v>43930.625</v>
      </c>
      <c r="J239" s="168">
        <v>6.06</v>
      </c>
      <c r="K239" s="168">
        <v>0</v>
      </c>
      <c r="L239" s="169">
        <f t="shared" si="5"/>
        <v>6.06</v>
      </c>
    </row>
    <row r="240" spans="9:12" ht="14.4" x14ac:dyDescent="0.3">
      <c r="I240" s="165">
        <v>43930.666666666664</v>
      </c>
      <c r="J240" s="167">
        <v>10.057</v>
      </c>
      <c r="K240" s="167">
        <v>0</v>
      </c>
      <c r="L240" s="169">
        <f t="shared" si="5"/>
        <v>10.057</v>
      </c>
    </row>
    <row r="241" spans="9:12" ht="14.4" x14ac:dyDescent="0.3">
      <c r="I241" s="166">
        <v>43930.708333333336</v>
      </c>
      <c r="J241" s="168">
        <v>10.079000000000001</v>
      </c>
      <c r="K241" s="168">
        <v>0</v>
      </c>
      <c r="L241" s="169">
        <f t="shared" si="5"/>
        <v>10.079000000000001</v>
      </c>
    </row>
    <row r="242" spans="9:12" ht="14.4" x14ac:dyDescent="0.3">
      <c r="I242" s="165">
        <v>43930.75</v>
      </c>
      <c r="J242" s="167">
        <v>6.016</v>
      </c>
      <c r="K242" s="167">
        <v>0</v>
      </c>
      <c r="L242" s="169">
        <f t="shared" si="5"/>
        <v>6.016</v>
      </c>
    </row>
    <row r="243" spans="9:12" ht="14.4" x14ac:dyDescent="0.3">
      <c r="I243" s="166">
        <v>43930.791666666664</v>
      </c>
      <c r="J243" s="168">
        <v>6.024</v>
      </c>
      <c r="K243" s="168">
        <v>0</v>
      </c>
      <c r="L243" s="169">
        <f t="shared" si="5"/>
        <v>6.024</v>
      </c>
    </row>
    <row r="244" spans="9:12" ht="14.4" x14ac:dyDescent="0.3">
      <c r="I244" s="165">
        <v>43930.833333333336</v>
      </c>
      <c r="J244" s="167">
        <v>10.018000000000001</v>
      </c>
      <c r="K244" s="167">
        <v>0</v>
      </c>
      <c r="L244" s="169">
        <f t="shared" si="5"/>
        <v>10.018000000000001</v>
      </c>
    </row>
    <row r="245" spans="9:12" ht="14.4" x14ac:dyDescent="0.3">
      <c r="I245" s="166">
        <v>43930.875</v>
      </c>
      <c r="J245" s="168">
        <v>10.026999999999999</v>
      </c>
      <c r="K245" s="168">
        <v>0</v>
      </c>
      <c r="L245" s="169">
        <f t="shared" si="5"/>
        <v>10.026999999999999</v>
      </c>
    </row>
    <row r="246" spans="9:12" ht="14.4" x14ac:dyDescent="0.3">
      <c r="I246" s="165">
        <v>43930.916666666664</v>
      </c>
      <c r="J246" s="167">
        <v>10.019</v>
      </c>
      <c r="K246" s="167">
        <v>0</v>
      </c>
      <c r="L246" s="169">
        <f t="shared" si="5"/>
        <v>10.019</v>
      </c>
    </row>
    <row r="247" spans="9:12" ht="14.4" x14ac:dyDescent="0.3">
      <c r="I247" s="166">
        <v>43930.958333333336</v>
      </c>
      <c r="J247" s="168">
        <v>10.006</v>
      </c>
      <c r="K247" s="168">
        <v>0</v>
      </c>
      <c r="L247" s="169">
        <f t="shared" si="5"/>
        <v>10.006</v>
      </c>
    </row>
    <row r="248" spans="9:12" ht="14.4" x14ac:dyDescent="0.3">
      <c r="I248" s="165">
        <v>43931</v>
      </c>
      <c r="J248" s="167">
        <v>6.0220000000000002</v>
      </c>
      <c r="K248" s="167">
        <v>0</v>
      </c>
      <c r="L248" s="169">
        <f t="shared" si="5"/>
        <v>6.0220000000000002</v>
      </c>
    </row>
    <row r="249" spans="9:12" ht="14.4" x14ac:dyDescent="0.3">
      <c r="I249" s="166">
        <v>43931.041666666664</v>
      </c>
      <c r="J249" s="168">
        <v>6.0149999999999997</v>
      </c>
      <c r="K249" s="168">
        <v>0</v>
      </c>
      <c r="L249" s="169">
        <f t="shared" si="5"/>
        <v>6.0149999999999997</v>
      </c>
    </row>
    <row r="250" spans="9:12" ht="14.4" x14ac:dyDescent="0.3">
      <c r="I250" s="165">
        <v>43931.083333333336</v>
      </c>
      <c r="J250" s="167">
        <v>6.008</v>
      </c>
      <c r="K250" s="167">
        <v>0</v>
      </c>
      <c r="L250" s="169">
        <f t="shared" si="5"/>
        <v>6.008</v>
      </c>
    </row>
    <row r="251" spans="9:12" ht="14.4" x14ac:dyDescent="0.3">
      <c r="I251" s="166">
        <v>43931.125</v>
      </c>
      <c r="J251" s="168">
        <v>6.0179999999999998</v>
      </c>
      <c r="K251" s="168">
        <v>0</v>
      </c>
      <c r="L251" s="169">
        <f t="shared" si="5"/>
        <v>6.0179999999999998</v>
      </c>
    </row>
    <row r="252" spans="9:12" ht="14.4" x14ac:dyDescent="0.3">
      <c r="I252" s="165">
        <v>43931.166666666664</v>
      </c>
      <c r="J252" s="167">
        <v>6.0190000000000001</v>
      </c>
      <c r="K252" s="167">
        <v>0</v>
      </c>
      <c r="L252" s="169">
        <f t="shared" si="5"/>
        <v>6.0190000000000001</v>
      </c>
    </row>
    <row r="253" spans="9:12" ht="14.4" x14ac:dyDescent="0.3">
      <c r="I253" s="166">
        <v>43931.208333333336</v>
      </c>
      <c r="J253" s="168">
        <v>6.0170000000000003</v>
      </c>
      <c r="K253" s="168">
        <v>0</v>
      </c>
      <c r="L253" s="169">
        <f t="shared" si="5"/>
        <v>6.0170000000000003</v>
      </c>
    </row>
    <row r="254" spans="9:12" ht="14.4" x14ac:dyDescent="0.3">
      <c r="I254" s="165">
        <v>43931.25</v>
      </c>
      <c r="J254" s="167">
        <v>6.0179999999999998</v>
      </c>
      <c r="K254" s="167">
        <v>0</v>
      </c>
      <c r="L254" s="169">
        <f t="shared" si="5"/>
        <v>6.0179999999999998</v>
      </c>
    </row>
    <row r="255" spans="9:12" ht="14.4" x14ac:dyDescent="0.3">
      <c r="I255" s="166">
        <v>43931.291666666664</v>
      </c>
      <c r="J255" s="168">
        <v>6.0140000000000002</v>
      </c>
      <c r="K255" s="168">
        <v>0</v>
      </c>
      <c r="L255" s="169">
        <f t="shared" si="5"/>
        <v>6.0140000000000002</v>
      </c>
    </row>
    <row r="256" spans="9:12" ht="14.4" x14ac:dyDescent="0.3">
      <c r="I256" s="165">
        <v>43931.333333333336</v>
      </c>
      <c r="J256" s="167">
        <v>9.9960000000000004</v>
      </c>
      <c r="K256" s="167">
        <v>0</v>
      </c>
      <c r="L256" s="169">
        <f t="shared" si="5"/>
        <v>9.9960000000000004</v>
      </c>
    </row>
    <row r="257" spans="9:12" ht="14.4" x14ac:dyDescent="0.3">
      <c r="I257" s="166">
        <v>43931.375</v>
      </c>
      <c r="J257" s="168">
        <v>10.016999999999999</v>
      </c>
      <c r="K257" s="168">
        <v>0</v>
      </c>
      <c r="L257" s="169">
        <f t="shared" si="5"/>
        <v>10.016999999999999</v>
      </c>
    </row>
    <row r="258" spans="9:12" ht="14.4" x14ac:dyDescent="0.3">
      <c r="I258" s="165">
        <v>43931.416666666664</v>
      </c>
      <c r="J258" s="167">
        <v>10.021000000000001</v>
      </c>
      <c r="K258" s="167">
        <v>0</v>
      </c>
      <c r="L258" s="169">
        <f t="shared" si="5"/>
        <v>10.021000000000001</v>
      </c>
    </row>
    <row r="259" spans="9:12" ht="14.4" x14ac:dyDescent="0.3">
      <c r="I259" s="166">
        <v>43931.458333333336</v>
      </c>
      <c r="J259" s="168">
        <v>10.023</v>
      </c>
      <c r="K259" s="168">
        <v>0</v>
      </c>
      <c r="L259" s="169">
        <f t="shared" si="5"/>
        <v>10.023</v>
      </c>
    </row>
    <row r="260" spans="9:12" ht="14.4" x14ac:dyDescent="0.3">
      <c r="I260" s="165">
        <v>43931.5</v>
      </c>
      <c r="J260" s="167">
        <v>10.023</v>
      </c>
      <c r="K260" s="167">
        <v>0</v>
      </c>
      <c r="L260" s="169">
        <f t="shared" si="5"/>
        <v>10.023</v>
      </c>
    </row>
    <row r="261" spans="9:12" ht="14.4" x14ac:dyDescent="0.3">
      <c r="I261" s="166">
        <v>43931.541666666664</v>
      </c>
      <c r="J261" s="168">
        <v>10.016</v>
      </c>
      <c r="K261" s="168">
        <v>0</v>
      </c>
      <c r="L261" s="169">
        <f t="shared" si="5"/>
        <v>10.016</v>
      </c>
    </row>
    <row r="262" spans="9:12" ht="14.4" x14ac:dyDescent="0.3">
      <c r="I262" s="165">
        <v>43931.583333333336</v>
      </c>
      <c r="J262" s="167">
        <v>6.11</v>
      </c>
      <c r="K262" s="167">
        <v>0</v>
      </c>
      <c r="L262" s="169">
        <f t="shared" si="5"/>
        <v>6.11</v>
      </c>
    </row>
    <row r="263" spans="9:12" ht="14.4" x14ac:dyDescent="0.3">
      <c r="I263" s="166">
        <v>43931.625</v>
      </c>
      <c r="J263" s="168">
        <v>6.0659999999999998</v>
      </c>
      <c r="K263" s="168">
        <v>0</v>
      </c>
      <c r="L263" s="169">
        <f t="shared" si="5"/>
        <v>6.0659999999999998</v>
      </c>
    </row>
    <row r="264" spans="9:12" ht="14.4" x14ac:dyDescent="0.3">
      <c r="I264" s="165">
        <v>43931.666666666664</v>
      </c>
      <c r="J264" s="167">
        <v>6.0570000000000004</v>
      </c>
      <c r="K264" s="167">
        <v>0</v>
      </c>
      <c r="L264" s="169">
        <f t="shared" si="5"/>
        <v>6.0570000000000004</v>
      </c>
    </row>
    <row r="265" spans="9:12" ht="14.4" x14ac:dyDescent="0.3">
      <c r="I265" s="166">
        <v>43931.708333333336</v>
      </c>
      <c r="J265" s="168">
        <v>6.0410000000000004</v>
      </c>
      <c r="K265" s="168">
        <v>0</v>
      </c>
      <c r="L265" s="169">
        <f t="shared" ref="L265:L328" si="6">J265-K265</f>
        <v>6.0410000000000004</v>
      </c>
    </row>
    <row r="266" spans="9:12" ht="14.4" x14ac:dyDescent="0.3">
      <c r="I266" s="165">
        <v>43931.75</v>
      </c>
      <c r="J266" s="167">
        <v>6.0419999999999998</v>
      </c>
      <c r="K266" s="167">
        <v>0</v>
      </c>
      <c r="L266" s="169">
        <f t="shared" si="6"/>
        <v>6.0419999999999998</v>
      </c>
    </row>
    <row r="267" spans="9:12" ht="14.4" x14ac:dyDescent="0.3">
      <c r="I267" s="166">
        <v>43931.791666666664</v>
      </c>
      <c r="J267" s="168">
        <v>6.032</v>
      </c>
      <c r="K267" s="168">
        <v>0</v>
      </c>
      <c r="L267" s="169">
        <f t="shared" si="6"/>
        <v>6.032</v>
      </c>
    </row>
    <row r="268" spans="9:12" ht="14.4" x14ac:dyDescent="0.3">
      <c r="I268" s="165">
        <v>43931.833333333336</v>
      </c>
      <c r="J268" s="167">
        <v>10.039</v>
      </c>
      <c r="K268" s="167">
        <v>0</v>
      </c>
      <c r="L268" s="169">
        <f t="shared" si="6"/>
        <v>10.039</v>
      </c>
    </row>
    <row r="269" spans="9:12" ht="14.4" x14ac:dyDescent="0.3">
      <c r="I269" s="166">
        <v>43931.875</v>
      </c>
      <c r="J269" s="168">
        <v>10.058</v>
      </c>
      <c r="K269" s="168">
        <v>0</v>
      </c>
      <c r="L269" s="169">
        <f t="shared" si="6"/>
        <v>10.058</v>
      </c>
    </row>
    <row r="270" spans="9:12" ht="14.4" x14ac:dyDescent="0.3">
      <c r="I270" s="165">
        <v>43931.916666666664</v>
      </c>
      <c r="J270" s="167">
        <v>10.053000000000001</v>
      </c>
      <c r="K270" s="167">
        <v>0</v>
      </c>
      <c r="L270" s="169">
        <f t="shared" si="6"/>
        <v>10.053000000000001</v>
      </c>
    </row>
    <row r="271" spans="9:12" ht="14.4" x14ac:dyDescent="0.3">
      <c r="I271" s="166">
        <v>43931.958333333336</v>
      </c>
      <c r="J271" s="168">
        <v>10.041</v>
      </c>
      <c r="K271" s="168">
        <v>0</v>
      </c>
      <c r="L271" s="169">
        <f t="shared" si="6"/>
        <v>10.041</v>
      </c>
    </row>
    <row r="272" spans="9:12" ht="14.4" x14ac:dyDescent="0.3">
      <c r="I272" s="165">
        <v>43932</v>
      </c>
      <c r="J272" s="167">
        <v>10.050000000000001</v>
      </c>
      <c r="K272" s="167">
        <v>0</v>
      </c>
      <c r="L272" s="169">
        <f t="shared" si="6"/>
        <v>10.050000000000001</v>
      </c>
    </row>
    <row r="273" spans="9:12" ht="14.4" x14ac:dyDescent="0.3">
      <c r="I273" s="166">
        <v>43932.041666666664</v>
      </c>
      <c r="J273" s="168">
        <v>10.036</v>
      </c>
      <c r="K273" s="168">
        <v>0</v>
      </c>
      <c r="L273" s="169">
        <f t="shared" si="6"/>
        <v>10.036</v>
      </c>
    </row>
    <row r="274" spans="9:12" ht="14.4" x14ac:dyDescent="0.3">
      <c r="I274" s="165">
        <v>43932.083333333336</v>
      </c>
      <c r="J274" s="167">
        <v>6.0220000000000002</v>
      </c>
      <c r="K274" s="167">
        <v>0</v>
      </c>
      <c r="L274" s="169">
        <f t="shared" si="6"/>
        <v>6.0220000000000002</v>
      </c>
    </row>
    <row r="275" spans="9:12" ht="14.4" x14ac:dyDescent="0.3">
      <c r="I275" s="166">
        <v>43932.125</v>
      </c>
      <c r="J275" s="168">
        <v>6.0060000000000002</v>
      </c>
      <c r="K275" s="168">
        <v>0</v>
      </c>
      <c r="L275" s="169">
        <f t="shared" si="6"/>
        <v>6.0060000000000002</v>
      </c>
    </row>
    <row r="276" spans="9:12" ht="14.4" x14ac:dyDescent="0.3">
      <c r="I276" s="165">
        <v>43932.166666666664</v>
      </c>
      <c r="J276" s="167">
        <v>6.0010000000000003</v>
      </c>
      <c r="K276" s="167">
        <v>0</v>
      </c>
      <c r="L276" s="169">
        <f t="shared" si="6"/>
        <v>6.0010000000000003</v>
      </c>
    </row>
    <row r="277" spans="9:12" ht="14.4" x14ac:dyDescent="0.3">
      <c r="I277" s="166">
        <v>43932.208333333336</v>
      </c>
      <c r="J277" s="168">
        <v>6.0039999999999996</v>
      </c>
      <c r="K277" s="168">
        <v>0</v>
      </c>
      <c r="L277" s="169">
        <f t="shared" si="6"/>
        <v>6.0039999999999996</v>
      </c>
    </row>
    <row r="278" spans="9:12" ht="14.4" x14ac:dyDescent="0.3">
      <c r="I278" s="165">
        <v>43932.25</v>
      </c>
      <c r="J278" s="167">
        <v>6.0220000000000002</v>
      </c>
      <c r="K278" s="167">
        <v>0</v>
      </c>
      <c r="L278" s="169">
        <f t="shared" si="6"/>
        <v>6.0220000000000002</v>
      </c>
    </row>
    <row r="279" spans="9:12" ht="14.4" x14ac:dyDescent="0.3">
      <c r="I279" s="166">
        <v>43932.291666666664</v>
      </c>
      <c r="J279" s="168">
        <v>10.057</v>
      </c>
      <c r="K279" s="168">
        <v>0</v>
      </c>
      <c r="L279" s="169">
        <f t="shared" si="6"/>
        <v>10.057</v>
      </c>
    </row>
    <row r="280" spans="9:12" ht="14.4" x14ac:dyDescent="0.3">
      <c r="I280" s="165">
        <v>43932.333333333336</v>
      </c>
      <c r="J280" s="167">
        <v>10.013</v>
      </c>
      <c r="K280" s="167">
        <v>0</v>
      </c>
      <c r="L280" s="169">
        <f t="shared" si="6"/>
        <v>10.013</v>
      </c>
    </row>
    <row r="281" spans="9:12" ht="14.4" x14ac:dyDescent="0.3">
      <c r="I281" s="166">
        <v>43932.375</v>
      </c>
      <c r="J281" s="168">
        <v>10.016</v>
      </c>
      <c r="K281" s="168">
        <v>0</v>
      </c>
      <c r="L281" s="169">
        <f t="shared" si="6"/>
        <v>10.016</v>
      </c>
    </row>
    <row r="282" spans="9:12" ht="14.4" x14ac:dyDescent="0.3">
      <c r="I282" s="165">
        <v>43932.416666666664</v>
      </c>
      <c r="J282" s="167">
        <v>10.013</v>
      </c>
      <c r="K282" s="167">
        <v>0</v>
      </c>
      <c r="L282" s="169">
        <f t="shared" si="6"/>
        <v>10.013</v>
      </c>
    </row>
    <row r="283" spans="9:12" ht="14.4" x14ac:dyDescent="0.3">
      <c r="I283" s="166">
        <v>43932.458333333336</v>
      </c>
      <c r="J283" s="168">
        <v>10.015000000000001</v>
      </c>
      <c r="K283" s="168">
        <v>0</v>
      </c>
      <c r="L283" s="169">
        <f t="shared" si="6"/>
        <v>10.015000000000001</v>
      </c>
    </row>
    <row r="284" spans="9:12" ht="14.4" x14ac:dyDescent="0.3">
      <c r="I284" s="165">
        <v>43932.5</v>
      </c>
      <c r="J284" s="167">
        <v>10.010999999999999</v>
      </c>
      <c r="K284" s="167">
        <v>0</v>
      </c>
      <c r="L284" s="169">
        <f t="shared" si="6"/>
        <v>10.010999999999999</v>
      </c>
    </row>
    <row r="285" spans="9:12" ht="14.4" x14ac:dyDescent="0.3">
      <c r="I285" s="166">
        <v>43932.541666666664</v>
      </c>
      <c r="J285" s="168">
        <v>10.005000000000001</v>
      </c>
      <c r="K285" s="168">
        <v>0</v>
      </c>
      <c r="L285" s="169">
        <f t="shared" si="6"/>
        <v>10.005000000000001</v>
      </c>
    </row>
    <row r="286" spans="9:12" ht="14.4" x14ac:dyDescent="0.3">
      <c r="I286" s="165">
        <v>43932.583333333336</v>
      </c>
      <c r="J286" s="167">
        <v>10.007</v>
      </c>
      <c r="K286" s="167">
        <v>0</v>
      </c>
      <c r="L286" s="169">
        <f t="shared" si="6"/>
        <v>10.007</v>
      </c>
    </row>
    <row r="287" spans="9:12" ht="14.4" x14ac:dyDescent="0.3">
      <c r="I287" s="166">
        <v>43932.625</v>
      </c>
      <c r="J287" s="168">
        <v>10.003</v>
      </c>
      <c r="K287" s="168">
        <v>0</v>
      </c>
      <c r="L287" s="169">
        <f t="shared" si="6"/>
        <v>10.003</v>
      </c>
    </row>
    <row r="288" spans="9:12" ht="14.4" x14ac:dyDescent="0.3">
      <c r="I288" s="165">
        <v>43932.666666666664</v>
      </c>
      <c r="J288" s="167">
        <v>9.9969999999999999</v>
      </c>
      <c r="K288" s="167">
        <v>0</v>
      </c>
      <c r="L288" s="169">
        <f t="shared" si="6"/>
        <v>9.9969999999999999</v>
      </c>
    </row>
    <row r="289" spans="9:12" ht="14.4" x14ac:dyDescent="0.3">
      <c r="I289" s="166">
        <v>43932.708333333336</v>
      </c>
      <c r="J289" s="168">
        <v>9.9990000000000006</v>
      </c>
      <c r="K289" s="168">
        <v>0</v>
      </c>
      <c r="L289" s="169">
        <f t="shared" si="6"/>
        <v>9.9990000000000006</v>
      </c>
    </row>
    <row r="290" spans="9:12" ht="14.4" x14ac:dyDescent="0.3">
      <c r="I290" s="165">
        <v>43932.75</v>
      </c>
      <c r="J290" s="167">
        <v>10.007999999999999</v>
      </c>
      <c r="K290" s="167">
        <v>0</v>
      </c>
      <c r="L290" s="169">
        <f t="shared" si="6"/>
        <v>10.007999999999999</v>
      </c>
    </row>
    <row r="291" spans="9:12" ht="14.4" x14ac:dyDescent="0.3">
      <c r="I291" s="166">
        <v>43932.791666666664</v>
      </c>
      <c r="J291" s="168">
        <v>6.03</v>
      </c>
      <c r="K291" s="168">
        <v>0</v>
      </c>
      <c r="L291" s="169">
        <f t="shared" si="6"/>
        <v>6.03</v>
      </c>
    </row>
    <row r="292" spans="9:12" ht="14.4" x14ac:dyDescent="0.3">
      <c r="I292" s="165">
        <v>43932.833333333336</v>
      </c>
      <c r="J292" s="167">
        <v>5.9980000000000002</v>
      </c>
      <c r="K292" s="167">
        <v>0</v>
      </c>
      <c r="L292" s="169">
        <f t="shared" si="6"/>
        <v>5.9980000000000002</v>
      </c>
    </row>
    <row r="293" spans="9:12" ht="14.4" x14ac:dyDescent="0.3">
      <c r="I293" s="166">
        <v>43932.875</v>
      </c>
      <c r="J293" s="168">
        <v>5.9980000000000002</v>
      </c>
      <c r="K293" s="168">
        <v>0</v>
      </c>
      <c r="L293" s="169">
        <f t="shared" si="6"/>
        <v>5.9980000000000002</v>
      </c>
    </row>
    <row r="294" spans="9:12" ht="14.4" x14ac:dyDescent="0.3">
      <c r="I294" s="165">
        <v>43932.916666666664</v>
      </c>
      <c r="J294" s="167">
        <v>6.0369999999999999</v>
      </c>
      <c r="K294" s="167">
        <v>0</v>
      </c>
      <c r="L294" s="169">
        <f t="shared" si="6"/>
        <v>6.0369999999999999</v>
      </c>
    </row>
    <row r="295" spans="9:12" ht="14.4" x14ac:dyDescent="0.3">
      <c r="I295" s="166">
        <v>43932.958333333336</v>
      </c>
      <c r="J295" s="168">
        <v>6.0430000000000001</v>
      </c>
      <c r="K295" s="168">
        <v>0</v>
      </c>
      <c r="L295" s="169">
        <f t="shared" si="6"/>
        <v>6.0430000000000001</v>
      </c>
    </row>
    <row r="296" spans="9:12" ht="14.4" x14ac:dyDescent="0.3">
      <c r="I296" s="165">
        <v>43933</v>
      </c>
      <c r="J296" s="167">
        <v>6.0529999999999999</v>
      </c>
      <c r="K296" s="167">
        <v>0</v>
      </c>
      <c r="L296" s="169">
        <f t="shared" si="6"/>
        <v>6.0529999999999999</v>
      </c>
    </row>
    <row r="297" spans="9:12" ht="14.4" x14ac:dyDescent="0.3">
      <c r="I297" s="166">
        <v>43933.041666666664</v>
      </c>
      <c r="J297" s="168">
        <v>6.0090000000000003</v>
      </c>
      <c r="K297" s="168">
        <v>0</v>
      </c>
      <c r="L297" s="169">
        <f t="shared" si="6"/>
        <v>6.0090000000000003</v>
      </c>
    </row>
    <row r="298" spans="9:12" ht="14.4" x14ac:dyDescent="0.3">
      <c r="I298" s="165">
        <v>43933.083333333336</v>
      </c>
      <c r="J298" s="167">
        <v>6</v>
      </c>
      <c r="K298" s="167">
        <v>0</v>
      </c>
      <c r="L298" s="169">
        <f t="shared" si="6"/>
        <v>6</v>
      </c>
    </row>
    <row r="299" spans="9:12" ht="14.4" x14ac:dyDescent="0.3">
      <c r="I299" s="166">
        <v>43933.125</v>
      </c>
      <c r="J299" s="168">
        <v>5.9989999999999997</v>
      </c>
      <c r="K299" s="168">
        <v>0</v>
      </c>
      <c r="L299" s="169">
        <f t="shared" si="6"/>
        <v>5.9989999999999997</v>
      </c>
    </row>
    <row r="300" spans="9:12" ht="14.4" x14ac:dyDescent="0.3">
      <c r="I300" s="165">
        <v>43933.166666666664</v>
      </c>
      <c r="J300" s="167">
        <v>5.9960000000000004</v>
      </c>
      <c r="K300" s="167">
        <v>0</v>
      </c>
      <c r="L300" s="169">
        <f t="shared" si="6"/>
        <v>5.9960000000000004</v>
      </c>
    </row>
    <row r="301" spans="9:12" ht="14.4" x14ac:dyDescent="0.3">
      <c r="I301" s="166">
        <v>43933.208333333336</v>
      </c>
      <c r="J301" s="168">
        <v>5.9969999999999999</v>
      </c>
      <c r="K301" s="168">
        <v>0</v>
      </c>
      <c r="L301" s="169">
        <f t="shared" si="6"/>
        <v>5.9969999999999999</v>
      </c>
    </row>
    <row r="302" spans="9:12" ht="14.4" x14ac:dyDescent="0.3">
      <c r="I302" s="165">
        <v>43933.25</v>
      </c>
      <c r="J302" s="167">
        <v>6.0209999999999999</v>
      </c>
      <c r="K302" s="167">
        <v>0</v>
      </c>
      <c r="L302" s="169">
        <f t="shared" si="6"/>
        <v>6.0209999999999999</v>
      </c>
    </row>
    <row r="303" spans="9:12" ht="14.4" x14ac:dyDescent="0.3">
      <c r="I303" s="166">
        <v>43933.291666666664</v>
      </c>
      <c r="J303" s="168">
        <v>10.055</v>
      </c>
      <c r="K303" s="168">
        <v>0</v>
      </c>
      <c r="L303" s="169">
        <f t="shared" si="6"/>
        <v>10.055</v>
      </c>
    </row>
    <row r="304" spans="9:12" ht="14.4" x14ac:dyDescent="0.3">
      <c r="I304" s="165">
        <v>43933.333333333336</v>
      </c>
      <c r="J304" s="167">
        <v>10.042999999999999</v>
      </c>
      <c r="K304" s="167">
        <v>0</v>
      </c>
      <c r="L304" s="169">
        <f t="shared" si="6"/>
        <v>10.042999999999999</v>
      </c>
    </row>
    <row r="305" spans="9:12" ht="14.4" x14ac:dyDescent="0.3">
      <c r="I305" s="166">
        <v>43933.375</v>
      </c>
      <c r="J305" s="168">
        <v>10.032999999999999</v>
      </c>
      <c r="K305" s="168">
        <v>0</v>
      </c>
      <c r="L305" s="169">
        <f t="shared" si="6"/>
        <v>10.032999999999999</v>
      </c>
    </row>
    <row r="306" spans="9:12" ht="14.4" x14ac:dyDescent="0.3">
      <c r="I306" s="165">
        <v>43933.416666666664</v>
      </c>
      <c r="J306" s="167">
        <v>9.0210000000000008</v>
      </c>
      <c r="K306" s="167">
        <v>0</v>
      </c>
      <c r="L306" s="169">
        <f t="shared" si="6"/>
        <v>9.0210000000000008</v>
      </c>
    </row>
    <row r="307" spans="9:12" ht="14.4" x14ac:dyDescent="0.3">
      <c r="I307" s="166">
        <v>43933.458333333336</v>
      </c>
      <c r="J307" s="168">
        <v>7.0620000000000003</v>
      </c>
      <c r="K307" s="168">
        <v>0</v>
      </c>
      <c r="L307" s="169">
        <f t="shared" si="6"/>
        <v>7.0620000000000003</v>
      </c>
    </row>
    <row r="308" spans="9:12" ht="14.4" x14ac:dyDescent="0.3">
      <c r="I308" s="165">
        <v>43933.5</v>
      </c>
      <c r="J308" s="167">
        <v>7.0540000000000003</v>
      </c>
      <c r="K308" s="167">
        <v>0</v>
      </c>
      <c r="L308" s="169">
        <f t="shared" si="6"/>
        <v>7.0540000000000003</v>
      </c>
    </row>
    <row r="309" spans="9:12" ht="14.4" x14ac:dyDescent="0.3">
      <c r="I309" s="166">
        <v>43933.541666666664</v>
      </c>
      <c r="J309" s="168">
        <v>7.0709999999999997</v>
      </c>
      <c r="K309" s="168">
        <v>0</v>
      </c>
      <c r="L309" s="169">
        <f t="shared" si="6"/>
        <v>7.0709999999999997</v>
      </c>
    </row>
    <row r="310" spans="9:12" ht="14.4" x14ac:dyDescent="0.3">
      <c r="I310" s="165">
        <v>43933.583333333336</v>
      </c>
      <c r="J310" s="167">
        <v>7.0739999999999998</v>
      </c>
      <c r="K310" s="167">
        <v>0</v>
      </c>
      <c r="L310" s="169">
        <f t="shared" si="6"/>
        <v>7.0739999999999998</v>
      </c>
    </row>
    <row r="311" spans="9:12" ht="14.4" x14ac:dyDescent="0.3">
      <c r="I311" s="166">
        <v>43933.625</v>
      </c>
      <c r="J311" s="168">
        <v>7.0780000000000003</v>
      </c>
      <c r="K311" s="168">
        <v>0</v>
      </c>
      <c r="L311" s="169">
        <f t="shared" si="6"/>
        <v>7.0780000000000003</v>
      </c>
    </row>
    <row r="312" spans="9:12" ht="14.4" x14ac:dyDescent="0.3">
      <c r="I312" s="165">
        <v>43933.666666666664</v>
      </c>
      <c r="J312" s="167">
        <v>10.007999999999999</v>
      </c>
      <c r="K312" s="167">
        <v>0</v>
      </c>
      <c r="L312" s="169">
        <f t="shared" si="6"/>
        <v>10.007999999999999</v>
      </c>
    </row>
    <row r="313" spans="9:12" ht="14.4" x14ac:dyDescent="0.3">
      <c r="I313" s="166">
        <v>43933.708333333336</v>
      </c>
      <c r="J313" s="168">
        <v>10.004</v>
      </c>
      <c r="K313" s="168">
        <v>0</v>
      </c>
      <c r="L313" s="169">
        <f t="shared" si="6"/>
        <v>10.004</v>
      </c>
    </row>
    <row r="314" spans="9:12" ht="14.4" x14ac:dyDescent="0.3">
      <c r="I314" s="165">
        <v>43933.75</v>
      </c>
      <c r="J314" s="167">
        <v>5.9669999999999996</v>
      </c>
      <c r="K314" s="167">
        <v>0</v>
      </c>
      <c r="L314" s="169">
        <f t="shared" si="6"/>
        <v>5.9669999999999996</v>
      </c>
    </row>
    <row r="315" spans="9:12" ht="14.4" x14ac:dyDescent="0.3">
      <c r="I315" s="166">
        <v>43933.791666666664</v>
      </c>
      <c r="J315" s="168">
        <v>6.01</v>
      </c>
      <c r="K315" s="168">
        <v>0</v>
      </c>
      <c r="L315" s="169">
        <f t="shared" si="6"/>
        <v>6.01</v>
      </c>
    </row>
    <row r="316" spans="9:12" ht="14.4" x14ac:dyDescent="0.3">
      <c r="I316" s="165">
        <v>43933.833333333336</v>
      </c>
      <c r="J316" s="167">
        <v>6.01</v>
      </c>
      <c r="K316" s="167">
        <v>0</v>
      </c>
      <c r="L316" s="169">
        <f t="shared" si="6"/>
        <v>6.01</v>
      </c>
    </row>
    <row r="317" spans="9:12" ht="14.4" x14ac:dyDescent="0.3">
      <c r="I317" s="166">
        <v>43933.875</v>
      </c>
      <c r="J317" s="168">
        <v>6.0229999999999997</v>
      </c>
      <c r="K317" s="168">
        <v>0</v>
      </c>
      <c r="L317" s="169">
        <f t="shared" si="6"/>
        <v>6.0229999999999997</v>
      </c>
    </row>
    <row r="318" spans="9:12" ht="14.4" x14ac:dyDescent="0.3">
      <c r="I318" s="165">
        <v>43933.916666666664</v>
      </c>
      <c r="J318" s="167">
        <v>6.0209999999999999</v>
      </c>
      <c r="K318" s="167">
        <v>0</v>
      </c>
      <c r="L318" s="169">
        <f t="shared" si="6"/>
        <v>6.0209999999999999</v>
      </c>
    </row>
    <row r="319" spans="9:12" ht="14.4" x14ac:dyDescent="0.3">
      <c r="I319" s="166">
        <v>43933.958333333336</v>
      </c>
      <c r="J319" s="168">
        <v>6.0149999999999997</v>
      </c>
      <c r="K319" s="168">
        <v>0</v>
      </c>
      <c r="L319" s="169">
        <f t="shared" si="6"/>
        <v>6.0149999999999997</v>
      </c>
    </row>
    <row r="320" spans="9:12" ht="14.4" x14ac:dyDescent="0.3">
      <c r="I320" s="165">
        <v>43934</v>
      </c>
      <c r="J320" s="167">
        <v>6.0129999999999999</v>
      </c>
      <c r="K320" s="167">
        <v>0</v>
      </c>
      <c r="L320" s="169">
        <f t="shared" si="6"/>
        <v>6.0129999999999999</v>
      </c>
    </row>
    <row r="321" spans="9:12" ht="14.4" x14ac:dyDescent="0.3">
      <c r="I321" s="166">
        <v>43934.041666666664</v>
      </c>
      <c r="J321" s="168">
        <v>6.0060000000000002</v>
      </c>
      <c r="K321" s="168">
        <v>0</v>
      </c>
      <c r="L321" s="169">
        <f t="shared" si="6"/>
        <v>6.0060000000000002</v>
      </c>
    </row>
    <row r="322" spans="9:12" ht="14.4" x14ac:dyDescent="0.3">
      <c r="I322" s="165">
        <v>43934.083333333336</v>
      </c>
      <c r="J322" s="167">
        <v>6.0069999999999997</v>
      </c>
      <c r="K322" s="167">
        <v>0</v>
      </c>
      <c r="L322" s="169">
        <f t="shared" si="6"/>
        <v>6.0069999999999997</v>
      </c>
    </row>
    <row r="323" spans="9:12" ht="14.4" x14ac:dyDescent="0.3">
      <c r="I323" s="166">
        <v>43934.125</v>
      </c>
      <c r="J323" s="168">
        <v>6.0090000000000003</v>
      </c>
      <c r="K323" s="168">
        <v>0</v>
      </c>
      <c r="L323" s="169">
        <f t="shared" si="6"/>
        <v>6.0090000000000003</v>
      </c>
    </row>
    <row r="324" spans="9:12" ht="14.4" x14ac:dyDescent="0.3">
      <c r="I324" s="165">
        <v>43934.166666666664</v>
      </c>
      <c r="J324" s="167">
        <v>6.0090000000000003</v>
      </c>
      <c r="K324" s="167">
        <v>0</v>
      </c>
      <c r="L324" s="169">
        <f t="shared" si="6"/>
        <v>6.0090000000000003</v>
      </c>
    </row>
    <row r="325" spans="9:12" ht="14.4" x14ac:dyDescent="0.3">
      <c r="I325" s="166">
        <v>43934.208333333336</v>
      </c>
      <c r="J325" s="168">
        <v>6.0049999999999999</v>
      </c>
      <c r="K325" s="168">
        <v>0</v>
      </c>
      <c r="L325" s="169">
        <f t="shared" si="6"/>
        <v>6.0049999999999999</v>
      </c>
    </row>
    <row r="326" spans="9:12" ht="14.4" x14ac:dyDescent="0.3">
      <c r="I326" s="165">
        <v>43934.25</v>
      </c>
      <c r="J326" s="167">
        <v>6.0039999999999996</v>
      </c>
      <c r="K326" s="167">
        <v>0</v>
      </c>
      <c r="L326" s="169">
        <f t="shared" si="6"/>
        <v>6.0039999999999996</v>
      </c>
    </row>
    <row r="327" spans="9:12" ht="14.4" x14ac:dyDescent="0.3">
      <c r="I327" s="166">
        <v>43934.291666666664</v>
      </c>
      <c r="J327" s="168">
        <v>6.0129999999999999</v>
      </c>
      <c r="K327" s="168">
        <v>0</v>
      </c>
      <c r="L327" s="169">
        <f t="shared" si="6"/>
        <v>6.0129999999999999</v>
      </c>
    </row>
    <row r="328" spans="9:12" ht="14.4" x14ac:dyDescent="0.3">
      <c r="I328" s="165">
        <v>43934.333333333336</v>
      </c>
      <c r="J328" s="167">
        <v>6.0119999999999996</v>
      </c>
      <c r="K328" s="167">
        <v>0</v>
      </c>
      <c r="L328" s="169">
        <f t="shared" si="6"/>
        <v>6.0119999999999996</v>
      </c>
    </row>
    <row r="329" spans="9:12" ht="14.4" x14ac:dyDescent="0.3">
      <c r="I329" s="166">
        <v>43934.375</v>
      </c>
      <c r="J329" s="168">
        <v>6.0119999999999996</v>
      </c>
      <c r="K329" s="168">
        <v>0</v>
      </c>
      <c r="L329" s="169">
        <f t="shared" ref="L329:L392" si="7">J329-K329</f>
        <v>6.0119999999999996</v>
      </c>
    </row>
    <row r="330" spans="9:12" ht="14.4" x14ac:dyDescent="0.3">
      <c r="I330" s="165">
        <v>43934.416666666664</v>
      </c>
      <c r="J330" s="167">
        <v>6.0549999999999997</v>
      </c>
      <c r="K330" s="167">
        <v>0</v>
      </c>
      <c r="L330" s="169">
        <f t="shared" si="7"/>
        <v>6.0549999999999997</v>
      </c>
    </row>
    <row r="331" spans="9:12" ht="14.4" x14ac:dyDescent="0.3">
      <c r="I331" s="166">
        <v>43934.458333333336</v>
      </c>
      <c r="J331" s="168">
        <v>6.08</v>
      </c>
      <c r="K331" s="168">
        <v>0</v>
      </c>
      <c r="L331" s="169">
        <f t="shared" si="7"/>
        <v>6.08</v>
      </c>
    </row>
    <row r="332" spans="9:12" ht="14.4" x14ac:dyDescent="0.3">
      <c r="I332" s="165">
        <v>43934.5</v>
      </c>
      <c r="J332" s="167">
        <v>6.0819999999999999</v>
      </c>
      <c r="K332" s="167">
        <v>0</v>
      </c>
      <c r="L332" s="169">
        <f t="shared" si="7"/>
        <v>6.0819999999999999</v>
      </c>
    </row>
    <row r="333" spans="9:12" ht="14.4" x14ac:dyDescent="0.3">
      <c r="I333" s="166">
        <v>43934.541666666664</v>
      </c>
      <c r="J333" s="168">
        <v>6.069</v>
      </c>
      <c r="K333" s="168">
        <v>0</v>
      </c>
      <c r="L333" s="169">
        <f t="shared" si="7"/>
        <v>6.069</v>
      </c>
    </row>
    <row r="334" spans="9:12" ht="14.4" x14ac:dyDescent="0.3">
      <c r="I334" s="165">
        <v>43934.583333333336</v>
      </c>
      <c r="J334" s="167">
        <v>6.0739999999999998</v>
      </c>
      <c r="K334" s="167">
        <v>0</v>
      </c>
      <c r="L334" s="169">
        <f t="shared" si="7"/>
        <v>6.0739999999999998</v>
      </c>
    </row>
    <row r="335" spans="9:12" ht="14.4" x14ac:dyDescent="0.3">
      <c r="I335" s="166">
        <v>43934.625</v>
      </c>
      <c r="J335" s="168">
        <v>6.0819999999999999</v>
      </c>
      <c r="K335" s="168">
        <v>0</v>
      </c>
      <c r="L335" s="169">
        <f t="shared" si="7"/>
        <v>6.0819999999999999</v>
      </c>
    </row>
    <row r="336" spans="9:12" ht="14.4" x14ac:dyDescent="0.3">
      <c r="I336" s="165">
        <v>43934.666666666664</v>
      </c>
      <c r="J336" s="167">
        <v>6.085</v>
      </c>
      <c r="K336" s="167">
        <v>0</v>
      </c>
      <c r="L336" s="169">
        <f t="shared" si="7"/>
        <v>6.085</v>
      </c>
    </row>
    <row r="337" spans="9:12" ht="14.4" x14ac:dyDescent="0.3">
      <c r="I337" s="166">
        <v>43934.708333333336</v>
      </c>
      <c r="J337" s="168">
        <v>6.0830000000000002</v>
      </c>
      <c r="K337" s="168">
        <v>0</v>
      </c>
      <c r="L337" s="169">
        <f t="shared" si="7"/>
        <v>6.0830000000000002</v>
      </c>
    </row>
    <row r="338" spans="9:12" ht="14.4" x14ac:dyDescent="0.3">
      <c r="I338" s="165">
        <v>43934.75</v>
      </c>
      <c r="J338" s="167">
        <v>6.08</v>
      </c>
      <c r="K338" s="167">
        <v>0</v>
      </c>
      <c r="L338" s="169">
        <f t="shared" si="7"/>
        <v>6.08</v>
      </c>
    </row>
    <row r="339" spans="9:12" ht="14.4" x14ac:dyDescent="0.3">
      <c r="I339" s="166">
        <v>43934.791666666664</v>
      </c>
      <c r="J339" s="168">
        <v>6.0730000000000004</v>
      </c>
      <c r="K339" s="168">
        <v>0</v>
      </c>
      <c r="L339" s="169">
        <f t="shared" si="7"/>
        <v>6.0730000000000004</v>
      </c>
    </row>
    <row r="340" spans="9:12" ht="14.4" x14ac:dyDescent="0.3">
      <c r="I340" s="165">
        <v>43934.833333333336</v>
      </c>
      <c r="J340" s="167">
        <v>6.0380000000000003</v>
      </c>
      <c r="K340" s="167">
        <v>0</v>
      </c>
      <c r="L340" s="169">
        <f t="shared" si="7"/>
        <v>6.0380000000000003</v>
      </c>
    </row>
    <row r="341" spans="9:12" ht="14.4" x14ac:dyDescent="0.3">
      <c r="I341" s="166">
        <v>43934.875</v>
      </c>
      <c r="J341" s="168">
        <v>6.0090000000000003</v>
      </c>
      <c r="K341" s="168">
        <v>0</v>
      </c>
      <c r="L341" s="169">
        <f t="shared" si="7"/>
        <v>6.0090000000000003</v>
      </c>
    </row>
    <row r="342" spans="9:12" ht="14.4" x14ac:dyDescent="0.3">
      <c r="I342" s="165">
        <v>43934.916666666664</v>
      </c>
      <c r="J342" s="167">
        <v>6.0129999999999999</v>
      </c>
      <c r="K342" s="167">
        <v>0</v>
      </c>
      <c r="L342" s="169">
        <f t="shared" si="7"/>
        <v>6.0129999999999999</v>
      </c>
    </row>
    <row r="343" spans="9:12" ht="14.4" x14ac:dyDescent="0.3">
      <c r="I343" s="166">
        <v>43934.958333333336</v>
      </c>
      <c r="J343" s="168">
        <v>6.008</v>
      </c>
      <c r="K343" s="168">
        <v>0</v>
      </c>
      <c r="L343" s="169">
        <f t="shared" si="7"/>
        <v>6.008</v>
      </c>
    </row>
    <row r="344" spans="9:12" ht="14.4" x14ac:dyDescent="0.3">
      <c r="I344" s="165">
        <v>43935</v>
      </c>
      <c r="J344" s="167">
        <v>6.0090000000000003</v>
      </c>
      <c r="K344" s="167">
        <v>0</v>
      </c>
      <c r="L344" s="169">
        <f t="shared" si="7"/>
        <v>6.0090000000000003</v>
      </c>
    </row>
    <row r="345" spans="9:12" ht="14.4" x14ac:dyDescent="0.3">
      <c r="I345" s="166">
        <v>43935.041666666664</v>
      </c>
      <c r="J345" s="168">
        <v>6.0030000000000001</v>
      </c>
      <c r="K345" s="168">
        <v>0</v>
      </c>
      <c r="L345" s="169">
        <f t="shared" si="7"/>
        <v>6.0030000000000001</v>
      </c>
    </row>
    <row r="346" spans="9:12" ht="14.4" x14ac:dyDescent="0.3">
      <c r="I346" s="165">
        <v>43935.083333333336</v>
      </c>
      <c r="J346" s="167">
        <v>6.008</v>
      </c>
      <c r="K346" s="167">
        <v>0</v>
      </c>
      <c r="L346" s="169">
        <f t="shared" si="7"/>
        <v>6.008</v>
      </c>
    </row>
    <row r="347" spans="9:12" ht="14.4" x14ac:dyDescent="0.3">
      <c r="I347" s="166">
        <v>43935.125</v>
      </c>
      <c r="J347" s="168">
        <v>6.0039999999999996</v>
      </c>
      <c r="K347" s="168">
        <v>0</v>
      </c>
      <c r="L347" s="169">
        <f t="shared" si="7"/>
        <v>6.0039999999999996</v>
      </c>
    </row>
    <row r="348" spans="9:12" ht="14.4" x14ac:dyDescent="0.3">
      <c r="I348" s="165">
        <v>43935.166666666664</v>
      </c>
      <c r="J348" s="167">
        <v>6.0030000000000001</v>
      </c>
      <c r="K348" s="167">
        <v>0</v>
      </c>
      <c r="L348" s="169">
        <f t="shared" si="7"/>
        <v>6.0030000000000001</v>
      </c>
    </row>
    <row r="349" spans="9:12" ht="14.4" x14ac:dyDescent="0.3">
      <c r="I349" s="166">
        <v>43935.208333333336</v>
      </c>
      <c r="J349" s="168">
        <v>6.008</v>
      </c>
      <c r="K349" s="168">
        <v>0</v>
      </c>
      <c r="L349" s="169">
        <f t="shared" si="7"/>
        <v>6.008</v>
      </c>
    </row>
    <row r="350" spans="9:12" ht="14.4" x14ac:dyDescent="0.3">
      <c r="I350" s="165">
        <v>43935.25</v>
      </c>
      <c r="J350" s="167">
        <v>6.0179999999999998</v>
      </c>
      <c r="K350" s="167">
        <v>0</v>
      </c>
      <c r="L350" s="169">
        <f t="shared" si="7"/>
        <v>6.0179999999999998</v>
      </c>
    </row>
    <row r="351" spans="9:12" ht="14.4" x14ac:dyDescent="0.3">
      <c r="I351" s="166">
        <v>43935.291666666664</v>
      </c>
      <c r="J351" s="168">
        <v>6.0359999999999996</v>
      </c>
      <c r="K351" s="168">
        <v>0</v>
      </c>
      <c r="L351" s="169">
        <f t="shared" si="7"/>
        <v>6.0359999999999996</v>
      </c>
    </row>
    <row r="352" spans="9:12" ht="14.4" x14ac:dyDescent="0.3">
      <c r="I352" s="165">
        <v>43935.333333333336</v>
      </c>
      <c r="J352" s="167">
        <v>6.0289999999999999</v>
      </c>
      <c r="K352" s="167">
        <v>0</v>
      </c>
      <c r="L352" s="169">
        <f t="shared" si="7"/>
        <v>6.0289999999999999</v>
      </c>
    </row>
    <row r="353" spans="9:12" ht="14.4" x14ac:dyDescent="0.3">
      <c r="I353" s="166">
        <v>43935.375</v>
      </c>
      <c r="J353" s="168">
        <v>6.0179999999999998</v>
      </c>
      <c r="K353" s="168">
        <v>0</v>
      </c>
      <c r="L353" s="169">
        <f t="shared" si="7"/>
        <v>6.0179999999999998</v>
      </c>
    </row>
    <row r="354" spans="9:12" ht="14.4" x14ac:dyDescent="0.3">
      <c r="I354" s="165">
        <v>43935.416666666664</v>
      </c>
      <c r="J354" s="167">
        <v>6.0579999999999998</v>
      </c>
      <c r="K354" s="167">
        <v>0</v>
      </c>
      <c r="L354" s="169">
        <f t="shared" si="7"/>
        <v>6.0579999999999998</v>
      </c>
    </row>
    <row r="355" spans="9:12" ht="14.4" x14ac:dyDescent="0.3">
      <c r="I355" s="166">
        <v>43935.458333333336</v>
      </c>
      <c r="J355" s="168">
        <v>6.05</v>
      </c>
      <c r="K355" s="168">
        <v>0</v>
      </c>
      <c r="L355" s="169">
        <f t="shared" si="7"/>
        <v>6.05</v>
      </c>
    </row>
    <row r="356" spans="9:12" ht="14.4" x14ac:dyDescent="0.3">
      <c r="I356" s="165">
        <v>43935.5</v>
      </c>
      <c r="J356" s="167">
        <v>6.0259999999999998</v>
      </c>
      <c r="K356" s="167">
        <v>0</v>
      </c>
      <c r="L356" s="169">
        <f t="shared" si="7"/>
        <v>6.0259999999999998</v>
      </c>
    </row>
    <row r="357" spans="9:12" ht="14.4" x14ac:dyDescent="0.3">
      <c r="I357" s="166">
        <v>43935.541666666664</v>
      </c>
      <c r="J357" s="168">
        <v>6.0289999999999999</v>
      </c>
      <c r="K357" s="168">
        <v>0</v>
      </c>
      <c r="L357" s="169">
        <f t="shared" si="7"/>
        <v>6.0289999999999999</v>
      </c>
    </row>
    <row r="358" spans="9:12" ht="14.4" x14ac:dyDescent="0.3">
      <c r="I358" s="165">
        <v>43935.583333333336</v>
      </c>
      <c r="J358" s="167">
        <v>6.0279999999999996</v>
      </c>
      <c r="K358" s="167">
        <v>0</v>
      </c>
      <c r="L358" s="169">
        <f t="shared" si="7"/>
        <v>6.0279999999999996</v>
      </c>
    </row>
    <row r="359" spans="9:12" ht="14.4" x14ac:dyDescent="0.3">
      <c r="I359" s="166">
        <v>43935.625</v>
      </c>
      <c r="J359" s="168">
        <v>6.0220000000000002</v>
      </c>
      <c r="K359" s="168">
        <v>0</v>
      </c>
      <c r="L359" s="169">
        <f t="shared" si="7"/>
        <v>6.0220000000000002</v>
      </c>
    </row>
    <row r="360" spans="9:12" ht="14.4" x14ac:dyDescent="0.3">
      <c r="I360" s="165">
        <v>43935.666666666664</v>
      </c>
      <c r="J360" s="167">
        <v>6.0309999999999997</v>
      </c>
      <c r="K360" s="167">
        <v>0</v>
      </c>
      <c r="L360" s="169">
        <f t="shared" si="7"/>
        <v>6.0309999999999997</v>
      </c>
    </row>
    <row r="361" spans="9:12" ht="14.4" x14ac:dyDescent="0.3">
      <c r="I361" s="166">
        <v>43935.708333333336</v>
      </c>
      <c r="J361" s="168">
        <v>6.0330000000000004</v>
      </c>
      <c r="K361" s="168">
        <v>0</v>
      </c>
      <c r="L361" s="169">
        <f t="shared" si="7"/>
        <v>6.0330000000000004</v>
      </c>
    </row>
    <row r="362" spans="9:12" ht="14.4" x14ac:dyDescent="0.3">
      <c r="I362" s="165">
        <v>43935.75</v>
      </c>
      <c r="J362" s="167">
        <v>6.0330000000000004</v>
      </c>
      <c r="K362" s="167">
        <v>0</v>
      </c>
      <c r="L362" s="169">
        <f t="shared" si="7"/>
        <v>6.0330000000000004</v>
      </c>
    </row>
    <row r="363" spans="9:12" ht="14.4" x14ac:dyDescent="0.3">
      <c r="I363" s="166">
        <v>43935.791666666664</v>
      </c>
      <c r="J363" s="168">
        <v>6.0410000000000004</v>
      </c>
      <c r="K363" s="168">
        <v>0</v>
      </c>
      <c r="L363" s="169">
        <f t="shared" si="7"/>
        <v>6.0410000000000004</v>
      </c>
    </row>
    <row r="364" spans="9:12" ht="14.4" x14ac:dyDescent="0.3">
      <c r="I364" s="165">
        <v>43935.833333333336</v>
      </c>
      <c r="J364" s="167">
        <v>6.0330000000000004</v>
      </c>
      <c r="K364" s="167">
        <v>0</v>
      </c>
      <c r="L364" s="169">
        <f t="shared" si="7"/>
        <v>6.0330000000000004</v>
      </c>
    </row>
    <row r="365" spans="9:12" ht="14.4" x14ac:dyDescent="0.3">
      <c r="I365" s="166">
        <v>43935.875</v>
      </c>
      <c r="J365" s="168">
        <v>6.0270000000000001</v>
      </c>
      <c r="K365" s="168">
        <v>0</v>
      </c>
      <c r="L365" s="169">
        <f t="shared" si="7"/>
        <v>6.0270000000000001</v>
      </c>
    </row>
    <row r="366" spans="9:12" ht="14.4" x14ac:dyDescent="0.3">
      <c r="I366" s="165">
        <v>43935.916666666664</v>
      </c>
      <c r="J366" s="167">
        <v>6.0339999999999998</v>
      </c>
      <c r="K366" s="167">
        <v>0</v>
      </c>
      <c r="L366" s="169">
        <f t="shared" si="7"/>
        <v>6.0339999999999998</v>
      </c>
    </row>
    <row r="367" spans="9:12" ht="14.4" x14ac:dyDescent="0.3">
      <c r="I367" s="166">
        <v>43935.958333333336</v>
      </c>
      <c r="J367" s="168">
        <v>6.024</v>
      </c>
      <c r="K367" s="168">
        <v>0</v>
      </c>
      <c r="L367" s="169">
        <f t="shared" si="7"/>
        <v>6.024</v>
      </c>
    </row>
    <row r="368" spans="9:12" ht="14.4" x14ac:dyDescent="0.3">
      <c r="I368" s="165">
        <v>43936</v>
      </c>
      <c r="J368" s="167">
        <v>6.024</v>
      </c>
      <c r="K368" s="167">
        <v>0</v>
      </c>
      <c r="L368" s="169">
        <f t="shared" si="7"/>
        <v>6.024</v>
      </c>
    </row>
    <row r="369" spans="9:12" ht="14.4" x14ac:dyDescent="0.3">
      <c r="I369" s="166">
        <v>43936.041666666664</v>
      </c>
      <c r="J369" s="168">
        <v>6.0380000000000003</v>
      </c>
      <c r="K369" s="168">
        <v>0</v>
      </c>
      <c r="L369" s="169">
        <f t="shared" si="7"/>
        <v>6.0380000000000003</v>
      </c>
    </row>
    <row r="370" spans="9:12" ht="14.4" x14ac:dyDescent="0.3">
      <c r="I370" s="165">
        <v>43936.083333333336</v>
      </c>
      <c r="J370" s="167">
        <v>6.0289999999999999</v>
      </c>
      <c r="K370" s="167">
        <v>0</v>
      </c>
      <c r="L370" s="169">
        <f t="shared" si="7"/>
        <v>6.0289999999999999</v>
      </c>
    </row>
    <row r="371" spans="9:12" ht="14.4" x14ac:dyDescent="0.3">
      <c r="I371" s="166">
        <v>43936.125</v>
      </c>
      <c r="J371" s="168">
        <v>6.0229999999999997</v>
      </c>
      <c r="K371" s="168">
        <v>0</v>
      </c>
      <c r="L371" s="169">
        <f t="shared" si="7"/>
        <v>6.0229999999999997</v>
      </c>
    </row>
    <row r="372" spans="9:12" ht="14.4" x14ac:dyDescent="0.3">
      <c r="I372" s="165">
        <v>43936.166666666664</v>
      </c>
      <c r="J372" s="167">
        <v>6.0270000000000001</v>
      </c>
      <c r="K372" s="167">
        <v>0</v>
      </c>
      <c r="L372" s="169">
        <f t="shared" si="7"/>
        <v>6.0270000000000001</v>
      </c>
    </row>
    <row r="373" spans="9:12" ht="14.4" x14ac:dyDescent="0.3">
      <c r="I373" s="166">
        <v>43936.208333333336</v>
      </c>
      <c r="J373" s="168">
        <v>6.0270000000000001</v>
      </c>
      <c r="K373" s="168">
        <v>0</v>
      </c>
      <c r="L373" s="169">
        <f t="shared" si="7"/>
        <v>6.0270000000000001</v>
      </c>
    </row>
    <row r="374" spans="9:12" ht="14.4" x14ac:dyDescent="0.3">
      <c r="I374" s="165">
        <v>43936.25</v>
      </c>
      <c r="J374" s="167">
        <v>6.0209999999999999</v>
      </c>
      <c r="K374" s="167">
        <v>0</v>
      </c>
      <c r="L374" s="169">
        <f t="shared" si="7"/>
        <v>6.0209999999999999</v>
      </c>
    </row>
    <row r="375" spans="9:12" ht="14.4" x14ac:dyDescent="0.3">
      <c r="I375" s="166">
        <v>43936.291666666664</v>
      </c>
      <c r="J375" s="168">
        <v>6.02</v>
      </c>
      <c r="K375" s="168">
        <v>0</v>
      </c>
      <c r="L375" s="169">
        <f t="shared" si="7"/>
        <v>6.02</v>
      </c>
    </row>
    <row r="376" spans="9:12" ht="14.4" x14ac:dyDescent="0.3">
      <c r="I376" s="165">
        <v>43936.333333333336</v>
      </c>
      <c r="J376" s="167">
        <v>6.0259999999999998</v>
      </c>
      <c r="K376" s="167">
        <v>0</v>
      </c>
      <c r="L376" s="169">
        <f t="shared" si="7"/>
        <v>6.0259999999999998</v>
      </c>
    </row>
    <row r="377" spans="9:12" ht="14.4" x14ac:dyDescent="0.3">
      <c r="I377" s="166">
        <v>43936.375</v>
      </c>
      <c r="J377" s="168">
        <v>6.0179999999999998</v>
      </c>
      <c r="K377" s="168">
        <v>0</v>
      </c>
      <c r="L377" s="169">
        <f t="shared" si="7"/>
        <v>6.0179999999999998</v>
      </c>
    </row>
    <row r="378" spans="9:12" ht="14.4" x14ac:dyDescent="0.3">
      <c r="I378" s="165">
        <v>43936.416666666664</v>
      </c>
      <c r="J378" s="167">
        <v>6.0259999999999998</v>
      </c>
      <c r="K378" s="167">
        <v>0</v>
      </c>
      <c r="L378" s="169">
        <f t="shared" si="7"/>
        <v>6.0259999999999998</v>
      </c>
    </row>
    <row r="379" spans="9:12" ht="14.4" x14ac:dyDescent="0.3">
      <c r="I379" s="166">
        <v>43936.458333333336</v>
      </c>
      <c r="J379" s="168">
        <v>6.02</v>
      </c>
      <c r="K379" s="168">
        <v>0</v>
      </c>
      <c r="L379" s="169">
        <f t="shared" si="7"/>
        <v>6.02</v>
      </c>
    </row>
    <row r="380" spans="9:12" ht="14.4" x14ac:dyDescent="0.3">
      <c r="I380" s="165">
        <v>43936.5</v>
      </c>
      <c r="J380" s="167">
        <v>6.008</v>
      </c>
      <c r="K380" s="167">
        <v>0</v>
      </c>
      <c r="L380" s="169">
        <f t="shared" si="7"/>
        <v>6.008</v>
      </c>
    </row>
    <row r="381" spans="9:12" ht="14.4" x14ac:dyDescent="0.3">
      <c r="I381" s="166">
        <v>43936.541666666664</v>
      </c>
      <c r="J381" s="168">
        <v>6.0129999999999999</v>
      </c>
      <c r="K381" s="168">
        <v>0</v>
      </c>
      <c r="L381" s="169">
        <f t="shared" si="7"/>
        <v>6.0129999999999999</v>
      </c>
    </row>
    <row r="382" spans="9:12" ht="14.4" x14ac:dyDescent="0.3">
      <c r="I382" s="165">
        <v>43936.583333333336</v>
      </c>
      <c r="J382" s="167">
        <v>6.0179999999999998</v>
      </c>
      <c r="K382" s="167">
        <v>0</v>
      </c>
      <c r="L382" s="169">
        <f t="shared" si="7"/>
        <v>6.0179999999999998</v>
      </c>
    </row>
    <row r="383" spans="9:12" ht="14.4" x14ac:dyDescent="0.3">
      <c r="I383" s="166">
        <v>43936.625</v>
      </c>
      <c r="J383" s="168">
        <v>6.0140000000000002</v>
      </c>
      <c r="K383" s="168">
        <v>0</v>
      </c>
      <c r="L383" s="169">
        <f t="shared" si="7"/>
        <v>6.0140000000000002</v>
      </c>
    </row>
    <row r="384" spans="9:12" ht="14.4" x14ac:dyDescent="0.3">
      <c r="I384" s="165">
        <v>43936.666666666664</v>
      </c>
      <c r="J384" s="167">
        <v>6.0179999999999998</v>
      </c>
      <c r="K384" s="167">
        <v>0</v>
      </c>
      <c r="L384" s="169">
        <f t="shared" si="7"/>
        <v>6.0179999999999998</v>
      </c>
    </row>
    <row r="385" spans="9:12" ht="14.4" x14ac:dyDescent="0.3">
      <c r="I385" s="166">
        <v>43936.708333333336</v>
      </c>
      <c r="J385" s="168">
        <v>6.0119999999999996</v>
      </c>
      <c r="K385" s="168">
        <v>0</v>
      </c>
      <c r="L385" s="169">
        <f t="shared" si="7"/>
        <v>6.0119999999999996</v>
      </c>
    </row>
    <row r="386" spans="9:12" ht="14.4" x14ac:dyDescent="0.3">
      <c r="I386" s="165">
        <v>43936.75</v>
      </c>
      <c r="J386" s="167">
        <v>6.0170000000000003</v>
      </c>
      <c r="K386" s="167">
        <v>0</v>
      </c>
      <c r="L386" s="169">
        <f t="shared" si="7"/>
        <v>6.0170000000000003</v>
      </c>
    </row>
    <row r="387" spans="9:12" ht="14.4" x14ac:dyDescent="0.3">
      <c r="I387" s="166">
        <v>43936.791666666664</v>
      </c>
      <c r="J387" s="168">
        <v>6.032</v>
      </c>
      <c r="K387" s="168">
        <v>0</v>
      </c>
      <c r="L387" s="169">
        <f t="shared" si="7"/>
        <v>6.032</v>
      </c>
    </row>
    <row r="388" spans="9:12" ht="14.4" x14ac:dyDescent="0.3">
      <c r="I388" s="165">
        <v>43936.833333333336</v>
      </c>
      <c r="J388" s="167">
        <v>6.016</v>
      </c>
      <c r="K388" s="167">
        <v>0</v>
      </c>
      <c r="L388" s="169">
        <f t="shared" si="7"/>
        <v>6.016</v>
      </c>
    </row>
    <row r="389" spans="9:12" ht="14.4" x14ac:dyDescent="0.3">
      <c r="I389" s="166">
        <v>43936.875</v>
      </c>
      <c r="J389" s="168">
        <v>6.016</v>
      </c>
      <c r="K389" s="168">
        <v>0</v>
      </c>
      <c r="L389" s="169">
        <f t="shared" si="7"/>
        <v>6.016</v>
      </c>
    </row>
    <row r="390" spans="9:12" ht="14.4" x14ac:dyDescent="0.3">
      <c r="I390" s="165">
        <v>43936.916666666664</v>
      </c>
      <c r="J390" s="167">
        <v>6.0090000000000003</v>
      </c>
      <c r="K390" s="167">
        <v>0</v>
      </c>
      <c r="L390" s="169">
        <f t="shared" si="7"/>
        <v>6.0090000000000003</v>
      </c>
    </row>
    <row r="391" spans="9:12" ht="14.4" x14ac:dyDescent="0.3">
      <c r="I391" s="166">
        <v>43936.958333333336</v>
      </c>
      <c r="J391" s="168">
        <v>6.0110000000000001</v>
      </c>
      <c r="K391" s="168">
        <v>0</v>
      </c>
      <c r="L391" s="169">
        <f t="shared" si="7"/>
        <v>6.0110000000000001</v>
      </c>
    </row>
    <row r="392" spans="9:12" ht="14.4" x14ac:dyDescent="0.3">
      <c r="I392" s="165">
        <v>43937</v>
      </c>
      <c r="J392" s="167">
        <v>6.0209999999999999</v>
      </c>
      <c r="K392" s="167">
        <v>0</v>
      </c>
      <c r="L392" s="169">
        <f t="shared" si="7"/>
        <v>6.0209999999999999</v>
      </c>
    </row>
    <row r="393" spans="9:12" ht="14.4" x14ac:dyDescent="0.3">
      <c r="I393" s="166">
        <v>43937.041666666664</v>
      </c>
      <c r="J393" s="168">
        <v>6.016</v>
      </c>
      <c r="K393" s="168">
        <v>0</v>
      </c>
      <c r="L393" s="169">
        <f t="shared" ref="L393:L456" si="8">J393-K393</f>
        <v>6.016</v>
      </c>
    </row>
    <row r="394" spans="9:12" ht="14.4" x14ac:dyDescent="0.3">
      <c r="I394" s="165">
        <v>43937.083333333336</v>
      </c>
      <c r="J394" s="167">
        <v>6.0229999999999997</v>
      </c>
      <c r="K394" s="167">
        <v>0</v>
      </c>
      <c r="L394" s="169">
        <f t="shared" si="8"/>
        <v>6.0229999999999997</v>
      </c>
    </row>
    <row r="395" spans="9:12" ht="14.4" x14ac:dyDescent="0.3">
      <c r="I395" s="166">
        <v>43937.125</v>
      </c>
      <c r="J395" s="168">
        <v>6.0149999999999997</v>
      </c>
      <c r="K395" s="168">
        <v>0</v>
      </c>
      <c r="L395" s="169">
        <f t="shared" si="8"/>
        <v>6.0149999999999997</v>
      </c>
    </row>
    <row r="396" spans="9:12" ht="14.4" x14ac:dyDescent="0.3">
      <c r="I396" s="165">
        <v>43937.166666666664</v>
      </c>
      <c r="J396" s="167">
        <v>6.0220000000000002</v>
      </c>
      <c r="K396" s="167">
        <v>0</v>
      </c>
      <c r="L396" s="169">
        <f t="shared" si="8"/>
        <v>6.0220000000000002</v>
      </c>
    </row>
    <row r="397" spans="9:12" ht="14.4" x14ac:dyDescent="0.3">
      <c r="I397" s="166">
        <v>43937.208333333336</v>
      </c>
      <c r="J397" s="168">
        <v>6.0190000000000001</v>
      </c>
      <c r="K397" s="168">
        <v>0</v>
      </c>
      <c r="L397" s="169">
        <f t="shared" si="8"/>
        <v>6.0190000000000001</v>
      </c>
    </row>
    <row r="398" spans="9:12" ht="14.4" x14ac:dyDescent="0.3">
      <c r="I398" s="165">
        <v>43937.25</v>
      </c>
      <c r="J398" s="167">
        <v>6.016</v>
      </c>
      <c r="K398" s="167">
        <v>0</v>
      </c>
      <c r="L398" s="169">
        <f t="shared" si="8"/>
        <v>6.016</v>
      </c>
    </row>
    <row r="399" spans="9:12" ht="14.4" x14ac:dyDescent="0.3">
      <c r="I399" s="166">
        <v>43937.291666666664</v>
      </c>
      <c r="J399" s="168">
        <v>6.0229999999999997</v>
      </c>
      <c r="K399" s="168">
        <v>0</v>
      </c>
      <c r="L399" s="169">
        <f t="shared" si="8"/>
        <v>6.0229999999999997</v>
      </c>
    </row>
    <row r="400" spans="9:12" ht="14.4" x14ac:dyDescent="0.3">
      <c r="I400" s="165">
        <v>43937.333333333336</v>
      </c>
      <c r="J400" s="167">
        <v>6.0220000000000002</v>
      </c>
      <c r="K400" s="167">
        <v>0</v>
      </c>
      <c r="L400" s="169">
        <f t="shared" si="8"/>
        <v>6.0220000000000002</v>
      </c>
    </row>
    <row r="401" spans="9:12" ht="14.4" x14ac:dyDescent="0.3">
      <c r="I401" s="166">
        <v>43937.375</v>
      </c>
      <c r="J401" s="168">
        <v>6.0149999999999997</v>
      </c>
      <c r="K401" s="168">
        <v>0</v>
      </c>
      <c r="L401" s="169">
        <f t="shared" si="8"/>
        <v>6.0149999999999997</v>
      </c>
    </row>
    <row r="402" spans="9:12" ht="14.4" x14ac:dyDescent="0.3">
      <c r="I402" s="165">
        <v>43937.416666666664</v>
      </c>
      <c r="J402" s="167">
        <v>6.0279999999999996</v>
      </c>
      <c r="K402" s="167">
        <v>0</v>
      </c>
      <c r="L402" s="169">
        <f t="shared" si="8"/>
        <v>6.0279999999999996</v>
      </c>
    </row>
    <row r="403" spans="9:12" ht="14.4" x14ac:dyDescent="0.3">
      <c r="I403" s="166">
        <v>43937.458333333336</v>
      </c>
      <c r="J403" s="168">
        <v>6.0519999999999996</v>
      </c>
      <c r="K403" s="168">
        <v>0</v>
      </c>
      <c r="L403" s="169">
        <f t="shared" si="8"/>
        <v>6.0519999999999996</v>
      </c>
    </row>
    <row r="404" spans="9:12" ht="14.4" x14ac:dyDescent="0.3">
      <c r="I404" s="165">
        <v>43937.5</v>
      </c>
      <c r="J404" s="167">
        <v>6.0410000000000004</v>
      </c>
      <c r="K404" s="167">
        <v>0</v>
      </c>
      <c r="L404" s="169">
        <f t="shared" si="8"/>
        <v>6.0410000000000004</v>
      </c>
    </row>
    <row r="405" spans="9:12" ht="14.4" x14ac:dyDescent="0.3">
      <c r="I405" s="166">
        <v>43937.541666666664</v>
      </c>
      <c r="J405" s="168">
        <v>6.0609999999999999</v>
      </c>
      <c r="K405" s="168">
        <v>0</v>
      </c>
      <c r="L405" s="169">
        <f t="shared" si="8"/>
        <v>6.0609999999999999</v>
      </c>
    </row>
    <row r="406" spans="9:12" ht="14.4" x14ac:dyDescent="0.3">
      <c r="I406" s="165">
        <v>43937.583333333336</v>
      </c>
      <c r="J406" s="167">
        <v>6.0570000000000004</v>
      </c>
      <c r="K406" s="167">
        <v>0</v>
      </c>
      <c r="L406" s="169">
        <f t="shared" si="8"/>
        <v>6.0570000000000004</v>
      </c>
    </row>
    <row r="407" spans="9:12" ht="14.4" x14ac:dyDescent="0.3">
      <c r="I407" s="166">
        <v>43937.625</v>
      </c>
      <c r="J407" s="168">
        <v>5.1769999999999996</v>
      </c>
      <c r="K407" s="168">
        <v>1.7000000000000001E-2</v>
      </c>
      <c r="L407" s="169">
        <f t="shared" si="8"/>
        <v>5.1599999999999993</v>
      </c>
    </row>
    <row r="408" spans="9:12" ht="14.4" x14ac:dyDescent="0.3">
      <c r="I408" s="165">
        <v>43937.666666666664</v>
      </c>
      <c r="J408" s="167">
        <v>0</v>
      </c>
      <c r="K408" s="167">
        <v>4.5999999999999999E-2</v>
      </c>
      <c r="L408" s="169">
        <f t="shared" si="8"/>
        <v>-4.5999999999999999E-2</v>
      </c>
    </row>
    <row r="409" spans="9:12" ht="14.4" x14ac:dyDescent="0.3">
      <c r="I409" s="166">
        <v>43937.708333333336</v>
      </c>
      <c r="J409" s="168">
        <v>0</v>
      </c>
      <c r="K409" s="168">
        <v>5.2999999999999999E-2</v>
      </c>
      <c r="L409" s="169">
        <f t="shared" si="8"/>
        <v>-5.2999999999999999E-2</v>
      </c>
    </row>
    <row r="410" spans="9:12" ht="14.4" x14ac:dyDescent="0.3">
      <c r="I410" s="165">
        <v>43937.75</v>
      </c>
      <c r="J410" s="167">
        <v>4.5460000000000003</v>
      </c>
      <c r="K410" s="167">
        <v>2.9000000000000001E-2</v>
      </c>
      <c r="L410" s="169">
        <f t="shared" si="8"/>
        <v>4.5170000000000003</v>
      </c>
    </row>
    <row r="411" spans="9:12" ht="14.4" x14ac:dyDescent="0.3">
      <c r="I411" s="166">
        <v>43937.791666666664</v>
      </c>
      <c r="J411" s="168">
        <v>5.9960000000000004</v>
      </c>
      <c r="K411" s="168">
        <v>0</v>
      </c>
      <c r="L411" s="169">
        <f t="shared" si="8"/>
        <v>5.9960000000000004</v>
      </c>
    </row>
    <row r="412" spans="9:12" ht="14.4" x14ac:dyDescent="0.3">
      <c r="I412" s="165">
        <v>43937.833333333336</v>
      </c>
      <c r="J412" s="167">
        <v>6.0940000000000003</v>
      </c>
      <c r="K412" s="167">
        <v>0</v>
      </c>
      <c r="L412" s="169">
        <f t="shared" si="8"/>
        <v>6.0940000000000003</v>
      </c>
    </row>
    <row r="413" spans="9:12" ht="14.4" x14ac:dyDescent="0.3">
      <c r="I413" s="166">
        <v>43937.875</v>
      </c>
      <c r="J413" s="168">
        <v>6.0839999999999996</v>
      </c>
      <c r="K413" s="168">
        <v>0</v>
      </c>
      <c r="L413" s="169">
        <f t="shared" si="8"/>
        <v>6.0839999999999996</v>
      </c>
    </row>
    <row r="414" spans="9:12" ht="14.4" x14ac:dyDescent="0.3">
      <c r="I414" s="165">
        <v>43937.916666666664</v>
      </c>
      <c r="J414" s="167">
        <v>6.0830000000000002</v>
      </c>
      <c r="K414" s="167">
        <v>0</v>
      </c>
      <c r="L414" s="169">
        <f t="shared" si="8"/>
        <v>6.0830000000000002</v>
      </c>
    </row>
    <row r="415" spans="9:12" ht="14.4" x14ac:dyDescent="0.3">
      <c r="I415" s="166">
        <v>43937.958333333336</v>
      </c>
      <c r="J415" s="168">
        <v>6.0739999999999998</v>
      </c>
      <c r="K415" s="168">
        <v>0</v>
      </c>
      <c r="L415" s="169">
        <f t="shared" si="8"/>
        <v>6.0739999999999998</v>
      </c>
    </row>
    <row r="416" spans="9:12" ht="14.4" x14ac:dyDescent="0.3">
      <c r="I416" s="165">
        <v>43938</v>
      </c>
      <c r="J416" s="167">
        <v>5.0000000000000001E-3</v>
      </c>
      <c r="K416" s="167">
        <v>5.8999999999999997E-2</v>
      </c>
      <c r="L416" s="169">
        <f t="shared" si="8"/>
        <v>-5.3999999999999999E-2</v>
      </c>
    </row>
    <row r="417" spans="9:12" ht="14.4" x14ac:dyDescent="0.3">
      <c r="I417" s="166">
        <v>43938.041666666664</v>
      </c>
      <c r="J417" s="168">
        <v>0</v>
      </c>
      <c r="K417" s="168">
        <v>5.3999999999999999E-2</v>
      </c>
      <c r="L417" s="169">
        <f t="shared" si="8"/>
        <v>-5.3999999999999999E-2</v>
      </c>
    </row>
    <row r="418" spans="9:12" ht="14.4" x14ac:dyDescent="0.3">
      <c r="I418" s="165">
        <v>43938.083333333336</v>
      </c>
      <c r="J418" s="167">
        <v>0</v>
      </c>
      <c r="K418" s="167">
        <v>5.2999999999999999E-2</v>
      </c>
      <c r="L418" s="169">
        <f t="shared" si="8"/>
        <v>-5.2999999999999999E-2</v>
      </c>
    </row>
    <row r="419" spans="9:12" ht="14.4" x14ac:dyDescent="0.3">
      <c r="I419" s="166">
        <v>43938.125</v>
      </c>
      <c r="J419" s="168">
        <v>0</v>
      </c>
      <c r="K419" s="168">
        <v>6.2E-2</v>
      </c>
      <c r="L419" s="169">
        <f t="shared" si="8"/>
        <v>-6.2E-2</v>
      </c>
    </row>
    <row r="420" spans="9:12" ht="14.4" x14ac:dyDescent="0.3">
      <c r="I420" s="165">
        <v>43938.166666666664</v>
      </c>
      <c r="J420" s="167">
        <v>5.9790000000000001</v>
      </c>
      <c r="K420" s="167">
        <v>1E-3</v>
      </c>
      <c r="L420" s="169">
        <f t="shared" si="8"/>
        <v>5.9779999999999998</v>
      </c>
    </row>
    <row r="421" spans="9:12" ht="14.4" x14ac:dyDescent="0.3">
      <c r="I421" s="166">
        <v>43938.208333333336</v>
      </c>
      <c r="J421" s="168">
        <v>6.0750000000000002</v>
      </c>
      <c r="K421" s="168">
        <v>0</v>
      </c>
      <c r="L421" s="169">
        <f t="shared" si="8"/>
        <v>6.0750000000000002</v>
      </c>
    </row>
    <row r="422" spans="9:12" ht="14.4" x14ac:dyDescent="0.3">
      <c r="I422" s="165">
        <v>43938.25</v>
      </c>
      <c r="J422" s="167">
        <v>6.03</v>
      </c>
      <c r="K422" s="167">
        <v>0</v>
      </c>
      <c r="L422" s="169">
        <f t="shared" si="8"/>
        <v>6.03</v>
      </c>
    </row>
    <row r="423" spans="9:12" ht="14.4" x14ac:dyDescent="0.3">
      <c r="I423" s="166">
        <v>43938.291666666664</v>
      </c>
      <c r="J423" s="168">
        <v>6.0259999999999998</v>
      </c>
      <c r="K423" s="168">
        <v>0</v>
      </c>
      <c r="L423" s="169">
        <f t="shared" si="8"/>
        <v>6.0259999999999998</v>
      </c>
    </row>
    <row r="424" spans="9:12" ht="14.4" x14ac:dyDescent="0.3">
      <c r="I424" s="165">
        <v>43938.333333333336</v>
      </c>
      <c r="J424" s="167">
        <v>6.0149999999999997</v>
      </c>
      <c r="K424" s="167">
        <v>0</v>
      </c>
      <c r="L424" s="169">
        <f t="shared" si="8"/>
        <v>6.0149999999999997</v>
      </c>
    </row>
    <row r="425" spans="9:12" ht="14.4" x14ac:dyDescent="0.3">
      <c r="I425" s="166">
        <v>43938.375</v>
      </c>
      <c r="J425" s="168">
        <v>6.0060000000000002</v>
      </c>
      <c r="K425" s="168">
        <v>0</v>
      </c>
      <c r="L425" s="169">
        <f t="shared" si="8"/>
        <v>6.0060000000000002</v>
      </c>
    </row>
    <row r="426" spans="9:12" ht="14.4" x14ac:dyDescent="0.3">
      <c r="I426" s="165">
        <v>43938.416666666664</v>
      </c>
      <c r="J426" s="167">
        <v>6.0060000000000002</v>
      </c>
      <c r="K426" s="167">
        <v>0</v>
      </c>
      <c r="L426" s="169">
        <f t="shared" si="8"/>
        <v>6.0060000000000002</v>
      </c>
    </row>
    <row r="427" spans="9:12" ht="14.4" x14ac:dyDescent="0.3">
      <c r="I427" s="166">
        <v>43938.458333333336</v>
      </c>
      <c r="J427" s="168">
        <v>5.944</v>
      </c>
      <c r="K427" s="168">
        <v>0</v>
      </c>
      <c r="L427" s="169">
        <f t="shared" si="8"/>
        <v>5.944</v>
      </c>
    </row>
    <row r="428" spans="9:12" ht="14.4" x14ac:dyDescent="0.3">
      <c r="I428" s="165">
        <v>43938.5</v>
      </c>
      <c r="J428" s="167">
        <v>6.0060000000000002</v>
      </c>
      <c r="K428" s="167">
        <v>0</v>
      </c>
      <c r="L428" s="169">
        <f t="shared" si="8"/>
        <v>6.0060000000000002</v>
      </c>
    </row>
    <row r="429" spans="9:12" ht="14.4" x14ac:dyDescent="0.3">
      <c r="I429" s="166">
        <v>43938.541666666664</v>
      </c>
      <c r="J429" s="168">
        <v>6.0359999999999996</v>
      </c>
      <c r="K429" s="168">
        <v>0</v>
      </c>
      <c r="L429" s="169">
        <f t="shared" si="8"/>
        <v>6.0359999999999996</v>
      </c>
    </row>
    <row r="430" spans="9:12" ht="14.4" x14ac:dyDescent="0.3">
      <c r="I430" s="165">
        <v>43938.583333333336</v>
      </c>
      <c r="J430" s="167">
        <v>6.0250000000000004</v>
      </c>
      <c r="K430" s="167">
        <v>0</v>
      </c>
      <c r="L430" s="169">
        <f t="shared" si="8"/>
        <v>6.0250000000000004</v>
      </c>
    </row>
    <row r="431" spans="9:12" ht="14.4" x14ac:dyDescent="0.3">
      <c r="I431" s="166">
        <v>43938.625</v>
      </c>
      <c r="J431" s="168">
        <v>6.0060000000000002</v>
      </c>
      <c r="K431" s="168">
        <v>0</v>
      </c>
      <c r="L431" s="169">
        <f t="shared" si="8"/>
        <v>6.0060000000000002</v>
      </c>
    </row>
    <row r="432" spans="9:12" ht="14.4" x14ac:dyDescent="0.3">
      <c r="I432" s="165">
        <v>43938.666666666664</v>
      </c>
      <c r="J432" s="167">
        <v>6.0359999999999996</v>
      </c>
      <c r="K432" s="167">
        <v>0</v>
      </c>
      <c r="L432" s="169">
        <f t="shared" si="8"/>
        <v>6.0359999999999996</v>
      </c>
    </row>
    <row r="433" spans="9:12" ht="14.4" x14ac:dyDescent="0.3">
      <c r="I433" s="166">
        <v>43938.708333333336</v>
      </c>
      <c r="J433" s="168">
        <v>6.0389999999999997</v>
      </c>
      <c r="K433" s="168">
        <v>0</v>
      </c>
      <c r="L433" s="169">
        <f t="shared" si="8"/>
        <v>6.0389999999999997</v>
      </c>
    </row>
    <row r="434" spans="9:12" ht="14.4" x14ac:dyDescent="0.3">
      <c r="I434" s="165">
        <v>43938.75</v>
      </c>
      <c r="J434" s="167">
        <v>6.0469999999999997</v>
      </c>
      <c r="K434" s="167">
        <v>0</v>
      </c>
      <c r="L434" s="169">
        <f t="shared" si="8"/>
        <v>6.0469999999999997</v>
      </c>
    </row>
    <row r="435" spans="9:12" ht="14.4" x14ac:dyDescent="0.3">
      <c r="I435" s="166">
        <v>43938.791666666664</v>
      </c>
      <c r="J435" s="168">
        <v>6.0490000000000004</v>
      </c>
      <c r="K435" s="168">
        <v>0</v>
      </c>
      <c r="L435" s="169">
        <f t="shared" si="8"/>
        <v>6.0490000000000004</v>
      </c>
    </row>
    <row r="436" spans="9:12" ht="14.4" x14ac:dyDescent="0.3">
      <c r="I436" s="165">
        <v>43938.833333333336</v>
      </c>
      <c r="J436" s="167">
        <v>6.0540000000000003</v>
      </c>
      <c r="K436" s="167">
        <v>0</v>
      </c>
      <c r="L436" s="169">
        <f t="shared" si="8"/>
        <v>6.0540000000000003</v>
      </c>
    </row>
    <row r="437" spans="9:12" ht="14.4" x14ac:dyDescent="0.3">
      <c r="I437" s="166">
        <v>43938.875</v>
      </c>
      <c r="J437" s="168">
        <v>6.048</v>
      </c>
      <c r="K437" s="168">
        <v>0</v>
      </c>
      <c r="L437" s="169">
        <f t="shared" si="8"/>
        <v>6.048</v>
      </c>
    </row>
    <row r="438" spans="9:12" ht="14.4" x14ac:dyDescent="0.3">
      <c r="I438" s="165">
        <v>43938.916666666664</v>
      </c>
      <c r="J438" s="167">
        <v>6.0519999999999996</v>
      </c>
      <c r="K438" s="167">
        <v>0</v>
      </c>
      <c r="L438" s="169">
        <f t="shared" si="8"/>
        <v>6.0519999999999996</v>
      </c>
    </row>
    <row r="439" spans="9:12" ht="14.4" x14ac:dyDescent="0.3">
      <c r="I439" s="166">
        <v>43938.958333333336</v>
      </c>
      <c r="J439" s="168">
        <v>6.0529999999999999</v>
      </c>
      <c r="K439" s="168">
        <v>0</v>
      </c>
      <c r="L439" s="169">
        <f t="shared" si="8"/>
        <v>6.0529999999999999</v>
      </c>
    </row>
    <row r="440" spans="9:12" ht="14.4" x14ac:dyDescent="0.3">
      <c r="I440" s="165">
        <v>43939</v>
      </c>
      <c r="J440" s="167">
        <v>6.0519999999999996</v>
      </c>
      <c r="K440" s="167">
        <v>0</v>
      </c>
      <c r="L440" s="169">
        <f t="shared" si="8"/>
        <v>6.0519999999999996</v>
      </c>
    </row>
    <row r="441" spans="9:12" ht="14.4" x14ac:dyDescent="0.3">
      <c r="I441" s="166">
        <v>43939.041666666664</v>
      </c>
      <c r="J441" s="168">
        <v>6.0389999999999997</v>
      </c>
      <c r="K441" s="168">
        <v>0</v>
      </c>
      <c r="L441" s="169">
        <f t="shared" si="8"/>
        <v>6.0389999999999997</v>
      </c>
    </row>
    <row r="442" spans="9:12" ht="14.4" x14ac:dyDescent="0.3">
      <c r="I442" s="165">
        <v>43939.083333333336</v>
      </c>
      <c r="J442" s="167">
        <v>6.0439999999999996</v>
      </c>
      <c r="K442" s="167">
        <v>0</v>
      </c>
      <c r="L442" s="169">
        <f t="shared" si="8"/>
        <v>6.0439999999999996</v>
      </c>
    </row>
    <row r="443" spans="9:12" ht="14.4" x14ac:dyDescent="0.3">
      <c r="I443" s="166">
        <v>43939.125</v>
      </c>
      <c r="J443" s="168">
        <v>6.0469999999999997</v>
      </c>
      <c r="K443" s="168">
        <v>0</v>
      </c>
      <c r="L443" s="169">
        <f t="shared" si="8"/>
        <v>6.0469999999999997</v>
      </c>
    </row>
    <row r="444" spans="9:12" ht="14.4" x14ac:dyDescent="0.3">
      <c r="I444" s="165">
        <v>43939.166666666664</v>
      </c>
      <c r="J444" s="167">
        <v>6.0439999999999996</v>
      </c>
      <c r="K444" s="167">
        <v>0</v>
      </c>
      <c r="L444" s="169">
        <f t="shared" si="8"/>
        <v>6.0439999999999996</v>
      </c>
    </row>
    <row r="445" spans="9:12" ht="14.4" x14ac:dyDescent="0.3">
      <c r="I445" s="166">
        <v>43939.208333333336</v>
      </c>
      <c r="J445" s="168">
        <v>6.0460000000000003</v>
      </c>
      <c r="K445" s="168">
        <v>0</v>
      </c>
      <c r="L445" s="169">
        <f t="shared" si="8"/>
        <v>6.0460000000000003</v>
      </c>
    </row>
    <row r="446" spans="9:12" ht="14.4" x14ac:dyDescent="0.3">
      <c r="I446" s="165">
        <v>43939.25</v>
      </c>
      <c r="J446" s="167">
        <v>6.0490000000000004</v>
      </c>
      <c r="K446" s="167">
        <v>0</v>
      </c>
      <c r="L446" s="169">
        <f t="shared" si="8"/>
        <v>6.0490000000000004</v>
      </c>
    </row>
    <row r="447" spans="9:12" ht="14.4" x14ac:dyDescent="0.3">
      <c r="I447" s="166">
        <v>43939.291666666664</v>
      </c>
      <c r="J447" s="168">
        <v>6.0529999999999999</v>
      </c>
      <c r="K447" s="168">
        <v>0</v>
      </c>
      <c r="L447" s="169">
        <f t="shared" si="8"/>
        <v>6.0529999999999999</v>
      </c>
    </row>
    <row r="448" spans="9:12" ht="14.4" x14ac:dyDescent="0.3">
      <c r="I448" s="165">
        <v>43939.333333333336</v>
      </c>
      <c r="J448" s="167">
        <v>6.0549999999999997</v>
      </c>
      <c r="K448" s="167">
        <v>0</v>
      </c>
      <c r="L448" s="169">
        <f t="shared" si="8"/>
        <v>6.0549999999999997</v>
      </c>
    </row>
    <row r="449" spans="9:12" ht="14.4" x14ac:dyDescent="0.3">
      <c r="I449" s="166">
        <v>43939.375</v>
      </c>
      <c r="J449" s="168">
        <v>6.0430000000000001</v>
      </c>
      <c r="K449" s="168">
        <v>0</v>
      </c>
      <c r="L449" s="169">
        <f t="shared" si="8"/>
        <v>6.0430000000000001</v>
      </c>
    </row>
    <row r="450" spans="9:12" ht="14.4" x14ac:dyDescent="0.3">
      <c r="I450" s="165">
        <v>43939.416666666664</v>
      </c>
      <c r="J450" s="167">
        <v>6.0510000000000002</v>
      </c>
      <c r="K450" s="167">
        <v>0</v>
      </c>
      <c r="L450" s="169">
        <f t="shared" si="8"/>
        <v>6.0510000000000002</v>
      </c>
    </row>
    <row r="451" spans="9:12" ht="14.4" x14ac:dyDescent="0.3">
      <c r="I451" s="166">
        <v>43939.458333333336</v>
      </c>
      <c r="J451" s="168">
        <v>6.0510000000000002</v>
      </c>
      <c r="K451" s="168">
        <v>0</v>
      </c>
      <c r="L451" s="169">
        <f t="shared" si="8"/>
        <v>6.0510000000000002</v>
      </c>
    </row>
    <row r="452" spans="9:12" ht="14.4" x14ac:dyDescent="0.3">
      <c r="I452" s="165">
        <v>43939.5</v>
      </c>
      <c r="J452" s="167">
        <v>6.0359999999999996</v>
      </c>
      <c r="K452" s="167">
        <v>0</v>
      </c>
      <c r="L452" s="169">
        <f t="shared" si="8"/>
        <v>6.0359999999999996</v>
      </c>
    </row>
    <row r="453" spans="9:12" ht="14.4" x14ac:dyDescent="0.3">
      <c r="I453" s="166">
        <v>43939.541666666664</v>
      </c>
      <c r="J453" s="168">
        <v>6.03</v>
      </c>
      <c r="K453" s="168">
        <v>0</v>
      </c>
      <c r="L453" s="169">
        <f t="shared" si="8"/>
        <v>6.03</v>
      </c>
    </row>
    <row r="454" spans="9:12" ht="14.4" x14ac:dyDescent="0.3">
      <c r="I454" s="165">
        <v>43939.583333333336</v>
      </c>
      <c r="J454" s="167">
        <v>6.0410000000000004</v>
      </c>
      <c r="K454" s="167">
        <v>0</v>
      </c>
      <c r="L454" s="169">
        <f t="shared" si="8"/>
        <v>6.0410000000000004</v>
      </c>
    </row>
    <row r="455" spans="9:12" ht="14.4" x14ac:dyDescent="0.3">
      <c r="I455" s="166">
        <v>43939.625</v>
      </c>
      <c r="J455" s="168">
        <v>6.0410000000000004</v>
      </c>
      <c r="K455" s="168">
        <v>0</v>
      </c>
      <c r="L455" s="169">
        <f t="shared" si="8"/>
        <v>6.0410000000000004</v>
      </c>
    </row>
    <row r="456" spans="9:12" ht="14.4" x14ac:dyDescent="0.3">
      <c r="I456" s="165">
        <v>43939.666666666664</v>
      </c>
      <c r="J456" s="167">
        <v>6.0359999999999996</v>
      </c>
      <c r="K456" s="167">
        <v>0</v>
      </c>
      <c r="L456" s="169">
        <f t="shared" si="8"/>
        <v>6.0359999999999996</v>
      </c>
    </row>
    <row r="457" spans="9:12" ht="14.4" x14ac:dyDescent="0.3">
      <c r="I457" s="166">
        <v>43939.708333333336</v>
      </c>
      <c r="J457" s="168">
        <v>6.024</v>
      </c>
      <c r="K457" s="168">
        <v>0</v>
      </c>
      <c r="L457" s="169">
        <f t="shared" ref="L457:L520" si="9">J457-K457</f>
        <v>6.024</v>
      </c>
    </row>
    <row r="458" spans="9:12" ht="14.4" x14ac:dyDescent="0.3">
      <c r="I458" s="165">
        <v>43939.75</v>
      </c>
      <c r="J458" s="167">
        <v>6.0149999999999997</v>
      </c>
      <c r="K458" s="167">
        <v>0</v>
      </c>
      <c r="L458" s="169">
        <f t="shared" si="9"/>
        <v>6.0149999999999997</v>
      </c>
    </row>
    <row r="459" spans="9:12" ht="14.4" x14ac:dyDescent="0.3">
      <c r="I459" s="166">
        <v>43939.791666666664</v>
      </c>
      <c r="J459" s="168">
        <v>6.0170000000000003</v>
      </c>
      <c r="K459" s="168">
        <v>0</v>
      </c>
      <c r="L459" s="169">
        <f t="shared" si="9"/>
        <v>6.0170000000000003</v>
      </c>
    </row>
    <row r="460" spans="9:12" ht="14.4" x14ac:dyDescent="0.3">
      <c r="I460" s="165">
        <v>43939.833333333336</v>
      </c>
      <c r="J460" s="167">
        <v>6.0250000000000004</v>
      </c>
      <c r="K460" s="167">
        <v>0</v>
      </c>
      <c r="L460" s="169">
        <f t="shared" si="9"/>
        <v>6.0250000000000004</v>
      </c>
    </row>
    <row r="461" spans="9:12" ht="14.4" x14ac:dyDescent="0.3">
      <c r="I461" s="166">
        <v>43939.875</v>
      </c>
      <c r="J461" s="168">
        <v>6.0179999999999998</v>
      </c>
      <c r="K461" s="168">
        <v>0</v>
      </c>
      <c r="L461" s="169">
        <f t="shared" si="9"/>
        <v>6.0179999999999998</v>
      </c>
    </row>
    <row r="462" spans="9:12" ht="14.4" x14ac:dyDescent="0.3">
      <c r="I462" s="165">
        <v>43939.916666666664</v>
      </c>
      <c r="J462" s="167">
        <v>6.0190000000000001</v>
      </c>
      <c r="K462" s="167">
        <v>0</v>
      </c>
      <c r="L462" s="169">
        <f t="shared" si="9"/>
        <v>6.0190000000000001</v>
      </c>
    </row>
    <row r="463" spans="9:12" ht="14.4" x14ac:dyDescent="0.3">
      <c r="I463" s="166">
        <v>43939.958333333336</v>
      </c>
      <c r="J463" s="168">
        <v>6.03</v>
      </c>
      <c r="K463" s="168">
        <v>0</v>
      </c>
      <c r="L463" s="169">
        <f t="shared" si="9"/>
        <v>6.03</v>
      </c>
    </row>
    <row r="464" spans="9:12" ht="14.4" x14ac:dyDescent="0.3">
      <c r="I464" s="165">
        <v>43940</v>
      </c>
      <c r="J464" s="167">
        <v>6.0250000000000004</v>
      </c>
      <c r="K464" s="167">
        <v>0</v>
      </c>
      <c r="L464" s="169">
        <f t="shared" si="9"/>
        <v>6.0250000000000004</v>
      </c>
    </row>
    <row r="465" spans="9:12" ht="14.4" x14ac:dyDescent="0.3">
      <c r="I465" s="166">
        <v>43940.041666666664</v>
      </c>
      <c r="J465" s="168">
        <v>6.016</v>
      </c>
      <c r="K465" s="168">
        <v>0</v>
      </c>
      <c r="L465" s="169">
        <f t="shared" si="9"/>
        <v>6.016</v>
      </c>
    </row>
    <row r="466" spans="9:12" ht="14.4" x14ac:dyDescent="0.3">
      <c r="I466" s="165">
        <v>43940.083333333336</v>
      </c>
      <c r="J466" s="167">
        <v>6.0129999999999999</v>
      </c>
      <c r="K466" s="167">
        <v>0</v>
      </c>
      <c r="L466" s="169">
        <f t="shared" si="9"/>
        <v>6.0129999999999999</v>
      </c>
    </row>
    <row r="467" spans="9:12" ht="14.4" x14ac:dyDescent="0.3">
      <c r="I467" s="166">
        <v>43940.125</v>
      </c>
      <c r="J467" s="168">
        <v>6.016</v>
      </c>
      <c r="K467" s="168">
        <v>0</v>
      </c>
      <c r="L467" s="169">
        <f t="shared" si="9"/>
        <v>6.016</v>
      </c>
    </row>
    <row r="468" spans="9:12" ht="14.4" x14ac:dyDescent="0.3">
      <c r="I468" s="165">
        <v>43940.166666666664</v>
      </c>
      <c r="J468" s="167">
        <v>6.0170000000000003</v>
      </c>
      <c r="K468" s="167">
        <v>0</v>
      </c>
      <c r="L468" s="169">
        <f t="shared" si="9"/>
        <v>6.0170000000000003</v>
      </c>
    </row>
    <row r="469" spans="9:12" ht="14.4" x14ac:dyDescent="0.3">
      <c r="I469" s="166">
        <v>43940.208333333336</v>
      </c>
      <c r="J469" s="168">
        <v>6.0220000000000002</v>
      </c>
      <c r="K469" s="168">
        <v>0</v>
      </c>
      <c r="L469" s="169">
        <f t="shared" si="9"/>
        <v>6.0220000000000002</v>
      </c>
    </row>
    <row r="470" spans="9:12" ht="14.4" x14ac:dyDescent="0.3">
      <c r="I470" s="165">
        <v>43940.25</v>
      </c>
      <c r="J470" s="167">
        <v>6.0190000000000001</v>
      </c>
      <c r="K470" s="167">
        <v>0</v>
      </c>
      <c r="L470" s="169">
        <f t="shared" si="9"/>
        <v>6.0190000000000001</v>
      </c>
    </row>
    <row r="471" spans="9:12" ht="14.4" x14ac:dyDescent="0.3">
      <c r="I471" s="166">
        <v>43940.291666666664</v>
      </c>
      <c r="J471" s="168">
        <v>6.03</v>
      </c>
      <c r="K471" s="168">
        <v>0</v>
      </c>
      <c r="L471" s="169">
        <f t="shared" si="9"/>
        <v>6.03</v>
      </c>
    </row>
    <row r="472" spans="9:12" ht="14.4" x14ac:dyDescent="0.3">
      <c r="I472" s="165">
        <v>43940.333333333336</v>
      </c>
      <c r="J472" s="167">
        <v>6.0359999999999996</v>
      </c>
      <c r="K472" s="167">
        <v>0</v>
      </c>
      <c r="L472" s="169">
        <f t="shared" si="9"/>
        <v>6.0359999999999996</v>
      </c>
    </row>
    <row r="473" spans="9:12" ht="14.4" x14ac:dyDescent="0.3">
      <c r="I473" s="166">
        <v>43940.375</v>
      </c>
      <c r="J473" s="168">
        <v>6.0330000000000004</v>
      </c>
      <c r="K473" s="168">
        <v>0</v>
      </c>
      <c r="L473" s="169">
        <f t="shared" si="9"/>
        <v>6.0330000000000004</v>
      </c>
    </row>
    <row r="474" spans="9:12" ht="14.4" x14ac:dyDescent="0.3">
      <c r="I474" s="165">
        <v>43940.416666666664</v>
      </c>
      <c r="J474" s="167">
        <v>6.032</v>
      </c>
      <c r="K474" s="167">
        <v>0</v>
      </c>
      <c r="L474" s="169">
        <f t="shared" si="9"/>
        <v>6.032</v>
      </c>
    </row>
    <row r="475" spans="9:12" ht="14.4" x14ac:dyDescent="0.3">
      <c r="I475" s="166">
        <v>43940.458333333336</v>
      </c>
      <c r="J475" s="168">
        <v>6.0339999999999998</v>
      </c>
      <c r="K475" s="168">
        <v>0</v>
      </c>
      <c r="L475" s="169">
        <f t="shared" si="9"/>
        <v>6.0339999999999998</v>
      </c>
    </row>
    <row r="476" spans="9:12" ht="14.4" x14ac:dyDescent="0.3">
      <c r="I476" s="165">
        <v>43940.5</v>
      </c>
      <c r="J476" s="167">
        <v>6.0259999999999998</v>
      </c>
      <c r="K476" s="167">
        <v>0</v>
      </c>
      <c r="L476" s="169">
        <f t="shared" si="9"/>
        <v>6.0259999999999998</v>
      </c>
    </row>
    <row r="477" spans="9:12" ht="14.4" x14ac:dyDescent="0.3">
      <c r="I477" s="166">
        <v>43940.541666666664</v>
      </c>
      <c r="J477" s="168">
        <v>6.0309999999999997</v>
      </c>
      <c r="K477" s="168">
        <v>0</v>
      </c>
      <c r="L477" s="169">
        <f t="shared" si="9"/>
        <v>6.0309999999999997</v>
      </c>
    </row>
    <row r="478" spans="9:12" ht="14.4" x14ac:dyDescent="0.3">
      <c r="I478" s="165">
        <v>43940.583333333336</v>
      </c>
      <c r="J478" s="167">
        <v>6.0330000000000004</v>
      </c>
      <c r="K478" s="167">
        <v>0</v>
      </c>
      <c r="L478" s="169">
        <f t="shared" si="9"/>
        <v>6.0330000000000004</v>
      </c>
    </row>
    <row r="479" spans="9:12" ht="14.4" x14ac:dyDescent="0.3">
      <c r="I479" s="166">
        <v>43940.625</v>
      </c>
      <c r="J479" s="168">
        <v>6.0359999999999996</v>
      </c>
      <c r="K479" s="168">
        <v>0</v>
      </c>
      <c r="L479" s="169">
        <f t="shared" si="9"/>
        <v>6.0359999999999996</v>
      </c>
    </row>
    <row r="480" spans="9:12" ht="14.4" x14ac:dyDescent="0.3">
      <c r="I480" s="165">
        <v>43940.666666666664</v>
      </c>
      <c r="J480" s="167">
        <v>6.04</v>
      </c>
      <c r="K480" s="167">
        <v>0</v>
      </c>
      <c r="L480" s="169">
        <f t="shared" si="9"/>
        <v>6.04</v>
      </c>
    </row>
    <row r="481" spans="9:12" ht="14.4" x14ac:dyDescent="0.3">
      <c r="I481" s="166">
        <v>43940.708333333336</v>
      </c>
      <c r="J481" s="168">
        <v>6.0419999999999998</v>
      </c>
      <c r="K481" s="168">
        <v>0</v>
      </c>
      <c r="L481" s="169">
        <f t="shared" si="9"/>
        <v>6.0419999999999998</v>
      </c>
    </row>
    <row r="482" spans="9:12" ht="14.4" x14ac:dyDescent="0.3">
      <c r="I482" s="165">
        <v>43940.75</v>
      </c>
      <c r="J482" s="167">
        <v>6.05</v>
      </c>
      <c r="K482" s="167">
        <v>0</v>
      </c>
      <c r="L482" s="169">
        <f t="shared" si="9"/>
        <v>6.05</v>
      </c>
    </row>
    <row r="483" spans="9:12" ht="14.4" x14ac:dyDescent="0.3">
      <c r="I483" s="166">
        <v>43940.791666666664</v>
      </c>
      <c r="J483" s="168">
        <v>6.0579999999999998</v>
      </c>
      <c r="K483" s="168">
        <v>0</v>
      </c>
      <c r="L483" s="169">
        <f t="shared" si="9"/>
        <v>6.0579999999999998</v>
      </c>
    </row>
    <row r="484" spans="9:12" ht="14.4" x14ac:dyDescent="0.3">
      <c r="I484" s="165">
        <v>43940.833333333336</v>
      </c>
      <c r="J484" s="167">
        <v>6.0419999999999998</v>
      </c>
      <c r="K484" s="167">
        <v>0</v>
      </c>
      <c r="L484" s="169">
        <f t="shared" si="9"/>
        <v>6.0419999999999998</v>
      </c>
    </row>
    <row r="485" spans="9:12" ht="14.4" x14ac:dyDescent="0.3">
      <c r="I485" s="166">
        <v>43940.875</v>
      </c>
      <c r="J485" s="168">
        <v>6.0419999999999998</v>
      </c>
      <c r="K485" s="168">
        <v>0</v>
      </c>
      <c r="L485" s="169">
        <f t="shared" si="9"/>
        <v>6.0419999999999998</v>
      </c>
    </row>
    <row r="486" spans="9:12" ht="14.4" x14ac:dyDescent="0.3">
      <c r="I486" s="165">
        <v>43940.916666666664</v>
      </c>
      <c r="J486" s="167">
        <v>6.0419999999999998</v>
      </c>
      <c r="K486" s="167">
        <v>0</v>
      </c>
      <c r="L486" s="169">
        <f t="shared" si="9"/>
        <v>6.0419999999999998</v>
      </c>
    </row>
    <row r="487" spans="9:12" ht="14.4" x14ac:dyDescent="0.3">
      <c r="I487" s="166">
        <v>43940.958333333336</v>
      </c>
      <c r="J487" s="168">
        <v>6.0449999999999999</v>
      </c>
      <c r="K487" s="168">
        <v>0</v>
      </c>
      <c r="L487" s="169">
        <f t="shared" si="9"/>
        <v>6.0449999999999999</v>
      </c>
    </row>
    <row r="488" spans="9:12" ht="14.4" x14ac:dyDescent="0.3">
      <c r="I488" s="165">
        <v>43941</v>
      </c>
      <c r="J488" s="167">
        <v>12.005000000000001</v>
      </c>
      <c r="K488" s="167">
        <v>0</v>
      </c>
      <c r="L488" s="169">
        <f t="shared" si="9"/>
        <v>12.005000000000001</v>
      </c>
    </row>
    <row r="489" spans="9:12" ht="14.4" x14ac:dyDescent="0.3">
      <c r="I489" s="166">
        <v>43941.041666666664</v>
      </c>
      <c r="J489" s="168">
        <v>12</v>
      </c>
      <c r="K489" s="168">
        <v>0</v>
      </c>
      <c r="L489" s="169">
        <f t="shared" si="9"/>
        <v>12</v>
      </c>
    </row>
    <row r="490" spans="9:12" ht="14.4" x14ac:dyDescent="0.3">
      <c r="I490" s="165">
        <v>43941.083333333336</v>
      </c>
      <c r="J490" s="167">
        <v>11.98</v>
      </c>
      <c r="K490" s="167">
        <v>0</v>
      </c>
      <c r="L490" s="169">
        <f t="shared" si="9"/>
        <v>11.98</v>
      </c>
    </row>
    <row r="491" spans="9:12" ht="14.4" x14ac:dyDescent="0.3">
      <c r="I491" s="166">
        <v>43941.125</v>
      </c>
      <c r="J491" s="168">
        <v>10.002000000000001</v>
      </c>
      <c r="K491" s="168">
        <v>0</v>
      </c>
      <c r="L491" s="169">
        <f t="shared" si="9"/>
        <v>10.002000000000001</v>
      </c>
    </row>
    <row r="492" spans="9:12" ht="14.4" x14ac:dyDescent="0.3">
      <c r="I492" s="165">
        <v>43941.166666666664</v>
      </c>
      <c r="J492" s="167">
        <v>6.0339999999999998</v>
      </c>
      <c r="K492" s="167">
        <v>0</v>
      </c>
      <c r="L492" s="169">
        <f t="shared" si="9"/>
        <v>6.0339999999999998</v>
      </c>
    </row>
    <row r="493" spans="9:12" ht="14.4" x14ac:dyDescent="0.3">
      <c r="I493" s="166">
        <v>43941.208333333336</v>
      </c>
      <c r="J493" s="168">
        <v>6.0410000000000004</v>
      </c>
      <c r="K493" s="168">
        <v>0</v>
      </c>
      <c r="L493" s="169">
        <f t="shared" si="9"/>
        <v>6.0410000000000004</v>
      </c>
    </row>
    <row r="494" spans="9:12" ht="14.4" x14ac:dyDescent="0.3">
      <c r="I494" s="165">
        <v>43941.25</v>
      </c>
      <c r="J494" s="167">
        <v>6.0369999999999999</v>
      </c>
      <c r="K494" s="167">
        <v>0</v>
      </c>
      <c r="L494" s="169">
        <f t="shared" si="9"/>
        <v>6.0369999999999999</v>
      </c>
    </row>
    <row r="495" spans="9:12" ht="14.4" x14ac:dyDescent="0.3">
      <c r="I495" s="166">
        <v>43941.291666666664</v>
      </c>
      <c r="J495" s="168">
        <v>6.032</v>
      </c>
      <c r="K495" s="168">
        <v>0</v>
      </c>
      <c r="L495" s="169">
        <f t="shared" si="9"/>
        <v>6.032</v>
      </c>
    </row>
    <row r="496" spans="9:12" ht="14.4" x14ac:dyDescent="0.3">
      <c r="I496" s="165">
        <v>43941.333333333336</v>
      </c>
      <c r="J496" s="167">
        <v>6.0449999999999999</v>
      </c>
      <c r="K496" s="167">
        <v>0</v>
      </c>
      <c r="L496" s="169">
        <f t="shared" si="9"/>
        <v>6.0449999999999999</v>
      </c>
    </row>
    <row r="497" spans="9:12" ht="14.4" x14ac:dyDescent="0.3">
      <c r="I497" s="166">
        <v>43941.375</v>
      </c>
      <c r="J497" s="168">
        <v>6.0469999999999997</v>
      </c>
      <c r="K497" s="168">
        <v>0</v>
      </c>
      <c r="L497" s="169">
        <f t="shared" si="9"/>
        <v>6.0469999999999997</v>
      </c>
    </row>
    <row r="498" spans="9:12" ht="14.4" x14ac:dyDescent="0.3">
      <c r="I498" s="165">
        <v>43941.416666666664</v>
      </c>
      <c r="J498" s="167">
        <v>6.056</v>
      </c>
      <c r="K498" s="167">
        <v>0</v>
      </c>
      <c r="L498" s="169">
        <f t="shared" si="9"/>
        <v>6.056</v>
      </c>
    </row>
    <row r="499" spans="9:12" ht="14.4" x14ac:dyDescent="0.3">
      <c r="I499" s="166">
        <v>43941.458333333336</v>
      </c>
      <c r="J499" s="168">
        <v>6.0579999999999998</v>
      </c>
      <c r="K499" s="168">
        <v>0</v>
      </c>
      <c r="L499" s="169">
        <f t="shared" si="9"/>
        <v>6.0579999999999998</v>
      </c>
    </row>
    <row r="500" spans="9:12" ht="14.4" x14ac:dyDescent="0.3">
      <c r="I500" s="165">
        <v>43941.5</v>
      </c>
      <c r="J500" s="167">
        <v>6.0490000000000004</v>
      </c>
      <c r="K500" s="167">
        <v>0</v>
      </c>
      <c r="L500" s="169">
        <f t="shared" si="9"/>
        <v>6.0490000000000004</v>
      </c>
    </row>
    <row r="501" spans="9:12" ht="14.4" x14ac:dyDescent="0.3">
      <c r="I501" s="166">
        <v>43941.541666666664</v>
      </c>
      <c r="J501" s="168">
        <v>6.05</v>
      </c>
      <c r="K501" s="168">
        <v>0</v>
      </c>
      <c r="L501" s="169">
        <f t="shared" si="9"/>
        <v>6.05</v>
      </c>
    </row>
    <row r="502" spans="9:12" ht="14.4" x14ac:dyDescent="0.3">
      <c r="I502" s="165">
        <v>43941.583333333336</v>
      </c>
      <c r="J502" s="167">
        <v>6.0519999999999996</v>
      </c>
      <c r="K502" s="167">
        <v>0</v>
      </c>
      <c r="L502" s="169">
        <f t="shared" si="9"/>
        <v>6.0519999999999996</v>
      </c>
    </row>
    <row r="503" spans="9:12" ht="14.4" x14ac:dyDescent="0.3">
      <c r="I503" s="166">
        <v>43941.625</v>
      </c>
      <c r="J503" s="168">
        <v>6.0449999999999999</v>
      </c>
      <c r="K503" s="168">
        <v>0</v>
      </c>
      <c r="L503" s="169">
        <f t="shared" si="9"/>
        <v>6.0449999999999999</v>
      </c>
    </row>
    <row r="504" spans="9:12" ht="14.4" x14ac:dyDescent="0.3">
      <c r="I504" s="165">
        <v>43941.666666666664</v>
      </c>
      <c r="J504" s="167">
        <v>6.0449999999999999</v>
      </c>
      <c r="K504" s="167">
        <v>0</v>
      </c>
      <c r="L504" s="169">
        <f t="shared" si="9"/>
        <v>6.0449999999999999</v>
      </c>
    </row>
    <row r="505" spans="9:12" ht="14.4" x14ac:dyDescent="0.3">
      <c r="I505" s="166">
        <v>43941.708333333336</v>
      </c>
      <c r="J505" s="168">
        <v>6.0460000000000003</v>
      </c>
      <c r="K505" s="168">
        <v>0</v>
      </c>
      <c r="L505" s="169">
        <f t="shared" si="9"/>
        <v>6.0460000000000003</v>
      </c>
    </row>
    <row r="506" spans="9:12" ht="14.4" x14ac:dyDescent="0.3">
      <c r="I506" s="165">
        <v>43941.75</v>
      </c>
      <c r="J506" s="167">
        <v>6.048</v>
      </c>
      <c r="K506" s="167">
        <v>0</v>
      </c>
      <c r="L506" s="169">
        <f t="shared" si="9"/>
        <v>6.048</v>
      </c>
    </row>
    <row r="507" spans="9:12" ht="14.4" x14ac:dyDescent="0.3">
      <c r="I507" s="166">
        <v>43941.791666666664</v>
      </c>
      <c r="J507" s="168">
        <v>6.05</v>
      </c>
      <c r="K507" s="168">
        <v>0</v>
      </c>
      <c r="L507" s="169">
        <f t="shared" si="9"/>
        <v>6.05</v>
      </c>
    </row>
    <row r="508" spans="9:12" ht="14.4" x14ac:dyDescent="0.3">
      <c r="I508" s="165">
        <v>43941.833333333336</v>
      </c>
      <c r="J508" s="167">
        <v>6.048</v>
      </c>
      <c r="K508" s="167">
        <v>0</v>
      </c>
      <c r="L508" s="169">
        <f t="shared" si="9"/>
        <v>6.048</v>
      </c>
    </row>
    <row r="509" spans="9:12" ht="14.4" x14ac:dyDescent="0.3">
      <c r="I509" s="166">
        <v>43941.875</v>
      </c>
      <c r="J509" s="168">
        <v>6.0430000000000001</v>
      </c>
      <c r="K509" s="168">
        <v>0</v>
      </c>
      <c r="L509" s="169">
        <f t="shared" si="9"/>
        <v>6.0430000000000001</v>
      </c>
    </row>
    <row r="510" spans="9:12" ht="14.4" x14ac:dyDescent="0.3">
      <c r="I510" s="165">
        <v>43941.916666666664</v>
      </c>
      <c r="J510" s="167">
        <v>6.0369999999999999</v>
      </c>
      <c r="K510" s="167">
        <v>0</v>
      </c>
      <c r="L510" s="169">
        <f t="shared" si="9"/>
        <v>6.0369999999999999</v>
      </c>
    </row>
    <row r="511" spans="9:12" ht="14.4" x14ac:dyDescent="0.3">
      <c r="I511" s="166">
        <v>43941.958333333336</v>
      </c>
      <c r="J511" s="168">
        <v>6.032</v>
      </c>
      <c r="K511" s="168">
        <v>0</v>
      </c>
      <c r="L511" s="169">
        <f t="shared" si="9"/>
        <v>6.032</v>
      </c>
    </row>
    <row r="512" spans="9:12" ht="14.4" x14ac:dyDescent="0.3">
      <c r="I512" s="165">
        <v>43942</v>
      </c>
      <c r="J512" s="167">
        <v>6.0339999999999998</v>
      </c>
      <c r="K512" s="167">
        <v>0</v>
      </c>
      <c r="L512" s="169">
        <f t="shared" si="9"/>
        <v>6.0339999999999998</v>
      </c>
    </row>
    <row r="513" spans="9:12" ht="14.4" x14ac:dyDescent="0.3">
      <c r="I513" s="166">
        <v>43942.041666666664</v>
      </c>
      <c r="J513" s="168">
        <v>6.0389999999999997</v>
      </c>
      <c r="K513" s="168">
        <v>0</v>
      </c>
      <c r="L513" s="169">
        <f t="shared" si="9"/>
        <v>6.0389999999999997</v>
      </c>
    </row>
    <row r="514" spans="9:12" ht="14.4" x14ac:dyDescent="0.3">
      <c r="I514" s="165">
        <v>43942.083333333336</v>
      </c>
      <c r="J514" s="167">
        <v>6.04</v>
      </c>
      <c r="K514" s="167">
        <v>0</v>
      </c>
      <c r="L514" s="169">
        <f t="shared" si="9"/>
        <v>6.04</v>
      </c>
    </row>
    <row r="515" spans="9:12" ht="14.4" x14ac:dyDescent="0.3">
      <c r="I515" s="166">
        <v>43942.125</v>
      </c>
      <c r="J515" s="168">
        <v>6.0389999999999997</v>
      </c>
      <c r="K515" s="168">
        <v>0</v>
      </c>
      <c r="L515" s="169">
        <f t="shared" si="9"/>
        <v>6.0389999999999997</v>
      </c>
    </row>
    <row r="516" spans="9:12" ht="14.4" x14ac:dyDescent="0.3">
      <c r="I516" s="165">
        <v>43942.166666666664</v>
      </c>
      <c r="J516" s="167">
        <v>6.0350000000000001</v>
      </c>
      <c r="K516" s="167">
        <v>0</v>
      </c>
      <c r="L516" s="169">
        <f t="shared" si="9"/>
        <v>6.0350000000000001</v>
      </c>
    </row>
    <row r="517" spans="9:12" ht="14.4" x14ac:dyDescent="0.3">
      <c r="I517" s="166">
        <v>43942.208333333336</v>
      </c>
      <c r="J517" s="168">
        <v>6.0350000000000001</v>
      </c>
      <c r="K517" s="168">
        <v>0</v>
      </c>
      <c r="L517" s="169">
        <f t="shared" si="9"/>
        <v>6.0350000000000001</v>
      </c>
    </row>
    <row r="518" spans="9:12" ht="14.4" x14ac:dyDescent="0.3">
      <c r="I518" s="165">
        <v>43942.25</v>
      </c>
      <c r="J518" s="167">
        <v>6.0380000000000003</v>
      </c>
      <c r="K518" s="167">
        <v>0</v>
      </c>
      <c r="L518" s="169">
        <f t="shared" si="9"/>
        <v>6.0380000000000003</v>
      </c>
    </row>
    <row r="519" spans="9:12" ht="14.4" x14ac:dyDescent="0.3">
      <c r="I519" s="166">
        <v>43942.291666666664</v>
      </c>
      <c r="J519" s="168">
        <v>6.0369999999999999</v>
      </c>
      <c r="K519" s="168">
        <v>0</v>
      </c>
      <c r="L519" s="169">
        <f t="shared" si="9"/>
        <v>6.0369999999999999</v>
      </c>
    </row>
    <row r="520" spans="9:12" ht="14.4" x14ac:dyDescent="0.3">
      <c r="I520" s="165">
        <v>43942.333333333336</v>
      </c>
      <c r="J520" s="167">
        <v>6.04</v>
      </c>
      <c r="K520" s="167">
        <v>0</v>
      </c>
      <c r="L520" s="169">
        <f t="shared" si="9"/>
        <v>6.04</v>
      </c>
    </row>
    <row r="521" spans="9:12" ht="14.4" x14ac:dyDescent="0.3">
      <c r="I521" s="166">
        <v>43942.375</v>
      </c>
      <c r="J521" s="168">
        <v>6.032</v>
      </c>
      <c r="K521" s="168">
        <v>0</v>
      </c>
      <c r="L521" s="169">
        <f t="shared" ref="L521:L583" si="10">J521-K521</f>
        <v>6.032</v>
      </c>
    </row>
    <row r="522" spans="9:12" ht="14.4" x14ac:dyDescent="0.3">
      <c r="I522" s="165">
        <v>43942.416666666664</v>
      </c>
      <c r="J522" s="167">
        <v>6.04</v>
      </c>
      <c r="K522" s="167">
        <v>0</v>
      </c>
      <c r="L522" s="169">
        <f t="shared" si="10"/>
        <v>6.04</v>
      </c>
    </row>
    <row r="523" spans="9:12" ht="14.4" x14ac:dyDescent="0.3">
      <c r="I523" s="166">
        <v>43942.458333333336</v>
      </c>
      <c r="J523" s="168">
        <v>6.0419999999999998</v>
      </c>
      <c r="K523" s="168">
        <v>0</v>
      </c>
      <c r="L523" s="169">
        <f t="shared" si="10"/>
        <v>6.0419999999999998</v>
      </c>
    </row>
    <row r="524" spans="9:12" ht="14.4" x14ac:dyDescent="0.3">
      <c r="I524" s="165">
        <v>43942.5</v>
      </c>
      <c r="J524" s="167">
        <v>6.0270000000000001</v>
      </c>
      <c r="K524" s="167">
        <v>0</v>
      </c>
      <c r="L524" s="169">
        <f t="shared" si="10"/>
        <v>6.0270000000000001</v>
      </c>
    </row>
    <row r="525" spans="9:12" ht="14.4" x14ac:dyDescent="0.3">
      <c r="I525" s="166">
        <v>43942.541666666664</v>
      </c>
      <c r="J525" s="168">
        <v>6.0270000000000001</v>
      </c>
      <c r="K525" s="168">
        <v>0</v>
      </c>
      <c r="L525" s="169">
        <f t="shared" si="10"/>
        <v>6.0270000000000001</v>
      </c>
    </row>
    <row r="526" spans="9:12" ht="14.4" x14ac:dyDescent="0.3">
      <c r="I526" s="165">
        <v>43942.583333333336</v>
      </c>
      <c r="J526" s="167">
        <v>6.0439999999999996</v>
      </c>
      <c r="K526" s="167">
        <v>0</v>
      </c>
      <c r="L526" s="169">
        <f t="shared" si="10"/>
        <v>6.0439999999999996</v>
      </c>
    </row>
    <row r="527" spans="9:12" ht="14.4" x14ac:dyDescent="0.3">
      <c r="I527" s="166">
        <v>43942.625</v>
      </c>
      <c r="J527" s="168">
        <v>6.0490000000000004</v>
      </c>
      <c r="K527" s="168">
        <v>0</v>
      </c>
      <c r="L527" s="169">
        <f t="shared" si="10"/>
        <v>6.0490000000000004</v>
      </c>
    </row>
    <row r="528" spans="9:12" ht="14.4" x14ac:dyDescent="0.3">
      <c r="I528" s="165">
        <v>43942.666666666664</v>
      </c>
      <c r="J528" s="167">
        <v>6.069</v>
      </c>
      <c r="K528" s="167">
        <v>0</v>
      </c>
      <c r="L528" s="169">
        <f t="shared" si="10"/>
        <v>6.069</v>
      </c>
    </row>
    <row r="529" spans="9:12" ht="14.4" x14ac:dyDescent="0.3">
      <c r="I529" s="166">
        <v>43942.708333333336</v>
      </c>
      <c r="J529" s="168">
        <v>6.0720000000000001</v>
      </c>
      <c r="K529" s="168">
        <v>0</v>
      </c>
      <c r="L529" s="169">
        <f t="shared" si="10"/>
        <v>6.0720000000000001</v>
      </c>
    </row>
    <row r="530" spans="9:12" ht="14.4" x14ac:dyDescent="0.3">
      <c r="I530" s="165">
        <v>43942.75</v>
      </c>
      <c r="J530" s="167">
        <v>6.0670000000000002</v>
      </c>
      <c r="K530" s="167">
        <v>0</v>
      </c>
      <c r="L530" s="169">
        <f t="shared" si="10"/>
        <v>6.0670000000000002</v>
      </c>
    </row>
    <row r="531" spans="9:12" ht="14.4" x14ac:dyDescent="0.3">
      <c r="I531" s="166">
        <v>43942.791666666664</v>
      </c>
      <c r="J531" s="168">
        <v>6.069</v>
      </c>
      <c r="K531" s="168">
        <v>0</v>
      </c>
      <c r="L531" s="169">
        <f t="shared" si="10"/>
        <v>6.069</v>
      </c>
    </row>
    <row r="532" spans="9:12" ht="14.4" x14ac:dyDescent="0.3">
      <c r="I532" s="165">
        <v>43942.833333333336</v>
      </c>
      <c r="J532" s="167">
        <v>6.07</v>
      </c>
      <c r="K532" s="167">
        <v>0</v>
      </c>
      <c r="L532" s="169">
        <f t="shared" si="10"/>
        <v>6.07</v>
      </c>
    </row>
    <row r="533" spans="9:12" ht="14.4" x14ac:dyDescent="0.3">
      <c r="I533" s="166">
        <v>43942.875</v>
      </c>
      <c r="J533" s="168">
        <v>4.1130000000000004</v>
      </c>
      <c r="K533" s="168">
        <v>2.5999999999999999E-2</v>
      </c>
      <c r="L533" s="169">
        <f t="shared" si="10"/>
        <v>4.0870000000000006</v>
      </c>
    </row>
    <row r="534" spans="9:12" ht="14.4" x14ac:dyDescent="0.3">
      <c r="I534" s="165">
        <v>43942.916666666664</v>
      </c>
      <c r="J534" s="167">
        <v>4.0620000000000003</v>
      </c>
      <c r="K534" s="167">
        <v>2.5999999999999999E-2</v>
      </c>
      <c r="L534" s="169">
        <f t="shared" si="10"/>
        <v>4.0360000000000005</v>
      </c>
    </row>
    <row r="535" spans="9:12" ht="14.4" x14ac:dyDescent="0.3">
      <c r="I535" s="166">
        <v>43942.958333333336</v>
      </c>
      <c r="J535" s="168">
        <v>6.1379999999999999</v>
      </c>
      <c r="K535" s="168">
        <v>0</v>
      </c>
      <c r="L535" s="169">
        <f t="shared" si="10"/>
        <v>6.1379999999999999</v>
      </c>
    </row>
    <row r="536" spans="9:12" ht="14.4" x14ac:dyDescent="0.3">
      <c r="I536" s="165">
        <v>43943</v>
      </c>
      <c r="J536" s="167">
        <v>0</v>
      </c>
      <c r="K536" s="167">
        <v>5.7000000000000002E-2</v>
      </c>
      <c r="L536" s="169">
        <f t="shared" si="10"/>
        <v>-5.7000000000000002E-2</v>
      </c>
    </row>
    <row r="537" spans="9:12" ht="14.4" x14ac:dyDescent="0.3">
      <c r="I537" s="166">
        <v>43943.041666666664</v>
      </c>
      <c r="J537" s="168">
        <v>0</v>
      </c>
      <c r="K537" s="168">
        <v>5.7000000000000002E-2</v>
      </c>
      <c r="L537" s="169">
        <f t="shared" si="10"/>
        <v>-5.7000000000000002E-2</v>
      </c>
    </row>
    <row r="538" spans="9:12" ht="14.4" x14ac:dyDescent="0.3">
      <c r="I538" s="165">
        <v>43943.083333333336</v>
      </c>
      <c r="J538" s="167">
        <v>1.2999999999999999E-2</v>
      </c>
      <c r="K538" s="167">
        <v>6.3E-2</v>
      </c>
      <c r="L538" s="169">
        <f t="shared" si="10"/>
        <v>-0.05</v>
      </c>
    </row>
    <row r="539" spans="9:12" ht="14.4" x14ac:dyDescent="0.3">
      <c r="I539" s="166">
        <v>43943.125</v>
      </c>
      <c r="J539" s="168">
        <v>6.0449999999999999</v>
      </c>
      <c r="K539" s="168">
        <v>0</v>
      </c>
      <c r="L539" s="169">
        <f t="shared" si="10"/>
        <v>6.0449999999999999</v>
      </c>
    </row>
    <row r="540" spans="9:12" ht="14.4" x14ac:dyDescent="0.3">
      <c r="I540" s="165">
        <v>43943.166666666664</v>
      </c>
      <c r="J540" s="167">
        <v>6.0579999999999998</v>
      </c>
      <c r="K540" s="167">
        <v>0</v>
      </c>
      <c r="L540" s="169">
        <f t="shared" si="10"/>
        <v>6.0579999999999998</v>
      </c>
    </row>
    <row r="541" spans="9:12" ht="14.4" x14ac:dyDescent="0.3">
      <c r="I541" s="166">
        <v>43943.208333333336</v>
      </c>
      <c r="J541" s="168">
        <v>6.0609999999999999</v>
      </c>
      <c r="K541" s="168">
        <v>0</v>
      </c>
      <c r="L541" s="169">
        <f t="shared" si="10"/>
        <v>6.0609999999999999</v>
      </c>
    </row>
    <row r="542" spans="9:12" ht="14.4" x14ac:dyDescent="0.3">
      <c r="I542" s="165">
        <v>43943.25</v>
      </c>
      <c r="J542" s="167">
        <v>6.0609999999999999</v>
      </c>
      <c r="K542" s="167">
        <v>0</v>
      </c>
      <c r="L542" s="169">
        <f t="shared" si="10"/>
        <v>6.0609999999999999</v>
      </c>
    </row>
    <row r="543" spans="9:12" ht="14.4" x14ac:dyDescent="0.3">
      <c r="I543" s="166">
        <v>43943.291666666664</v>
      </c>
      <c r="J543" s="168">
        <v>6.06</v>
      </c>
      <c r="K543" s="168">
        <v>0</v>
      </c>
      <c r="L543" s="169">
        <f t="shared" si="10"/>
        <v>6.06</v>
      </c>
    </row>
    <row r="544" spans="9:12" ht="14.4" x14ac:dyDescent="0.3">
      <c r="I544" s="165">
        <v>43943.333333333336</v>
      </c>
      <c r="J544" s="167">
        <v>6.0609999999999999</v>
      </c>
      <c r="K544" s="167">
        <v>0</v>
      </c>
      <c r="L544" s="169">
        <f t="shared" si="10"/>
        <v>6.0609999999999999</v>
      </c>
    </row>
    <row r="545" spans="9:12" ht="14.4" x14ac:dyDescent="0.3">
      <c r="I545" s="166">
        <v>43943.375</v>
      </c>
      <c r="J545" s="168">
        <v>6.0549999999999997</v>
      </c>
      <c r="K545" s="168">
        <v>0</v>
      </c>
      <c r="L545" s="169">
        <f t="shared" si="10"/>
        <v>6.0549999999999997</v>
      </c>
    </row>
    <row r="546" spans="9:12" ht="14.4" x14ac:dyDescent="0.3">
      <c r="I546" s="165">
        <v>43943.416666666664</v>
      </c>
      <c r="J546" s="167">
        <v>6.0650000000000004</v>
      </c>
      <c r="K546" s="167">
        <v>0</v>
      </c>
      <c r="L546" s="169">
        <f t="shared" si="10"/>
        <v>6.0650000000000004</v>
      </c>
    </row>
    <row r="547" spans="9:12" ht="14.4" x14ac:dyDescent="0.3">
      <c r="I547" s="166">
        <v>43943.458333333336</v>
      </c>
      <c r="J547" s="168">
        <v>6.0590000000000002</v>
      </c>
      <c r="K547" s="168">
        <v>0</v>
      </c>
      <c r="L547" s="169">
        <f t="shared" si="10"/>
        <v>6.0590000000000002</v>
      </c>
    </row>
    <row r="548" spans="9:12" ht="14.4" x14ac:dyDescent="0.3">
      <c r="I548" s="165">
        <v>43943.5</v>
      </c>
      <c r="J548" s="167">
        <v>6.056</v>
      </c>
      <c r="K548" s="167">
        <v>0</v>
      </c>
      <c r="L548" s="169">
        <f t="shared" si="10"/>
        <v>6.056</v>
      </c>
    </row>
    <row r="549" spans="9:12" ht="14.4" x14ac:dyDescent="0.3">
      <c r="I549" s="166">
        <v>43943.541666666664</v>
      </c>
      <c r="J549" s="168">
        <v>6.056</v>
      </c>
      <c r="K549" s="168">
        <v>0</v>
      </c>
      <c r="L549" s="169">
        <f t="shared" si="10"/>
        <v>6.056</v>
      </c>
    </row>
    <row r="550" spans="9:12" ht="14.4" x14ac:dyDescent="0.3">
      <c r="I550" s="165">
        <v>43943.583333333336</v>
      </c>
      <c r="J550" s="167">
        <v>6.0659999999999998</v>
      </c>
      <c r="K550" s="167">
        <v>0</v>
      </c>
      <c r="L550" s="169">
        <f t="shared" si="10"/>
        <v>6.0659999999999998</v>
      </c>
    </row>
    <row r="551" spans="9:12" ht="14.4" x14ac:dyDescent="0.3">
      <c r="I551" s="166">
        <v>43943.625</v>
      </c>
      <c r="J551" s="168">
        <v>6.0720000000000001</v>
      </c>
      <c r="K551" s="168">
        <v>0</v>
      </c>
      <c r="L551" s="169">
        <f t="shared" si="10"/>
        <v>6.0720000000000001</v>
      </c>
    </row>
    <row r="552" spans="9:12" ht="14.4" x14ac:dyDescent="0.3">
      <c r="I552" s="165">
        <v>43943.666666666664</v>
      </c>
      <c r="J552" s="167">
        <v>6.0529999999999999</v>
      </c>
      <c r="K552" s="167">
        <v>0</v>
      </c>
      <c r="L552" s="169">
        <f t="shared" si="10"/>
        <v>6.0529999999999999</v>
      </c>
    </row>
    <row r="553" spans="9:12" ht="14.4" x14ac:dyDescent="0.3">
      <c r="I553" s="166">
        <v>43943.708333333336</v>
      </c>
      <c r="J553" s="168">
        <v>6.01</v>
      </c>
      <c r="K553" s="168">
        <v>0</v>
      </c>
      <c r="L553" s="169">
        <f t="shared" si="10"/>
        <v>6.01</v>
      </c>
    </row>
    <row r="554" spans="9:12" ht="14.4" x14ac:dyDescent="0.3">
      <c r="I554" s="165">
        <v>43943.75</v>
      </c>
      <c r="J554" s="167">
        <v>6.0090000000000003</v>
      </c>
      <c r="K554" s="167">
        <v>0</v>
      </c>
      <c r="L554" s="169">
        <f t="shared" si="10"/>
        <v>6.0090000000000003</v>
      </c>
    </row>
    <row r="555" spans="9:12" ht="14.4" x14ac:dyDescent="0.3">
      <c r="I555" s="166">
        <v>43943.791666666664</v>
      </c>
      <c r="J555" s="168">
        <v>6.0110000000000001</v>
      </c>
      <c r="K555" s="168">
        <v>0</v>
      </c>
      <c r="L555" s="169">
        <f t="shared" si="10"/>
        <v>6.0110000000000001</v>
      </c>
    </row>
    <row r="556" spans="9:12" ht="14.4" x14ac:dyDescent="0.3">
      <c r="I556" s="165">
        <v>43943.833333333336</v>
      </c>
      <c r="J556" s="167">
        <v>6.0019999999999998</v>
      </c>
      <c r="K556" s="167">
        <v>0</v>
      </c>
      <c r="L556" s="169">
        <f t="shared" si="10"/>
        <v>6.0019999999999998</v>
      </c>
    </row>
    <row r="557" spans="9:12" ht="14.4" x14ac:dyDescent="0.3">
      <c r="I557" s="166">
        <v>43943.875</v>
      </c>
      <c r="J557" s="168">
        <v>5.9850000000000003</v>
      </c>
      <c r="K557" s="168">
        <v>0</v>
      </c>
      <c r="L557" s="169">
        <f t="shared" si="10"/>
        <v>5.9850000000000003</v>
      </c>
    </row>
    <row r="558" spans="9:12" ht="14.4" x14ac:dyDescent="0.3">
      <c r="I558" s="165">
        <v>43943.916666666664</v>
      </c>
      <c r="J558" s="167">
        <v>5.9960000000000004</v>
      </c>
      <c r="K558" s="167">
        <v>0</v>
      </c>
      <c r="L558" s="169">
        <f t="shared" si="10"/>
        <v>5.9960000000000004</v>
      </c>
    </row>
    <row r="559" spans="9:12" ht="14.4" x14ac:dyDescent="0.3">
      <c r="I559" s="166">
        <v>43943.958333333336</v>
      </c>
      <c r="J559" s="168">
        <v>5.97</v>
      </c>
      <c r="K559" s="168">
        <v>0</v>
      </c>
      <c r="L559" s="169">
        <f t="shared" si="10"/>
        <v>5.97</v>
      </c>
    </row>
    <row r="560" spans="9:12" ht="14.4" x14ac:dyDescent="0.3">
      <c r="I560" s="165">
        <v>43944</v>
      </c>
      <c r="J560" s="167">
        <v>0</v>
      </c>
      <c r="K560" s="167">
        <v>6.0999999999999999E-2</v>
      </c>
      <c r="L560" s="169">
        <f t="shared" si="10"/>
        <v>-6.0999999999999999E-2</v>
      </c>
    </row>
    <row r="561" spans="9:12" ht="14.4" x14ac:dyDescent="0.3">
      <c r="I561" s="166">
        <v>43944.041666666664</v>
      </c>
      <c r="J561" s="168">
        <v>0</v>
      </c>
      <c r="K561" s="168">
        <v>5.6000000000000001E-2</v>
      </c>
      <c r="L561" s="169">
        <f t="shared" si="10"/>
        <v>-5.6000000000000001E-2</v>
      </c>
    </row>
    <row r="562" spans="9:12" ht="14.4" x14ac:dyDescent="0.3">
      <c r="I562" s="165">
        <v>43944.083333333336</v>
      </c>
      <c r="J562" s="167">
        <v>0</v>
      </c>
      <c r="K562" s="167">
        <v>5.6000000000000001E-2</v>
      </c>
      <c r="L562" s="169">
        <f t="shared" si="10"/>
        <v>-5.6000000000000001E-2</v>
      </c>
    </row>
    <row r="563" spans="9:12" ht="14.4" x14ac:dyDescent="0.3">
      <c r="I563" s="166">
        <v>43944.125</v>
      </c>
      <c r="J563" s="168">
        <v>0</v>
      </c>
      <c r="K563" s="168">
        <v>5.6000000000000001E-2</v>
      </c>
      <c r="L563" s="169">
        <f t="shared" si="10"/>
        <v>-5.6000000000000001E-2</v>
      </c>
    </row>
    <row r="564" spans="9:12" ht="14.4" x14ac:dyDescent="0.3">
      <c r="I564" s="165">
        <v>43944.166666666664</v>
      </c>
      <c r="J564" s="167">
        <v>0</v>
      </c>
      <c r="K564" s="167">
        <v>6.2E-2</v>
      </c>
      <c r="L564" s="169">
        <f t="shared" si="10"/>
        <v>-6.2E-2</v>
      </c>
    </row>
    <row r="565" spans="9:12" ht="14.4" x14ac:dyDescent="0.3">
      <c r="I565" s="166">
        <v>43944.208333333336</v>
      </c>
      <c r="J565" s="168">
        <v>5.9909999999999997</v>
      </c>
      <c r="K565" s="168">
        <v>2E-3</v>
      </c>
      <c r="L565" s="169">
        <f t="shared" si="10"/>
        <v>5.9889999999999999</v>
      </c>
    </row>
    <row r="566" spans="9:12" ht="14.4" x14ac:dyDescent="0.3">
      <c r="I566" s="165">
        <v>43944.25</v>
      </c>
      <c r="J566" s="167">
        <v>6.05</v>
      </c>
      <c r="K566" s="167">
        <v>0</v>
      </c>
      <c r="L566" s="169">
        <f t="shared" si="10"/>
        <v>6.05</v>
      </c>
    </row>
    <row r="567" spans="9:12" ht="14.4" x14ac:dyDescent="0.3">
      <c r="I567" s="166">
        <v>43944.291666666664</v>
      </c>
      <c r="J567" s="168">
        <v>6.0389999999999997</v>
      </c>
      <c r="K567" s="168">
        <v>0</v>
      </c>
      <c r="L567" s="169">
        <f t="shared" si="10"/>
        <v>6.0389999999999997</v>
      </c>
    </row>
    <row r="568" spans="9:12" ht="14.4" x14ac:dyDescent="0.3">
      <c r="I568" s="165">
        <v>43944.333333333336</v>
      </c>
      <c r="J568" s="167">
        <v>6.0380000000000003</v>
      </c>
      <c r="K568" s="167">
        <v>0</v>
      </c>
      <c r="L568" s="169">
        <f t="shared" si="10"/>
        <v>6.0380000000000003</v>
      </c>
    </row>
    <row r="569" spans="9:12" ht="14.4" x14ac:dyDescent="0.3">
      <c r="I569" s="166">
        <v>43944.375</v>
      </c>
      <c r="J569" s="168">
        <v>6.0339999999999998</v>
      </c>
      <c r="K569" s="168">
        <v>0</v>
      </c>
      <c r="L569" s="169">
        <f t="shared" si="10"/>
        <v>6.0339999999999998</v>
      </c>
    </row>
    <row r="570" spans="9:12" ht="14.4" x14ac:dyDescent="0.3">
      <c r="I570" s="165">
        <v>43944.416666666664</v>
      </c>
      <c r="J570" s="167">
        <v>6.0720000000000001</v>
      </c>
      <c r="K570" s="167">
        <v>0</v>
      </c>
      <c r="L570" s="169">
        <f t="shared" si="10"/>
        <v>6.0720000000000001</v>
      </c>
    </row>
    <row r="571" spans="9:12" ht="14.4" x14ac:dyDescent="0.3">
      <c r="I571" s="166">
        <v>43944.458333333336</v>
      </c>
      <c r="J571" s="168">
        <v>6.0750000000000002</v>
      </c>
      <c r="K571" s="168">
        <v>0</v>
      </c>
      <c r="L571" s="169">
        <f t="shared" si="10"/>
        <v>6.0750000000000002</v>
      </c>
    </row>
    <row r="572" spans="9:12" ht="14.4" x14ac:dyDescent="0.3">
      <c r="I572" s="165">
        <v>43944.5</v>
      </c>
      <c r="J572" s="167">
        <v>6.0519999999999996</v>
      </c>
      <c r="K572" s="167">
        <v>0</v>
      </c>
      <c r="L572" s="169">
        <f t="shared" si="10"/>
        <v>6.0519999999999996</v>
      </c>
    </row>
    <row r="573" spans="9:12" ht="14.4" x14ac:dyDescent="0.3">
      <c r="I573" s="166">
        <v>43944.541666666664</v>
      </c>
      <c r="J573" s="168">
        <v>6.056</v>
      </c>
      <c r="K573" s="168">
        <v>0</v>
      </c>
      <c r="L573" s="169">
        <f t="shared" si="10"/>
        <v>6.056</v>
      </c>
    </row>
    <row r="574" spans="9:12" ht="14.4" x14ac:dyDescent="0.3">
      <c r="I574" s="165">
        <v>43944.583333333336</v>
      </c>
      <c r="J574" s="167">
        <v>6.069</v>
      </c>
      <c r="K574" s="167">
        <v>0</v>
      </c>
      <c r="L574" s="169">
        <f t="shared" si="10"/>
        <v>6.069</v>
      </c>
    </row>
    <row r="575" spans="9:12" ht="14.4" x14ac:dyDescent="0.3">
      <c r="I575" s="166">
        <v>43944.625</v>
      </c>
      <c r="J575" s="168">
        <v>6.0620000000000003</v>
      </c>
      <c r="K575" s="168">
        <v>0</v>
      </c>
      <c r="L575" s="169">
        <f t="shared" si="10"/>
        <v>6.0620000000000003</v>
      </c>
    </row>
    <row r="576" spans="9:12" ht="14.4" x14ac:dyDescent="0.3">
      <c r="I576" s="165">
        <v>43944.666666666664</v>
      </c>
      <c r="J576" s="167">
        <v>6.0620000000000003</v>
      </c>
      <c r="K576" s="167">
        <v>0</v>
      </c>
      <c r="L576" s="169">
        <f t="shared" si="10"/>
        <v>6.0620000000000003</v>
      </c>
    </row>
    <row r="577" spans="9:12" ht="14.4" x14ac:dyDescent="0.3">
      <c r="I577" s="166">
        <v>43944.708333333336</v>
      </c>
      <c r="J577" s="168">
        <v>6.0620000000000003</v>
      </c>
      <c r="K577" s="168">
        <v>0</v>
      </c>
      <c r="L577" s="169">
        <f t="shared" si="10"/>
        <v>6.0620000000000003</v>
      </c>
    </row>
    <row r="578" spans="9:12" ht="14.4" x14ac:dyDescent="0.3">
      <c r="I578" s="165">
        <v>43944.75</v>
      </c>
      <c r="J578" s="167">
        <v>6.06</v>
      </c>
      <c r="K578" s="167">
        <v>0</v>
      </c>
      <c r="L578" s="169">
        <f t="shared" si="10"/>
        <v>6.06</v>
      </c>
    </row>
    <row r="579" spans="9:12" ht="14.4" x14ac:dyDescent="0.3">
      <c r="I579" s="166">
        <v>43944.791666666664</v>
      </c>
      <c r="J579" s="168">
        <v>6.0549999999999997</v>
      </c>
      <c r="K579" s="168">
        <v>0</v>
      </c>
      <c r="L579" s="169">
        <f t="shared" si="10"/>
        <v>6.0549999999999997</v>
      </c>
    </row>
    <row r="580" spans="9:12" ht="14.4" x14ac:dyDescent="0.3">
      <c r="I580" s="165">
        <v>43944.833333333336</v>
      </c>
      <c r="J580" s="167">
        <v>6.0570000000000004</v>
      </c>
      <c r="K580" s="167">
        <v>0</v>
      </c>
      <c r="L580" s="169">
        <f t="shared" si="10"/>
        <v>6.0570000000000004</v>
      </c>
    </row>
    <row r="581" spans="9:12" ht="14.4" x14ac:dyDescent="0.3">
      <c r="I581" s="166">
        <v>43944.875</v>
      </c>
      <c r="J581" s="168">
        <v>6.0439999999999996</v>
      </c>
      <c r="K581" s="168">
        <v>0</v>
      </c>
      <c r="L581" s="169">
        <f t="shared" si="10"/>
        <v>6.0439999999999996</v>
      </c>
    </row>
    <row r="582" spans="9:12" ht="14.4" x14ac:dyDescent="0.3">
      <c r="I582" s="165">
        <v>43944.916666666664</v>
      </c>
      <c r="J582" s="167">
        <v>6.032</v>
      </c>
      <c r="K582" s="167">
        <v>0</v>
      </c>
      <c r="L582" s="169">
        <f t="shared" si="10"/>
        <v>6.032</v>
      </c>
    </row>
    <row r="583" spans="9:12" ht="14.4" x14ac:dyDescent="0.3">
      <c r="I583" s="166">
        <v>43944.958333333336</v>
      </c>
      <c r="J583" s="168">
        <v>6.0090000000000003</v>
      </c>
      <c r="K583" s="168">
        <v>0</v>
      </c>
      <c r="L583" s="169">
        <f t="shared" si="10"/>
        <v>6.0090000000000003</v>
      </c>
    </row>
    <row r="584" spans="9:12" x14ac:dyDescent="0.2">
      <c r="J584" s="169">
        <f>SUM(J8:J583)</f>
        <v>5307.6349999999957</v>
      </c>
      <c r="K584" s="169">
        <f t="shared" ref="K584:L584" si="11">SUM(K8:K583)</f>
        <v>0.89600000000000013</v>
      </c>
      <c r="L584" s="169">
        <f t="shared" si="11"/>
        <v>5306.7389999999968</v>
      </c>
    </row>
  </sheetData>
  <mergeCells count="3">
    <mergeCell ref="B3:B4"/>
    <mergeCell ref="B5:D6"/>
    <mergeCell ref="J5:L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C2" sqref="C2:C3"/>
    </sheetView>
  </sheetViews>
  <sheetFormatPr defaultRowHeight="12.6" x14ac:dyDescent="0.2"/>
  <cols>
    <col min="2" max="2" width="19.6328125" bestFit="1" customWidth="1"/>
    <col min="3" max="3" width="16" bestFit="1" customWidth="1"/>
  </cols>
  <sheetData>
    <row r="1" spans="1:3" x14ac:dyDescent="0.2">
      <c r="A1" s="147" t="s">
        <v>61</v>
      </c>
      <c r="B1" s="147"/>
      <c r="C1" s="82" t="s">
        <v>62</v>
      </c>
    </row>
    <row r="2" spans="1:3" x14ac:dyDescent="0.2">
      <c r="A2" s="83">
        <v>13</v>
      </c>
      <c r="B2" t="s">
        <v>63</v>
      </c>
      <c r="C2" s="95">
        <f>Detail!H21</f>
        <v>37609</v>
      </c>
    </row>
    <row r="3" spans="1:3" x14ac:dyDescent="0.2">
      <c r="A3" s="84" t="s">
        <v>64</v>
      </c>
      <c r="B3" t="s">
        <v>65</v>
      </c>
      <c r="C3" s="96">
        <f>Detail!B21</f>
        <v>70539.151999999987</v>
      </c>
    </row>
    <row r="4" spans="1:3" x14ac:dyDescent="0.2">
      <c r="A4" s="82" t="s">
        <v>66</v>
      </c>
      <c r="B4" s="51" t="s">
        <v>67</v>
      </c>
      <c r="C4" s="85"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G43"/>
  <sheetViews>
    <sheetView workbookViewId="0">
      <selection activeCell="C6" sqref="C6"/>
    </sheetView>
  </sheetViews>
  <sheetFormatPr defaultRowHeight="12.6" x14ac:dyDescent="0.2"/>
  <cols>
    <col min="1" max="1" width="9.7265625" bestFit="1" customWidth="1"/>
    <col min="2" max="2" width="41.36328125" bestFit="1" customWidth="1"/>
    <col min="3" max="3" width="10.90625" style="1" bestFit="1" customWidth="1"/>
    <col min="5" max="6" width="7.6328125" customWidth="1"/>
  </cols>
  <sheetData>
    <row r="2" spans="1:7" ht="46.8" customHeight="1" x14ac:dyDescent="0.2">
      <c r="A2" s="18" t="s">
        <v>30</v>
      </c>
      <c r="B2" s="18" t="s">
        <v>31</v>
      </c>
      <c r="C2" s="19" t="s">
        <v>32</v>
      </c>
    </row>
    <row r="3" spans="1:7" s="22" customFormat="1" ht="53.4" customHeight="1" x14ac:dyDescent="0.2">
      <c r="A3" s="20" t="s">
        <v>33</v>
      </c>
      <c r="B3" s="20" t="s">
        <v>34</v>
      </c>
      <c r="C3" s="21">
        <f>(C4-C5)/(C6-C7)</f>
        <v>65346.534653465344</v>
      </c>
      <c r="D3" s="31" t="s">
        <v>45</v>
      </c>
    </row>
    <row r="4" spans="1:7" s="22" customFormat="1" ht="53.4" customHeight="1" x14ac:dyDescent="0.2">
      <c r="A4" s="11" t="s">
        <v>35</v>
      </c>
      <c r="B4" s="20" t="s">
        <v>36</v>
      </c>
      <c r="C4" s="23">
        <v>46200000</v>
      </c>
      <c r="D4" s="29"/>
    </row>
    <row r="5" spans="1:7" s="22" customFormat="1" ht="53.4" customHeight="1" x14ac:dyDescent="0.2">
      <c r="A5" s="11" t="s">
        <v>37</v>
      </c>
      <c r="B5" s="20" t="s">
        <v>38</v>
      </c>
      <c r="C5" s="24">
        <v>0</v>
      </c>
      <c r="D5" s="29"/>
      <c r="E5"/>
      <c r="F5"/>
      <c r="G5"/>
    </row>
    <row r="6" spans="1:7" s="22" customFormat="1" ht="53.4" customHeight="1" x14ac:dyDescent="0.2">
      <c r="A6" s="11" t="s">
        <v>39</v>
      </c>
      <c r="B6" s="20" t="s">
        <v>40</v>
      </c>
      <c r="C6" s="23">
        <v>707</v>
      </c>
      <c r="D6" s="29"/>
      <c r="E6"/>
      <c r="F6"/>
      <c r="G6"/>
    </row>
    <row r="7" spans="1:7" s="22" customFormat="1" ht="53.4" customHeight="1" x14ac:dyDescent="0.2">
      <c r="A7" s="11" t="s">
        <v>41</v>
      </c>
      <c r="B7" s="20" t="s">
        <v>42</v>
      </c>
      <c r="C7" s="23">
        <v>0</v>
      </c>
      <c r="D7" s="29"/>
    </row>
    <row r="43" spans="2:2" x14ac:dyDescent="0.2">
      <c r="B43" s="3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Detail</vt:lpstr>
      <vt:lpstr>Generation in April 2024</vt:lpstr>
      <vt:lpstr>SDG Contributions</vt:lpstr>
      <vt:lpstr>Power Density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Pioneer Carbon</dc:creator>
  <cp:lastModifiedBy>Deniz</cp:lastModifiedBy>
  <cp:lastPrinted>2010-03-31T07:56:50Z</cp:lastPrinted>
  <dcterms:created xsi:type="dcterms:W3CDTF">2008-02-05T09:57:55Z</dcterms:created>
  <dcterms:modified xsi:type="dcterms:W3CDTF">2025-10-06T09:22:06Z</dcterms:modified>
</cp:coreProperties>
</file>